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drawings/drawing158.xml" ContentType="application/vnd.openxmlformats-officedocument.drawing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drawings/drawing159.xml" ContentType="application/vnd.openxmlformats-officedocument.drawingml.chartshapes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0 JIA Publication\Illuminator\Output\Release 2 final tables_new\"/>
    </mc:Choice>
  </mc:AlternateContent>
  <xr:revisionPtr revIDLastSave="0" documentId="13_ncr:1_{1270E450-CD0C-45B3-86A7-689A9FCF86AD}" xr6:coauthVersionLast="36" xr6:coauthVersionMax="36" xr10:uidLastSave="{00000000-0000-0000-0000-000000000000}"/>
  <bookViews>
    <workbookView xWindow="0" yWindow="0" windowWidth="28800" windowHeight="12300" tabRatio="841" xr2:uid="{00000000-000D-0000-FFFF-FFFF00000000}"/>
  </bookViews>
  <sheets>
    <sheet name="Contents" sheetId="173" r:id="rId1"/>
    <sheet name="Table 8.1" sheetId="178" r:id="rId2"/>
    <sheet name="Table 8.2" sheetId="179" r:id="rId3"/>
    <sheet name="Table 8.3" sheetId="180" r:id="rId4"/>
    <sheet name="Table 8.4" sheetId="181" r:id="rId5"/>
    <sheet name="Table 8.5" sheetId="182" r:id="rId6"/>
    <sheet name="Table 8.6" sheetId="183" r:id="rId7"/>
    <sheet name="Table 8.7" sheetId="184" r:id="rId8"/>
    <sheet name="Table 8.8" sheetId="185" r:id="rId9"/>
    <sheet name="Table 8.9" sheetId="186" r:id="rId10"/>
    <sheet name="Table 8.10" sheetId="187" r:id="rId11"/>
    <sheet name="Table 8.11" sheetId="188" r:id="rId12"/>
    <sheet name="Table 8.12" sheetId="189" r:id="rId13"/>
    <sheet name="Table 8.13" sheetId="190" r:id="rId14"/>
    <sheet name="Table 8.14" sheetId="191" r:id="rId15"/>
    <sheet name="Table 8.15" sheetId="192" r:id="rId16"/>
    <sheet name="Table 8.16" sheetId="193" r:id="rId17"/>
    <sheet name="Table 8.17" sheetId="194" r:id="rId18"/>
    <sheet name="Table 8.18" sheetId="195" r:id="rId19"/>
    <sheet name="Table 8.19" sheetId="196" r:id="rId20"/>
    <sheet name="Table 8.20" sheetId="197" r:id="rId21"/>
    <sheet name="Table 8.21" sheetId="198" r:id="rId22"/>
    <sheet name="Table 8.22" sheetId="199" r:id="rId23"/>
    <sheet name="Table 8.23" sheetId="200" r:id="rId24"/>
    <sheet name="Table 8.24" sheetId="201" r:id="rId25"/>
    <sheet name="Table 8.25" sheetId="202" r:id="rId26"/>
    <sheet name="Table 8.26" sheetId="203" r:id="rId27"/>
    <sheet name="Table 8.27" sheetId="204" r:id="rId28"/>
    <sheet name="Table 8.28" sheetId="205" r:id="rId29"/>
    <sheet name="Table 8.29" sheetId="206" r:id="rId30"/>
    <sheet name="Table 8.30" sheetId="207" r:id="rId31"/>
    <sheet name="Table 8.31" sheetId="208" r:id="rId32"/>
    <sheet name="Table 8.32" sheetId="209" r:id="rId33"/>
    <sheet name="Table 8.33" sheetId="210" r:id="rId34"/>
    <sheet name="Table 8.34" sheetId="211" r:id="rId35"/>
    <sheet name="Table 8.35" sheetId="212" r:id="rId36"/>
    <sheet name="Table 8.36" sheetId="213" r:id="rId37"/>
    <sheet name="Table 8.37" sheetId="214" r:id="rId38"/>
    <sheet name="Table 8.38" sheetId="215" r:id="rId39"/>
    <sheet name="Table 8.39" sheetId="216" r:id="rId40"/>
    <sheet name="Table 8.40" sheetId="217" r:id="rId41"/>
    <sheet name="Table 8.41" sheetId="218" r:id="rId42"/>
    <sheet name="Table 8.42" sheetId="219" r:id="rId43"/>
    <sheet name="Table 8.43" sheetId="220" r:id="rId44"/>
    <sheet name="Table 8.44" sheetId="221" r:id="rId45"/>
    <sheet name="Table 8.45" sheetId="222" r:id="rId46"/>
    <sheet name="Table 8.46" sheetId="223" r:id="rId47"/>
    <sheet name="Table 8.47" sheetId="224" r:id="rId48"/>
    <sheet name="Table 8.48" sheetId="225" r:id="rId49"/>
    <sheet name="Table 8.49" sheetId="226" r:id="rId50"/>
    <sheet name="Table 8.50" sheetId="227" r:id="rId51"/>
    <sheet name="Table 8.51" sheetId="228" r:id="rId52"/>
    <sheet name="Table 8.52" sheetId="229" r:id="rId53"/>
    <sheet name="Table 8.53" sheetId="230" r:id="rId54"/>
    <sheet name="Table 8.54" sheetId="231" r:id="rId55"/>
    <sheet name="Table 8.55" sheetId="232" r:id="rId56"/>
    <sheet name="Table 8.56" sheetId="233" r:id="rId57"/>
    <sheet name="Table 8.57" sheetId="234" r:id="rId58"/>
    <sheet name="Table 8.58" sheetId="235" r:id="rId59"/>
    <sheet name="Table 8.59" sheetId="236" r:id="rId60"/>
    <sheet name="Table 8.60" sheetId="237" r:id="rId61"/>
    <sheet name="Table 8.61" sheetId="238" r:id="rId62"/>
    <sheet name="Table 8.62" sheetId="239" r:id="rId63"/>
    <sheet name="Table 8.63" sheetId="240" r:id="rId64"/>
    <sheet name="Table 8.64" sheetId="241" r:id="rId65"/>
    <sheet name="Table 8.65" sheetId="242" r:id="rId66"/>
    <sheet name="Table 8.66" sheetId="243" r:id="rId67"/>
    <sheet name="Table 8.67" sheetId="244" r:id="rId68"/>
    <sheet name="Table 8.68" sheetId="245" r:id="rId69"/>
    <sheet name="Table 8.69" sheetId="246" r:id="rId70"/>
    <sheet name="Table 8.70" sheetId="247" r:id="rId71"/>
    <sheet name="Table 8.71" sheetId="248" r:id="rId72"/>
    <sheet name="Table 8.72" sheetId="249" r:id="rId73"/>
    <sheet name="Table 8.73" sheetId="250" r:id="rId74"/>
    <sheet name="Table 8.74" sheetId="251" r:id="rId75"/>
    <sheet name="Table 8.75" sheetId="252" r:id="rId76"/>
    <sheet name="Table 8.76" sheetId="253" r:id="rId77"/>
    <sheet name="Table 8.77" sheetId="254" r:id="rId78"/>
    <sheet name="Table 8.78" sheetId="255" r:id="rId79"/>
    <sheet name="Table 8.79" sheetId="256" r:id="rId80"/>
    <sheet name="State data for spotlight" sheetId="177" state="hidden" r:id="rId81"/>
  </sheets>
  <definedNames>
    <definedName name="_AMO_UniqueIdentifier" hidden="1">"'2995e12c-7f92-4103-a2d1-a1d598d57c6f'"</definedName>
    <definedName name="_xlnm.Print_Area" localSheetId="1">'Table 8.1'!$A$1:$P$98</definedName>
    <definedName name="_xlnm.Print_Area" localSheetId="10">'Table 8.10'!$A$1:$P$98</definedName>
    <definedName name="_xlnm.Print_Area" localSheetId="11">'Table 8.11'!$A$1:$P$98</definedName>
    <definedName name="_xlnm.Print_Area" localSheetId="12">'Table 8.12'!$A$1:$P$98</definedName>
    <definedName name="_xlnm.Print_Area" localSheetId="13">'Table 8.13'!$A$1:$P$98</definedName>
    <definedName name="_xlnm.Print_Area" localSheetId="14">'Table 8.14'!$A$1:$P$98</definedName>
    <definedName name="_xlnm.Print_Area" localSheetId="15">'Table 8.15'!$A$1:$P$98</definedName>
    <definedName name="_xlnm.Print_Area" localSheetId="16">'Table 8.16'!$A$1:$P$98</definedName>
    <definedName name="_xlnm.Print_Area" localSheetId="17">'Table 8.17'!$A$1:$P$98</definedName>
    <definedName name="_xlnm.Print_Area" localSheetId="18">'Table 8.18'!$A$1:$P$98</definedName>
    <definedName name="_xlnm.Print_Area" localSheetId="19">'Table 8.19'!$A$1:$P$98</definedName>
    <definedName name="_xlnm.Print_Area" localSheetId="2">'Table 8.2'!$A$1:$P$98</definedName>
    <definedName name="_xlnm.Print_Area" localSheetId="20">'Table 8.20'!$A$1:$P$98</definedName>
    <definedName name="_xlnm.Print_Area" localSheetId="21">'Table 8.21'!$A$1:$P$98</definedName>
    <definedName name="_xlnm.Print_Area" localSheetId="22">'Table 8.22'!$A$1:$P$98</definedName>
    <definedName name="_xlnm.Print_Area" localSheetId="23">'Table 8.23'!$A$1:$P$98</definedName>
    <definedName name="_xlnm.Print_Area" localSheetId="24">'Table 8.24'!$A$1:$P$98</definedName>
    <definedName name="_xlnm.Print_Area" localSheetId="25">'Table 8.25'!$A$1:$P$98</definedName>
    <definedName name="_xlnm.Print_Area" localSheetId="26">'Table 8.26'!$A$1:$P$98</definedName>
    <definedName name="_xlnm.Print_Area" localSheetId="27">'Table 8.27'!$A$1:$P$98</definedName>
    <definedName name="_xlnm.Print_Area" localSheetId="28">'Table 8.28'!$A$1:$P$98</definedName>
    <definedName name="_xlnm.Print_Area" localSheetId="29">'Table 8.29'!$A$1:$P$98</definedName>
    <definedName name="_xlnm.Print_Area" localSheetId="3">'Table 8.3'!$A$1:$P$98</definedName>
    <definedName name="_xlnm.Print_Area" localSheetId="30">'Table 8.30'!$A$1:$P$98</definedName>
    <definedName name="_xlnm.Print_Area" localSheetId="31">'Table 8.31'!$A$1:$P$98</definedName>
    <definedName name="_xlnm.Print_Area" localSheetId="32">'Table 8.32'!$A$1:$P$98</definedName>
    <definedName name="_xlnm.Print_Area" localSheetId="33">'Table 8.33'!$A$1:$P$98</definedName>
    <definedName name="_xlnm.Print_Area" localSheetId="34">'Table 8.34'!$A$1:$P$98</definedName>
    <definedName name="_xlnm.Print_Area" localSheetId="35">'Table 8.35'!$A$1:$P$98</definedName>
    <definedName name="_xlnm.Print_Area" localSheetId="36">'Table 8.36'!$A$1:$P$98</definedName>
    <definedName name="_xlnm.Print_Area" localSheetId="37">'Table 8.37'!$A$1:$P$98</definedName>
    <definedName name="_xlnm.Print_Area" localSheetId="38">'Table 8.38'!$A$1:$P$98</definedName>
    <definedName name="_xlnm.Print_Area" localSheetId="39">'Table 8.39'!$A$1:$P$98</definedName>
    <definedName name="_xlnm.Print_Area" localSheetId="4">'Table 8.4'!$A$1:$P$98</definedName>
    <definedName name="_xlnm.Print_Area" localSheetId="40">'Table 8.40'!$A$1:$P$98</definedName>
    <definedName name="_xlnm.Print_Area" localSheetId="41">'Table 8.41'!$A$1:$P$98</definedName>
    <definedName name="_xlnm.Print_Area" localSheetId="42">'Table 8.42'!$A$1:$P$98</definedName>
    <definedName name="_xlnm.Print_Area" localSheetId="43">'Table 8.43'!$A$1:$P$98</definedName>
    <definedName name="_xlnm.Print_Area" localSheetId="44">'Table 8.44'!$A$1:$P$98</definedName>
    <definedName name="_xlnm.Print_Area" localSheetId="45">'Table 8.45'!$A$1:$P$98</definedName>
    <definedName name="_xlnm.Print_Area" localSheetId="46">'Table 8.46'!$A$1:$P$98</definedName>
    <definedName name="_xlnm.Print_Area" localSheetId="47">'Table 8.47'!$A$1:$P$98</definedName>
    <definedName name="_xlnm.Print_Area" localSheetId="48">'Table 8.48'!$A$1:$P$98</definedName>
    <definedName name="_xlnm.Print_Area" localSheetId="49">'Table 8.49'!$A$1:$P$98</definedName>
    <definedName name="_xlnm.Print_Area" localSheetId="5">'Table 8.5'!$A$1:$P$98</definedName>
    <definedName name="_xlnm.Print_Area" localSheetId="50">'Table 8.50'!$A$1:$P$98</definedName>
    <definedName name="_xlnm.Print_Area" localSheetId="51">'Table 8.51'!$A$1:$P$98</definedName>
    <definedName name="_xlnm.Print_Area" localSheetId="52">'Table 8.52'!$A$1:$P$98</definedName>
    <definedName name="_xlnm.Print_Area" localSheetId="53">'Table 8.53'!$A$1:$P$98</definedName>
    <definedName name="_xlnm.Print_Area" localSheetId="54">'Table 8.54'!$A$1:$P$98</definedName>
    <definedName name="_xlnm.Print_Area" localSheetId="55">'Table 8.55'!$A$1:$P$98</definedName>
    <definedName name="_xlnm.Print_Area" localSheetId="56">'Table 8.56'!$A$1:$P$98</definedName>
    <definedName name="_xlnm.Print_Area" localSheetId="57">'Table 8.57'!$A$1:$P$98</definedName>
    <definedName name="_xlnm.Print_Area" localSheetId="58">'Table 8.58'!$A$1:$P$98</definedName>
    <definedName name="_xlnm.Print_Area" localSheetId="59">'Table 8.59'!$A$1:$P$98</definedName>
    <definedName name="_xlnm.Print_Area" localSheetId="6">'Table 8.6'!$A$1:$P$98</definedName>
    <definedName name="_xlnm.Print_Area" localSheetId="60">'Table 8.60'!$A$1:$P$98</definedName>
    <definedName name="_xlnm.Print_Area" localSheetId="61">'Table 8.61'!$A$1:$P$98</definedName>
    <definedName name="_xlnm.Print_Area" localSheetId="62">'Table 8.62'!$A$1:$P$98</definedName>
    <definedName name="_xlnm.Print_Area" localSheetId="63">'Table 8.63'!$A$1:$P$98</definedName>
    <definedName name="_xlnm.Print_Area" localSheetId="64">'Table 8.64'!$A$1:$P$98</definedName>
    <definedName name="_xlnm.Print_Area" localSheetId="65">'Table 8.65'!$A$1:$P$98</definedName>
    <definedName name="_xlnm.Print_Area" localSheetId="66">'Table 8.66'!$A$1:$P$98</definedName>
    <definedName name="_xlnm.Print_Area" localSheetId="67">'Table 8.67'!$A$1:$P$98</definedName>
    <definedName name="_xlnm.Print_Area" localSheetId="68">'Table 8.68'!$A$1:$P$98</definedName>
    <definedName name="_xlnm.Print_Area" localSheetId="69">'Table 8.69'!$A$1:$P$98</definedName>
    <definedName name="_xlnm.Print_Area" localSheetId="7">'Table 8.7'!$A$1:$P$98</definedName>
    <definedName name="_xlnm.Print_Area" localSheetId="70">'Table 8.70'!$A$1:$P$98</definedName>
    <definedName name="_xlnm.Print_Area" localSheetId="71">'Table 8.71'!$A$1:$P$98</definedName>
    <definedName name="_xlnm.Print_Area" localSheetId="72">'Table 8.72'!$A$1:$P$98</definedName>
    <definedName name="_xlnm.Print_Area" localSheetId="73">'Table 8.73'!$A$1:$P$98</definedName>
    <definedName name="_xlnm.Print_Area" localSheetId="74">'Table 8.74'!$A$1:$P$98</definedName>
    <definedName name="_xlnm.Print_Area" localSheetId="75">'Table 8.75'!$A$1:$P$98</definedName>
    <definedName name="_xlnm.Print_Area" localSheetId="76">'Table 8.76'!$A$1:$P$98</definedName>
    <definedName name="_xlnm.Print_Area" localSheetId="77">'Table 8.77'!$A$1:$P$98</definedName>
    <definedName name="_xlnm.Print_Area" localSheetId="78">'Table 8.78'!$A$1:$P$98</definedName>
    <definedName name="_xlnm.Print_Area" localSheetId="79">'Table 8.79'!$A$1:$P$98</definedName>
    <definedName name="_xlnm.Print_Area" localSheetId="8">'Table 8.8'!$A$1:$P$98</definedName>
    <definedName name="_xlnm.Print_Area" localSheetId="9">'Table 8.9'!$A$1:$P$98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79" l="1"/>
  <c r="A2" i="180"/>
  <c r="A2" i="181"/>
  <c r="A2" i="182"/>
  <c r="A2" i="183"/>
  <c r="A2" i="184"/>
  <c r="A2" i="185"/>
  <c r="A2" i="186"/>
  <c r="A2" i="187"/>
  <c r="A2" i="188"/>
  <c r="A2" i="189"/>
  <c r="A2" i="190"/>
  <c r="A2" i="191"/>
  <c r="A2" i="192"/>
  <c r="A2" i="193"/>
  <c r="A2" i="194"/>
  <c r="A2" i="195"/>
  <c r="A2" i="196"/>
  <c r="A2" i="197"/>
  <c r="A2" i="198"/>
  <c r="A2" i="199"/>
  <c r="A2" i="200"/>
  <c r="A2" i="201"/>
  <c r="A2" i="202"/>
  <c r="A2" i="203"/>
  <c r="A2" i="204"/>
  <c r="A2" i="205"/>
  <c r="A2" i="206"/>
  <c r="A2" i="207"/>
  <c r="A2" i="208"/>
  <c r="A2" i="209"/>
  <c r="A2" i="210"/>
  <c r="A2" i="211"/>
  <c r="A2" i="212"/>
  <c r="A2" i="213"/>
  <c r="A2" i="214"/>
  <c r="A2" i="215"/>
  <c r="A2" i="216"/>
  <c r="A2" i="217"/>
  <c r="A2" i="218"/>
  <c r="A2" i="219"/>
  <c r="A2" i="220"/>
  <c r="A2" i="221"/>
  <c r="A2" i="222"/>
  <c r="A2" i="223"/>
  <c r="A2" i="224"/>
  <c r="A2" i="225"/>
  <c r="A2" i="226"/>
  <c r="A2" i="227"/>
  <c r="A2" i="228"/>
  <c r="A2" i="229"/>
  <c r="A2" i="230"/>
  <c r="A2" i="231"/>
  <c r="A2" i="232"/>
  <c r="A2" i="233"/>
  <c r="A2" i="234"/>
  <c r="A2" i="235"/>
  <c r="A2" i="236"/>
  <c r="A2" i="237"/>
  <c r="A2" i="238"/>
  <c r="A2" i="239"/>
  <c r="A2" i="240"/>
  <c r="A2" i="241"/>
  <c r="A2" i="242"/>
  <c r="A2" i="243"/>
  <c r="A2" i="244"/>
  <c r="A2" i="245"/>
  <c r="A2" i="246"/>
  <c r="A2" i="247"/>
  <c r="A2" i="248"/>
  <c r="A2" i="249"/>
  <c r="A2" i="250"/>
  <c r="A2" i="251"/>
  <c r="A2" i="252"/>
  <c r="A2" i="253"/>
  <c r="A2" i="254"/>
  <c r="A2" i="255"/>
  <c r="A2" i="256"/>
  <c r="A2" i="178"/>
  <c r="AD128" i="256"/>
  <c r="AB128" i="256"/>
  <c r="AD127" i="256"/>
  <c r="AB127" i="256"/>
  <c r="AD125" i="256"/>
  <c r="AB125" i="256"/>
  <c r="AD124" i="256"/>
  <c r="AB124" i="256"/>
  <c r="AB122" i="256"/>
  <c r="AB121" i="256"/>
  <c r="AB120" i="256"/>
  <c r="AB118" i="256"/>
  <c r="AF115" i="256"/>
  <c r="AD115" i="256"/>
  <c r="AB115" i="256"/>
  <c r="AF114" i="256"/>
  <c r="AD114" i="256"/>
  <c r="AB114" i="256"/>
  <c r="AD111" i="256"/>
  <c r="AB111" i="256"/>
  <c r="AD110" i="256"/>
  <c r="AB110" i="256"/>
  <c r="AD109" i="256"/>
  <c r="AB109" i="256"/>
  <c r="AD108" i="256"/>
  <c r="AB108" i="256"/>
  <c r="AD105" i="256"/>
  <c r="AB105" i="256"/>
  <c r="AD104" i="256"/>
  <c r="AB104" i="256"/>
  <c r="N9" i="177"/>
  <c r="O90" i="256"/>
  <c r="N90" i="256"/>
  <c r="L9" i="177"/>
  <c r="M90" i="256"/>
  <c r="L90" i="256"/>
  <c r="J9" i="177"/>
  <c r="K90" i="256"/>
  <c r="AF9" i="256"/>
  <c r="G90" i="256"/>
  <c r="F90" i="256"/>
  <c r="AD9" i="256"/>
  <c r="E90" i="256"/>
  <c r="D90" i="256"/>
  <c r="AB9" i="256"/>
  <c r="C90" i="256"/>
  <c r="N8" i="177"/>
  <c r="O89" i="256"/>
  <c r="N89" i="256"/>
  <c r="L8" i="177"/>
  <c r="M89" i="256"/>
  <c r="L89" i="256"/>
  <c r="J8" i="177"/>
  <c r="K89" i="256"/>
  <c r="AF8" i="256"/>
  <c r="G89" i="256"/>
  <c r="F89" i="256"/>
  <c r="AD8" i="256"/>
  <c r="E89" i="256"/>
  <c r="D89" i="256"/>
  <c r="AB8" i="256"/>
  <c r="C89" i="256"/>
  <c r="AF38" i="256"/>
  <c r="AD38" i="256"/>
  <c r="AB38" i="256"/>
  <c r="AF37" i="256"/>
  <c r="AD37" i="256"/>
  <c r="AB37" i="256"/>
  <c r="N7" i="177"/>
  <c r="O88" i="256"/>
  <c r="N88" i="256"/>
  <c r="L7" i="177"/>
  <c r="M88" i="256"/>
  <c r="L88" i="256"/>
  <c r="J7" i="177"/>
  <c r="J88" i="256"/>
  <c r="AF7" i="256"/>
  <c r="G88" i="256"/>
  <c r="F88" i="256"/>
  <c r="AD7" i="256"/>
  <c r="E88" i="256"/>
  <c r="D88" i="256"/>
  <c r="AB7" i="256"/>
  <c r="C88" i="256"/>
  <c r="N6" i="177"/>
  <c r="O87" i="256"/>
  <c r="N87" i="256"/>
  <c r="L6" i="177"/>
  <c r="M87" i="256"/>
  <c r="L87" i="256"/>
  <c r="J6" i="177"/>
  <c r="J87" i="256"/>
  <c r="AF6" i="256"/>
  <c r="G87" i="256"/>
  <c r="F87" i="256"/>
  <c r="AD6" i="256"/>
  <c r="E87" i="256"/>
  <c r="D87" i="256"/>
  <c r="AB6" i="256"/>
  <c r="C87" i="256"/>
  <c r="N5" i="177"/>
  <c r="O86" i="256"/>
  <c r="N86" i="256"/>
  <c r="L5" i="177"/>
  <c r="M86" i="256"/>
  <c r="L86" i="256"/>
  <c r="J5" i="177"/>
  <c r="J86" i="256"/>
  <c r="AF5" i="256"/>
  <c r="G86" i="256"/>
  <c r="F86" i="256"/>
  <c r="AD5" i="256"/>
  <c r="E86" i="256"/>
  <c r="D86" i="256"/>
  <c r="AB5" i="256"/>
  <c r="C86" i="256"/>
  <c r="N4" i="177"/>
  <c r="O85" i="256"/>
  <c r="N85" i="256"/>
  <c r="L4" i="177"/>
  <c r="M85" i="256"/>
  <c r="L85" i="256"/>
  <c r="J4" i="177"/>
  <c r="J85" i="256"/>
  <c r="AF4" i="256"/>
  <c r="G85" i="256"/>
  <c r="F85" i="256"/>
  <c r="AD4" i="256"/>
  <c r="E85" i="256"/>
  <c r="D85" i="256"/>
  <c r="AB4" i="256"/>
  <c r="C85" i="256"/>
  <c r="A1" i="177"/>
  <c r="J82" i="256"/>
  <c r="S1" i="256"/>
  <c r="C82" i="256"/>
  <c r="A64" i="256"/>
  <c r="A49" i="256"/>
  <c r="AD42" i="256"/>
  <c r="AD41" i="256"/>
  <c r="AB34" i="256"/>
  <c r="AB33" i="256"/>
  <c r="AB32" i="256"/>
  <c r="AB31" i="256"/>
  <c r="A31" i="256"/>
  <c r="AB30" i="256"/>
  <c r="AB29" i="256"/>
  <c r="AB28" i="256"/>
  <c r="AB27" i="256"/>
  <c r="AB26" i="256"/>
  <c r="AB25" i="256"/>
  <c r="AB24" i="256"/>
  <c r="AB23" i="256"/>
  <c r="AB22" i="256"/>
  <c r="AB21" i="256"/>
  <c r="AB20" i="256"/>
  <c r="AB19" i="256"/>
  <c r="AB18" i="256"/>
  <c r="G18" i="256"/>
  <c r="A18" i="256"/>
  <c r="AB17" i="256"/>
  <c r="AB16" i="256"/>
  <c r="AB15" i="256"/>
  <c r="D15" i="256"/>
  <c r="D14" i="256"/>
  <c r="O13" i="256"/>
  <c r="D13" i="256"/>
  <c r="O12" i="256"/>
  <c r="D12" i="256"/>
  <c r="O11" i="256"/>
  <c r="O10" i="256"/>
  <c r="D10" i="256"/>
  <c r="O9" i="256"/>
  <c r="D9" i="256"/>
  <c r="O8" i="256"/>
  <c r="D8" i="256"/>
  <c r="A7" i="256"/>
  <c r="A4" i="256"/>
  <c r="AB2" i="256"/>
  <c r="Y1" i="256"/>
  <c r="AD128" i="255"/>
  <c r="AB128" i="255"/>
  <c r="AD127" i="255"/>
  <c r="AB127" i="255"/>
  <c r="AD125" i="255"/>
  <c r="AB125" i="255"/>
  <c r="AD124" i="255"/>
  <c r="AB124" i="255"/>
  <c r="AB122" i="255"/>
  <c r="AB121" i="255"/>
  <c r="AB120" i="255"/>
  <c r="AB118" i="255"/>
  <c r="AF115" i="255"/>
  <c r="AD115" i="255"/>
  <c r="AB115" i="255"/>
  <c r="AF114" i="255"/>
  <c r="AD114" i="255"/>
  <c r="AB114" i="255"/>
  <c r="AD111" i="255"/>
  <c r="AB111" i="255"/>
  <c r="AD110" i="255"/>
  <c r="AB110" i="255"/>
  <c r="AD109" i="255"/>
  <c r="AB109" i="255"/>
  <c r="AD108" i="255"/>
  <c r="AB108" i="255"/>
  <c r="AD105" i="255"/>
  <c r="AB105" i="255"/>
  <c r="AD104" i="255"/>
  <c r="AB104" i="255"/>
  <c r="O90" i="255"/>
  <c r="N90" i="255"/>
  <c r="M90" i="255"/>
  <c r="L90" i="255"/>
  <c r="K90" i="255"/>
  <c r="AF9" i="255"/>
  <c r="G90" i="255"/>
  <c r="F90" i="255"/>
  <c r="AD9" i="255"/>
  <c r="E90" i="255"/>
  <c r="D90" i="255"/>
  <c r="AB9" i="255"/>
  <c r="C90" i="255"/>
  <c r="O89" i="255"/>
  <c r="N89" i="255"/>
  <c r="M89" i="255"/>
  <c r="L89" i="255"/>
  <c r="K89" i="255"/>
  <c r="AF8" i="255"/>
  <c r="G89" i="255"/>
  <c r="F89" i="255"/>
  <c r="AD8" i="255"/>
  <c r="E89" i="255"/>
  <c r="D89" i="255"/>
  <c r="AB8" i="255"/>
  <c r="C89" i="255"/>
  <c r="AF38" i="255"/>
  <c r="AD38" i="255"/>
  <c r="AB38" i="255"/>
  <c r="AF37" i="255"/>
  <c r="AD37" i="255"/>
  <c r="AB37" i="255"/>
  <c r="O88" i="255"/>
  <c r="N88" i="255"/>
  <c r="M88" i="255"/>
  <c r="L88" i="255"/>
  <c r="J88" i="255"/>
  <c r="AF7" i="255"/>
  <c r="G88" i="255"/>
  <c r="F88" i="255"/>
  <c r="AD7" i="255"/>
  <c r="E88" i="255"/>
  <c r="D88" i="255"/>
  <c r="AB7" i="255"/>
  <c r="C88" i="255"/>
  <c r="O87" i="255"/>
  <c r="N87" i="255"/>
  <c r="M87" i="255"/>
  <c r="L87" i="255"/>
  <c r="J87" i="255"/>
  <c r="AF6" i="255"/>
  <c r="G87" i="255"/>
  <c r="F87" i="255"/>
  <c r="AD6" i="255"/>
  <c r="E87" i="255"/>
  <c r="D87" i="255"/>
  <c r="AB6" i="255"/>
  <c r="C87" i="255"/>
  <c r="O86" i="255"/>
  <c r="N86" i="255"/>
  <c r="M86" i="255"/>
  <c r="L86" i="255"/>
  <c r="J86" i="255"/>
  <c r="AF5" i="255"/>
  <c r="G86" i="255"/>
  <c r="F86" i="255"/>
  <c r="AD5" i="255"/>
  <c r="E86" i="255"/>
  <c r="D86" i="255"/>
  <c r="AB5" i="255"/>
  <c r="C86" i="255"/>
  <c r="O85" i="255"/>
  <c r="N85" i="255"/>
  <c r="M85" i="255"/>
  <c r="L85" i="255"/>
  <c r="J85" i="255"/>
  <c r="AF4" i="255"/>
  <c r="G85" i="255"/>
  <c r="F85" i="255"/>
  <c r="AD4" i="255"/>
  <c r="E85" i="255"/>
  <c r="D85" i="255"/>
  <c r="AB4" i="255"/>
  <c r="C85" i="255"/>
  <c r="J82" i="255"/>
  <c r="S1" i="255"/>
  <c r="C82" i="255"/>
  <c r="A64" i="255"/>
  <c r="A49" i="255"/>
  <c r="AD42" i="255"/>
  <c r="AD41" i="255"/>
  <c r="AB34" i="255"/>
  <c r="AB33" i="255"/>
  <c r="AB32" i="255"/>
  <c r="AB31" i="255"/>
  <c r="A31" i="255"/>
  <c r="AB30" i="255"/>
  <c r="AB29" i="255"/>
  <c r="AB28" i="255"/>
  <c r="AB27" i="255"/>
  <c r="AB26" i="255"/>
  <c r="AB25" i="255"/>
  <c r="AB24" i="255"/>
  <c r="AB23" i="255"/>
  <c r="AB22" i="255"/>
  <c r="AB21" i="255"/>
  <c r="AB20" i="255"/>
  <c r="AB19" i="255"/>
  <c r="AB18" i="255"/>
  <c r="G18" i="255"/>
  <c r="A18" i="255"/>
  <c r="AB17" i="255"/>
  <c r="AB16" i="255"/>
  <c r="AB15" i="255"/>
  <c r="D15" i="255"/>
  <c r="D14" i="255"/>
  <c r="O13" i="255"/>
  <c r="D13" i="255"/>
  <c r="O12" i="255"/>
  <c r="D12" i="255"/>
  <c r="O11" i="255"/>
  <c r="O10" i="255"/>
  <c r="D10" i="255"/>
  <c r="O9" i="255"/>
  <c r="D9" i="255"/>
  <c r="O8" i="255"/>
  <c r="D8" i="255"/>
  <c r="A7" i="255"/>
  <c r="A4" i="255"/>
  <c r="AB2" i="255"/>
  <c r="Y1" i="255"/>
  <c r="AD128" i="254"/>
  <c r="AB128" i="254"/>
  <c r="AD127" i="254"/>
  <c r="AB127" i="254"/>
  <c r="AD125" i="254"/>
  <c r="AB125" i="254"/>
  <c r="AD124" i="254"/>
  <c r="AB124" i="254"/>
  <c r="AB122" i="254"/>
  <c r="AB121" i="254"/>
  <c r="AB120" i="254"/>
  <c r="AB118" i="254"/>
  <c r="AF115" i="254"/>
  <c r="AD115" i="254"/>
  <c r="AB115" i="254"/>
  <c r="AF114" i="254"/>
  <c r="AD114" i="254"/>
  <c r="AB114" i="254"/>
  <c r="AD111" i="254"/>
  <c r="AB111" i="254"/>
  <c r="AD110" i="254"/>
  <c r="AB110" i="254"/>
  <c r="AD109" i="254"/>
  <c r="AB109" i="254"/>
  <c r="AD108" i="254"/>
  <c r="AB108" i="254"/>
  <c r="AD105" i="254"/>
  <c r="AB105" i="254"/>
  <c r="AD104" i="254"/>
  <c r="AB104" i="254"/>
  <c r="O90" i="254"/>
  <c r="N90" i="254"/>
  <c r="M90" i="254"/>
  <c r="L90" i="254"/>
  <c r="K90" i="254"/>
  <c r="AF9" i="254"/>
  <c r="G90" i="254"/>
  <c r="F90" i="254"/>
  <c r="AD9" i="254"/>
  <c r="E90" i="254"/>
  <c r="D90" i="254"/>
  <c r="AB9" i="254"/>
  <c r="C90" i="254"/>
  <c r="O89" i="254"/>
  <c r="N89" i="254"/>
  <c r="M89" i="254"/>
  <c r="L89" i="254"/>
  <c r="K89" i="254"/>
  <c r="AF8" i="254"/>
  <c r="G89" i="254"/>
  <c r="F89" i="254"/>
  <c r="AD8" i="254"/>
  <c r="E89" i="254"/>
  <c r="D89" i="254"/>
  <c r="AB8" i="254"/>
  <c r="C89" i="254"/>
  <c r="AF38" i="254"/>
  <c r="AD38" i="254"/>
  <c r="AB38" i="254"/>
  <c r="AF37" i="254"/>
  <c r="AD37" i="254"/>
  <c r="AB37" i="254"/>
  <c r="O88" i="254"/>
  <c r="N88" i="254"/>
  <c r="M88" i="254"/>
  <c r="L88" i="254"/>
  <c r="J88" i="254"/>
  <c r="AF7" i="254"/>
  <c r="G88" i="254"/>
  <c r="F88" i="254"/>
  <c r="AD7" i="254"/>
  <c r="E88" i="254"/>
  <c r="D88" i="254"/>
  <c r="AB7" i="254"/>
  <c r="C88" i="254"/>
  <c r="O87" i="254"/>
  <c r="N87" i="254"/>
  <c r="M87" i="254"/>
  <c r="L87" i="254"/>
  <c r="J87" i="254"/>
  <c r="AF6" i="254"/>
  <c r="G87" i="254"/>
  <c r="F87" i="254"/>
  <c r="AD6" i="254"/>
  <c r="E87" i="254"/>
  <c r="D87" i="254"/>
  <c r="AB6" i="254"/>
  <c r="C87" i="254"/>
  <c r="O86" i="254"/>
  <c r="N86" i="254"/>
  <c r="M86" i="254"/>
  <c r="L86" i="254"/>
  <c r="J86" i="254"/>
  <c r="AF5" i="254"/>
  <c r="G86" i="254"/>
  <c r="F86" i="254"/>
  <c r="AD5" i="254"/>
  <c r="E86" i="254"/>
  <c r="D86" i="254"/>
  <c r="AB5" i="254"/>
  <c r="C86" i="254"/>
  <c r="O85" i="254"/>
  <c r="N85" i="254"/>
  <c r="M85" i="254"/>
  <c r="L85" i="254"/>
  <c r="J85" i="254"/>
  <c r="AF4" i="254"/>
  <c r="G85" i="254"/>
  <c r="F85" i="254"/>
  <c r="AD4" i="254"/>
  <c r="E85" i="254"/>
  <c r="D85" i="254"/>
  <c r="AB4" i="254"/>
  <c r="C85" i="254"/>
  <c r="J82" i="254"/>
  <c r="S1" i="254"/>
  <c r="C82" i="254"/>
  <c r="A64" i="254"/>
  <c r="A49" i="254"/>
  <c r="AD42" i="254"/>
  <c r="AD41" i="254"/>
  <c r="AB34" i="254"/>
  <c r="AB33" i="254"/>
  <c r="AB32" i="254"/>
  <c r="AB31" i="254"/>
  <c r="A31" i="254"/>
  <c r="AB30" i="254"/>
  <c r="AB29" i="254"/>
  <c r="AB28" i="254"/>
  <c r="AB27" i="254"/>
  <c r="AB26" i="254"/>
  <c r="AB25" i="254"/>
  <c r="AB24" i="254"/>
  <c r="AB23" i="254"/>
  <c r="AB22" i="254"/>
  <c r="AB21" i="254"/>
  <c r="AB20" i="254"/>
  <c r="AB19" i="254"/>
  <c r="AB18" i="254"/>
  <c r="G18" i="254"/>
  <c r="A18" i="254"/>
  <c r="AB17" i="254"/>
  <c r="AB16" i="254"/>
  <c r="AB15" i="254"/>
  <c r="D15" i="254"/>
  <c r="D14" i="254"/>
  <c r="O13" i="254"/>
  <c r="D13" i="254"/>
  <c r="O12" i="254"/>
  <c r="D12" i="254"/>
  <c r="O11" i="254"/>
  <c r="O10" i="254"/>
  <c r="D10" i="254"/>
  <c r="O9" i="254"/>
  <c r="D9" i="254"/>
  <c r="O8" i="254"/>
  <c r="D8" i="254"/>
  <c r="A7" i="254"/>
  <c r="A4" i="254"/>
  <c r="AB2" i="254"/>
  <c r="Y1" i="254"/>
  <c r="AD128" i="253"/>
  <c r="AB128" i="253"/>
  <c r="AD127" i="253"/>
  <c r="AB127" i="253"/>
  <c r="AD125" i="253"/>
  <c r="AB125" i="253"/>
  <c r="AD124" i="253"/>
  <c r="AB124" i="253"/>
  <c r="AB122" i="253"/>
  <c r="AB121" i="253"/>
  <c r="AB120" i="253"/>
  <c r="AB118" i="253"/>
  <c r="AF115" i="253"/>
  <c r="AD115" i="253"/>
  <c r="AB115" i="253"/>
  <c r="AF114" i="253"/>
  <c r="AD114" i="253"/>
  <c r="AB114" i="253"/>
  <c r="AD111" i="253"/>
  <c r="AB111" i="253"/>
  <c r="AD110" i="253"/>
  <c r="AB110" i="253"/>
  <c r="AD109" i="253"/>
  <c r="AB109" i="253"/>
  <c r="AD108" i="253"/>
  <c r="AB108" i="253"/>
  <c r="AD105" i="253"/>
  <c r="AB105" i="253"/>
  <c r="AD104" i="253"/>
  <c r="AB104" i="253"/>
  <c r="O90" i="253"/>
  <c r="N90" i="253"/>
  <c r="M90" i="253"/>
  <c r="L90" i="253"/>
  <c r="K90" i="253"/>
  <c r="AF9" i="253"/>
  <c r="G90" i="253"/>
  <c r="F90" i="253"/>
  <c r="AD9" i="253"/>
  <c r="E90" i="253"/>
  <c r="D90" i="253"/>
  <c r="AB9" i="253"/>
  <c r="C90" i="253"/>
  <c r="O89" i="253"/>
  <c r="N89" i="253"/>
  <c r="M89" i="253"/>
  <c r="L89" i="253"/>
  <c r="K89" i="253"/>
  <c r="AF8" i="253"/>
  <c r="G89" i="253"/>
  <c r="F89" i="253"/>
  <c r="AD8" i="253"/>
  <c r="E89" i="253"/>
  <c r="D89" i="253"/>
  <c r="AB8" i="253"/>
  <c r="C89" i="253"/>
  <c r="AF38" i="253"/>
  <c r="AD38" i="253"/>
  <c r="AB38" i="253"/>
  <c r="AF37" i="253"/>
  <c r="AD37" i="253"/>
  <c r="AB37" i="253"/>
  <c r="O88" i="253"/>
  <c r="N88" i="253"/>
  <c r="M88" i="253"/>
  <c r="L88" i="253"/>
  <c r="J88" i="253"/>
  <c r="AF7" i="253"/>
  <c r="G88" i="253"/>
  <c r="F88" i="253"/>
  <c r="AD7" i="253"/>
  <c r="E88" i="253"/>
  <c r="D88" i="253"/>
  <c r="AB7" i="253"/>
  <c r="C88" i="253"/>
  <c r="O87" i="253"/>
  <c r="N87" i="253"/>
  <c r="M87" i="253"/>
  <c r="L87" i="253"/>
  <c r="J87" i="253"/>
  <c r="AF6" i="253"/>
  <c r="G87" i="253"/>
  <c r="F87" i="253"/>
  <c r="AD6" i="253"/>
  <c r="E87" i="253"/>
  <c r="D87" i="253"/>
  <c r="AB6" i="253"/>
  <c r="C87" i="253"/>
  <c r="O86" i="253"/>
  <c r="N86" i="253"/>
  <c r="M86" i="253"/>
  <c r="L86" i="253"/>
  <c r="J86" i="253"/>
  <c r="AF5" i="253"/>
  <c r="G86" i="253"/>
  <c r="F86" i="253"/>
  <c r="AD5" i="253"/>
  <c r="E86" i="253"/>
  <c r="D86" i="253"/>
  <c r="AB5" i="253"/>
  <c r="C86" i="253"/>
  <c r="O85" i="253"/>
  <c r="N85" i="253"/>
  <c r="M85" i="253"/>
  <c r="L85" i="253"/>
  <c r="J85" i="253"/>
  <c r="AF4" i="253"/>
  <c r="G85" i="253"/>
  <c r="F85" i="253"/>
  <c r="AD4" i="253"/>
  <c r="E85" i="253"/>
  <c r="D85" i="253"/>
  <c r="AB4" i="253"/>
  <c r="C85" i="253"/>
  <c r="J82" i="253"/>
  <c r="S1" i="253"/>
  <c r="C82" i="253"/>
  <c r="A64" i="253"/>
  <c r="A49" i="253"/>
  <c r="AD42" i="253"/>
  <c r="AD41" i="253"/>
  <c r="AB34" i="253"/>
  <c r="AB33" i="253"/>
  <c r="AB32" i="253"/>
  <c r="AB31" i="253"/>
  <c r="A31" i="253"/>
  <c r="AB30" i="253"/>
  <c r="AB29" i="253"/>
  <c r="AB28" i="253"/>
  <c r="AB27" i="253"/>
  <c r="AB26" i="253"/>
  <c r="AB25" i="253"/>
  <c r="AB24" i="253"/>
  <c r="AB23" i="253"/>
  <c r="AB22" i="253"/>
  <c r="AB21" i="253"/>
  <c r="AB20" i="253"/>
  <c r="AB19" i="253"/>
  <c r="AB18" i="253"/>
  <c r="G18" i="253"/>
  <c r="A18" i="253"/>
  <c r="AB17" i="253"/>
  <c r="AB16" i="253"/>
  <c r="AB15" i="253"/>
  <c r="D15" i="253"/>
  <c r="D14" i="253"/>
  <c r="O13" i="253"/>
  <c r="D13" i="253"/>
  <c r="O12" i="253"/>
  <c r="D12" i="253"/>
  <c r="O11" i="253"/>
  <c r="O10" i="253"/>
  <c r="D10" i="253"/>
  <c r="O9" i="253"/>
  <c r="D9" i="253"/>
  <c r="O8" i="253"/>
  <c r="D8" i="253"/>
  <c r="A7" i="253"/>
  <c r="A4" i="253"/>
  <c r="AB2" i="253"/>
  <c r="Y1" i="253"/>
  <c r="AD128" i="252"/>
  <c r="AB128" i="252"/>
  <c r="AD127" i="252"/>
  <c r="AB127" i="252"/>
  <c r="AD125" i="252"/>
  <c r="AB125" i="252"/>
  <c r="AD124" i="252"/>
  <c r="AB124" i="252"/>
  <c r="AB122" i="252"/>
  <c r="AB121" i="252"/>
  <c r="AB120" i="252"/>
  <c r="AB118" i="252"/>
  <c r="AF115" i="252"/>
  <c r="AD115" i="252"/>
  <c r="AB115" i="252"/>
  <c r="AF114" i="252"/>
  <c r="AD114" i="252"/>
  <c r="AB114" i="252"/>
  <c r="AD111" i="252"/>
  <c r="AB111" i="252"/>
  <c r="AD110" i="252"/>
  <c r="AB110" i="252"/>
  <c r="AD109" i="252"/>
  <c r="AB109" i="252"/>
  <c r="AD108" i="252"/>
  <c r="AB108" i="252"/>
  <c r="AD105" i="252"/>
  <c r="AB105" i="252"/>
  <c r="AD104" i="252"/>
  <c r="AB104" i="252"/>
  <c r="O90" i="252"/>
  <c r="N90" i="252"/>
  <c r="M90" i="252"/>
  <c r="L90" i="252"/>
  <c r="K90" i="252"/>
  <c r="AF9" i="252"/>
  <c r="G90" i="252"/>
  <c r="F90" i="252"/>
  <c r="AD9" i="252"/>
  <c r="E90" i="252"/>
  <c r="D90" i="252"/>
  <c r="AB9" i="252"/>
  <c r="C90" i="252"/>
  <c r="O89" i="252"/>
  <c r="N89" i="252"/>
  <c r="M89" i="252"/>
  <c r="L89" i="252"/>
  <c r="K89" i="252"/>
  <c r="AF8" i="252"/>
  <c r="G89" i="252"/>
  <c r="F89" i="252"/>
  <c r="AD8" i="252"/>
  <c r="E89" i="252"/>
  <c r="D89" i="252"/>
  <c r="AB8" i="252"/>
  <c r="C89" i="252"/>
  <c r="AF38" i="252"/>
  <c r="AD38" i="252"/>
  <c r="AB38" i="252"/>
  <c r="AF37" i="252"/>
  <c r="AD37" i="252"/>
  <c r="AB37" i="252"/>
  <c r="O88" i="252"/>
  <c r="N88" i="252"/>
  <c r="M88" i="252"/>
  <c r="L88" i="252"/>
  <c r="J88" i="252"/>
  <c r="AF7" i="252"/>
  <c r="G88" i="252"/>
  <c r="F88" i="252"/>
  <c r="AD7" i="252"/>
  <c r="E88" i="252"/>
  <c r="D88" i="252"/>
  <c r="AB7" i="252"/>
  <c r="C88" i="252"/>
  <c r="O87" i="252"/>
  <c r="N87" i="252"/>
  <c r="M87" i="252"/>
  <c r="L87" i="252"/>
  <c r="J87" i="252"/>
  <c r="AF6" i="252"/>
  <c r="G87" i="252"/>
  <c r="F87" i="252"/>
  <c r="AD6" i="252"/>
  <c r="E87" i="252"/>
  <c r="D87" i="252"/>
  <c r="AB6" i="252"/>
  <c r="C87" i="252"/>
  <c r="O86" i="252"/>
  <c r="N86" i="252"/>
  <c r="M86" i="252"/>
  <c r="L86" i="252"/>
  <c r="J86" i="252"/>
  <c r="AF5" i="252"/>
  <c r="G86" i="252"/>
  <c r="F86" i="252"/>
  <c r="AD5" i="252"/>
  <c r="E86" i="252"/>
  <c r="D86" i="252"/>
  <c r="AB5" i="252"/>
  <c r="C86" i="252"/>
  <c r="O85" i="252"/>
  <c r="N85" i="252"/>
  <c r="M85" i="252"/>
  <c r="L85" i="252"/>
  <c r="J85" i="252"/>
  <c r="AF4" i="252"/>
  <c r="G85" i="252"/>
  <c r="F85" i="252"/>
  <c r="AD4" i="252"/>
  <c r="E85" i="252"/>
  <c r="D85" i="252"/>
  <c r="AB4" i="252"/>
  <c r="C85" i="252"/>
  <c r="J82" i="252"/>
  <c r="S1" i="252"/>
  <c r="C82" i="252"/>
  <c r="A64" i="252"/>
  <c r="A49" i="252"/>
  <c r="AD42" i="252"/>
  <c r="AD41" i="252"/>
  <c r="AB34" i="252"/>
  <c r="AB33" i="252"/>
  <c r="AB32" i="252"/>
  <c r="AB31" i="252"/>
  <c r="A31" i="252"/>
  <c r="AB30" i="252"/>
  <c r="AB29" i="252"/>
  <c r="AB28" i="252"/>
  <c r="AB27" i="252"/>
  <c r="AB26" i="252"/>
  <c r="AB25" i="252"/>
  <c r="AB24" i="252"/>
  <c r="AB23" i="252"/>
  <c r="AB22" i="252"/>
  <c r="AB21" i="252"/>
  <c r="AB20" i="252"/>
  <c r="AB19" i="252"/>
  <c r="AB18" i="252"/>
  <c r="G18" i="252"/>
  <c r="A18" i="252"/>
  <c r="AB17" i="252"/>
  <c r="AB16" i="252"/>
  <c r="AB15" i="252"/>
  <c r="D15" i="252"/>
  <c r="D14" i="252"/>
  <c r="O13" i="252"/>
  <c r="D13" i="252"/>
  <c r="O12" i="252"/>
  <c r="D12" i="252"/>
  <c r="O11" i="252"/>
  <c r="O10" i="252"/>
  <c r="D10" i="252"/>
  <c r="O9" i="252"/>
  <c r="D9" i="252"/>
  <c r="O8" i="252"/>
  <c r="D8" i="252"/>
  <c r="A7" i="252"/>
  <c r="A4" i="252"/>
  <c r="AB2" i="252"/>
  <c r="Y1" i="252"/>
  <c r="AD128" i="251"/>
  <c r="AB128" i="251"/>
  <c r="AD127" i="251"/>
  <c r="AB127" i="251"/>
  <c r="AD125" i="251"/>
  <c r="AB125" i="251"/>
  <c r="AD124" i="251"/>
  <c r="AB124" i="251"/>
  <c r="AB122" i="251"/>
  <c r="AB121" i="251"/>
  <c r="AB120" i="251"/>
  <c r="AB118" i="251"/>
  <c r="AF115" i="251"/>
  <c r="AD115" i="251"/>
  <c r="AB115" i="251"/>
  <c r="AF114" i="251"/>
  <c r="AD114" i="251"/>
  <c r="AB114" i="251"/>
  <c r="AD111" i="251"/>
  <c r="AB111" i="251"/>
  <c r="AD110" i="251"/>
  <c r="AB110" i="251"/>
  <c r="AD109" i="251"/>
  <c r="AB109" i="251"/>
  <c r="AD108" i="251"/>
  <c r="AB108" i="251"/>
  <c r="AD105" i="251"/>
  <c r="AB105" i="251"/>
  <c r="AD104" i="251"/>
  <c r="AB104" i="251"/>
  <c r="O90" i="251"/>
  <c r="N90" i="251"/>
  <c r="M90" i="251"/>
  <c r="L90" i="251"/>
  <c r="K90" i="251"/>
  <c r="AF9" i="251"/>
  <c r="G90" i="251"/>
  <c r="F90" i="251"/>
  <c r="AD9" i="251"/>
  <c r="E90" i="251"/>
  <c r="D90" i="251"/>
  <c r="AB9" i="251"/>
  <c r="C90" i="251"/>
  <c r="O89" i="251"/>
  <c r="N89" i="251"/>
  <c r="M89" i="251"/>
  <c r="L89" i="251"/>
  <c r="K89" i="251"/>
  <c r="AF8" i="251"/>
  <c r="G89" i="251"/>
  <c r="F89" i="251"/>
  <c r="AD8" i="251"/>
  <c r="E89" i="251"/>
  <c r="D89" i="251"/>
  <c r="AB8" i="251"/>
  <c r="C89" i="251"/>
  <c r="AF38" i="251"/>
  <c r="AD38" i="251"/>
  <c r="AB38" i="251"/>
  <c r="AF37" i="251"/>
  <c r="AD37" i="251"/>
  <c r="AB37" i="251"/>
  <c r="O88" i="251"/>
  <c r="N88" i="251"/>
  <c r="M88" i="251"/>
  <c r="L88" i="251"/>
  <c r="J88" i="251"/>
  <c r="AF7" i="251"/>
  <c r="G88" i="251"/>
  <c r="F88" i="251"/>
  <c r="AD7" i="251"/>
  <c r="E88" i="251"/>
  <c r="D88" i="251"/>
  <c r="AB7" i="251"/>
  <c r="C88" i="251"/>
  <c r="O87" i="251"/>
  <c r="N87" i="251"/>
  <c r="M87" i="251"/>
  <c r="L87" i="251"/>
  <c r="J87" i="251"/>
  <c r="AF6" i="251"/>
  <c r="G87" i="251"/>
  <c r="F87" i="251"/>
  <c r="AD6" i="251"/>
  <c r="E87" i="251"/>
  <c r="D87" i="251"/>
  <c r="AB6" i="251"/>
  <c r="C87" i="251"/>
  <c r="O86" i="251"/>
  <c r="N86" i="251"/>
  <c r="M86" i="251"/>
  <c r="L86" i="251"/>
  <c r="J86" i="251"/>
  <c r="AF5" i="251"/>
  <c r="G86" i="251"/>
  <c r="F86" i="251"/>
  <c r="AD5" i="251"/>
  <c r="E86" i="251"/>
  <c r="D86" i="251"/>
  <c r="AB5" i="251"/>
  <c r="C86" i="251"/>
  <c r="O85" i="251"/>
  <c r="N85" i="251"/>
  <c r="M85" i="251"/>
  <c r="L85" i="251"/>
  <c r="J85" i="251"/>
  <c r="AF4" i="251"/>
  <c r="G85" i="251"/>
  <c r="F85" i="251"/>
  <c r="AD4" i="251"/>
  <c r="E85" i="251"/>
  <c r="D85" i="251"/>
  <c r="AB4" i="251"/>
  <c r="C85" i="251"/>
  <c r="J82" i="251"/>
  <c r="S1" i="251"/>
  <c r="C82" i="251"/>
  <c r="A64" i="251"/>
  <c r="A49" i="251"/>
  <c r="AD42" i="251"/>
  <c r="AD41" i="251"/>
  <c r="AB34" i="251"/>
  <c r="AB33" i="251"/>
  <c r="AB32" i="251"/>
  <c r="AB31" i="251"/>
  <c r="A31" i="251"/>
  <c r="AB30" i="251"/>
  <c r="AB29" i="251"/>
  <c r="AB28" i="251"/>
  <c r="AB27" i="251"/>
  <c r="AB26" i="251"/>
  <c r="AB25" i="251"/>
  <c r="AB24" i="251"/>
  <c r="AB23" i="251"/>
  <c r="AB22" i="251"/>
  <c r="AB21" i="251"/>
  <c r="AB20" i="251"/>
  <c r="AB19" i="251"/>
  <c r="AB18" i="251"/>
  <c r="G18" i="251"/>
  <c r="A18" i="251"/>
  <c r="AB17" i="251"/>
  <c r="AB16" i="251"/>
  <c r="AB15" i="251"/>
  <c r="D15" i="251"/>
  <c r="D14" i="251"/>
  <c r="O13" i="251"/>
  <c r="D13" i="251"/>
  <c r="O12" i="251"/>
  <c r="D12" i="251"/>
  <c r="O11" i="251"/>
  <c r="O10" i="251"/>
  <c r="D10" i="251"/>
  <c r="O9" i="251"/>
  <c r="D9" i="251"/>
  <c r="O8" i="251"/>
  <c r="D8" i="251"/>
  <c r="A7" i="251"/>
  <c r="A4" i="251"/>
  <c r="AB2" i="251"/>
  <c r="Y1" i="251"/>
  <c r="AD128" i="250"/>
  <c r="AB128" i="250"/>
  <c r="AD127" i="250"/>
  <c r="AB127" i="250"/>
  <c r="AD125" i="250"/>
  <c r="AB125" i="250"/>
  <c r="AD124" i="250"/>
  <c r="AB124" i="250"/>
  <c r="AB122" i="250"/>
  <c r="AB121" i="250"/>
  <c r="AB120" i="250"/>
  <c r="AB118" i="250"/>
  <c r="AF115" i="250"/>
  <c r="AD115" i="250"/>
  <c r="AB115" i="250"/>
  <c r="AF114" i="250"/>
  <c r="AD114" i="250"/>
  <c r="AB114" i="250"/>
  <c r="AD111" i="250"/>
  <c r="AB111" i="250"/>
  <c r="AD110" i="250"/>
  <c r="AB110" i="250"/>
  <c r="AD109" i="250"/>
  <c r="AB109" i="250"/>
  <c r="AD108" i="250"/>
  <c r="AB108" i="250"/>
  <c r="AD105" i="250"/>
  <c r="AB105" i="250"/>
  <c r="AD104" i="250"/>
  <c r="AB104" i="250"/>
  <c r="O90" i="250"/>
  <c r="N90" i="250"/>
  <c r="M90" i="250"/>
  <c r="L90" i="250"/>
  <c r="K90" i="250"/>
  <c r="AF9" i="250"/>
  <c r="G90" i="250"/>
  <c r="F90" i="250"/>
  <c r="AD9" i="250"/>
  <c r="E90" i="250"/>
  <c r="D90" i="250"/>
  <c r="AB9" i="250"/>
  <c r="C90" i="250"/>
  <c r="O89" i="250"/>
  <c r="N89" i="250"/>
  <c r="M89" i="250"/>
  <c r="L89" i="250"/>
  <c r="K89" i="250"/>
  <c r="AF8" i="250"/>
  <c r="G89" i="250"/>
  <c r="F89" i="250"/>
  <c r="AD8" i="250"/>
  <c r="E89" i="250"/>
  <c r="D89" i="250"/>
  <c r="AB8" i="250"/>
  <c r="C89" i="250"/>
  <c r="AF38" i="250"/>
  <c r="AD38" i="250"/>
  <c r="AB38" i="250"/>
  <c r="AF37" i="250"/>
  <c r="AD37" i="250"/>
  <c r="AB37" i="250"/>
  <c r="O88" i="250"/>
  <c r="N88" i="250"/>
  <c r="M88" i="250"/>
  <c r="L88" i="250"/>
  <c r="J88" i="250"/>
  <c r="AF7" i="250"/>
  <c r="G88" i="250"/>
  <c r="F88" i="250"/>
  <c r="AD7" i="250"/>
  <c r="E88" i="250"/>
  <c r="D88" i="250"/>
  <c r="AB7" i="250"/>
  <c r="C88" i="250"/>
  <c r="O87" i="250"/>
  <c r="N87" i="250"/>
  <c r="M87" i="250"/>
  <c r="L87" i="250"/>
  <c r="J87" i="250"/>
  <c r="AF6" i="250"/>
  <c r="G87" i="250"/>
  <c r="F87" i="250"/>
  <c r="AD6" i="250"/>
  <c r="E87" i="250"/>
  <c r="D87" i="250"/>
  <c r="AB6" i="250"/>
  <c r="C87" i="250"/>
  <c r="O86" i="250"/>
  <c r="N86" i="250"/>
  <c r="M86" i="250"/>
  <c r="L86" i="250"/>
  <c r="J86" i="250"/>
  <c r="AF5" i="250"/>
  <c r="G86" i="250"/>
  <c r="F86" i="250"/>
  <c r="AD5" i="250"/>
  <c r="E86" i="250"/>
  <c r="D86" i="250"/>
  <c r="AB5" i="250"/>
  <c r="C86" i="250"/>
  <c r="O85" i="250"/>
  <c r="N85" i="250"/>
  <c r="M85" i="250"/>
  <c r="L85" i="250"/>
  <c r="J85" i="250"/>
  <c r="AF4" i="250"/>
  <c r="G85" i="250"/>
  <c r="F85" i="250"/>
  <c r="AD4" i="250"/>
  <c r="E85" i="250"/>
  <c r="D85" i="250"/>
  <c r="AB4" i="250"/>
  <c r="C85" i="250"/>
  <c r="J82" i="250"/>
  <c r="S1" i="250"/>
  <c r="C82" i="250"/>
  <c r="A64" i="250"/>
  <c r="A49" i="250"/>
  <c r="AD42" i="250"/>
  <c r="AD41" i="250"/>
  <c r="AB34" i="250"/>
  <c r="AB33" i="250"/>
  <c r="AB32" i="250"/>
  <c r="AB31" i="250"/>
  <c r="A31" i="250"/>
  <c r="AB30" i="250"/>
  <c r="AB29" i="250"/>
  <c r="AB28" i="250"/>
  <c r="AB27" i="250"/>
  <c r="AB26" i="250"/>
  <c r="AB25" i="250"/>
  <c r="AB24" i="250"/>
  <c r="AB23" i="250"/>
  <c r="AB22" i="250"/>
  <c r="AB21" i="250"/>
  <c r="AB20" i="250"/>
  <c r="AB19" i="250"/>
  <c r="AB18" i="250"/>
  <c r="G18" i="250"/>
  <c r="A18" i="250"/>
  <c r="AB17" i="250"/>
  <c r="AB16" i="250"/>
  <c r="AB15" i="250"/>
  <c r="D15" i="250"/>
  <c r="D14" i="250"/>
  <c r="O13" i="250"/>
  <c r="D13" i="250"/>
  <c r="O12" i="250"/>
  <c r="D12" i="250"/>
  <c r="O11" i="250"/>
  <c r="O10" i="250"/>
  <c r="D10" i="250"/>
  <c r="O9" i="250"/>
  <c r="D9" i="250"/>
  <c r="O8" i="250"/>
  <c r="D8" i="250"/>
  <c r="A7" i="250"/>
  <c r="A4" i="250"/>
  <c r="AB2" i="250"/>
  <c r="Y1" i="250"/>
  <c r="AD128" i="249"/>
  <c r="AB128" i="249"/>
  <c r="AD127" i="249"/>
  <c r="AB127" i="249"/>
  <c r="AD125" i="249"/>
  <c r="AB125" i="249"/>
  <c r="AD124" i="249"/>
  <c r="AB124" i="249"/>
  <c r="AB122" i="249"/>
  <c r="AB121" i="249"/>
  <c r="AB120" i="249"/>
  <c r="AB118" i="249"/>
  <c r="AF115" i="249"/>
  <c r="AD115" i="249"/>
  <c r="AB115" i="249"/>
  <c r="AF114" i="249"/>
  <c r="AD114" i="249"/>
  <c r="AB114" i="249"/>
  <c r="AD111" i="249"/>
  <c r="AB111" i="249"/>
  <c r="AD110" i="249"/>
  <c r="AB110" i="249"/>
  <c r="AD109" i="249"/>
  <c r="AB109" i="249"/>
  <c r="AD108" i="249"/>
  <c r="AB108" i="249"/>
  <c r="AD105" i="249"/>
  <c r="AB105" i="249"/>
  <c r="AD104" i="249"/>
  <c r="AB104" i="249"/>
  <c r="O90" i="249"/>
  <c r="N90" i="249"/>
  <c r="M90" i="249"/>
  <c r="L90" i="249"/>
  <c r="K90" i="249"/>
  <c r="AF9" i="249"/>
  <c r="G90" i="249"/>
  <c r="F90" i="249"/>
  <c r="AD9" i="249"/>
  <c r="E90" i="249"/>
  <c r="D90" i="249"/>
  <c r="AB9" i="249"/>
  <c r="C90" i="249"/>
  <c r="O89" i="249"/>
  <c r="N89" i="249"/>
  <c r="M89" i="249"/>
  <c r="L89" i="249"/>
  <c r="K89" i="249"/>
  <c r="AF8" i="249"/>
  <c r="G89" i="249"/>
  <c r="F89" i="249"/>
  <c r="AD8" i="249"/>
  <c r="E89" i="249"/>
  <c r="D89" i="249"/>
  <c r="AB8" i="249"/>
  <c r="C89" i="249"/>
  <c r="AF38" i="249"/>
  <c r="AD38" i="249"/>
  <c r="AB38" i="249"/>
  <c r="AF37" i="249"/>
  <c r="AD37" i="249"/>
  <c r="AB37" i="249"/>
  <c r="O88" i="249"/>
  <c r="N88" i="249"/>
  <c r="M88" i="249"/>
  <c r="L88" i="249"/>
  <c r="J88" i="249"/>
  <c r="AF7" i="249"/>
  <c r="G88" i="249"/>
  <c r="F88" i="249"/>
  <c r="AD7" i="249"/>
  <c r="E88" i="249"/>
  <c r="D88" i="249"/>
  <c r="AB7" i="249"/>
  <c r="C88" i="249"/>
  <c r="O87" i="249"/>
  <c r="N87" i="249"/>
  <c r="M87" i="249"/>
  <c r="L87" i="249"/>
  <c r="J87" i="249"/>
  <c r="AF6" i="249"/>
  <c r="G87" i="249"/>
  <c r="F87" i="249"/>
  <c r="AD6" i="249"/>
  <c r="E87" i="249"/>
  <c r="D87" i="249"/>
  <c r="AB6" i="249"/>
  <c r="C87" i="249"/>
  <c r="O86" i="249"/>
  <c r="N86" i="249"/>
  <c r="M86" i="249"/>
  <c r="L86" i="249"/>
  <c r="J86" i="249"/>
  <c r="AF5" i="249"/>
  <c r="G86" i="249"/>
  <c r="F86" i="249"/>
  <c r="AD5" i="249"/>
  <c r="E86" i="249"/>
  <c r="D86" i="249"/>
  <c r="AB5" i="249"/>
  <c r="C86" i="249"/>
  <c r="O85" i="249"/>
  <c r="N85" i="249"/>
  <c r="M85" i="249"/>
  <c r="L85" i="249"/>
  <c r="J85" i="249"/>
  <c r="AF4" i="249"/>
  <c r="G85" i="249"/>
  <c r="F85" i="249"/>
  <c r="AD4" i="249"/>
  <c r="E85" i="249"/>
  <c r="D85" i="249"/>
  <c r="AB4" i="249"/>
  <c r="C85" i="249"/>
  <c r="J82" i="249"/>
  <c r="S1" i="249"/>
  <c r="C82" i="249"/>
  <c r="A64" i="249"/>
  <c r="A49" i="249"/>
  <c r="AD42" i="249"/>
  <c r="AD41" i="249"/>
  <c r="AB34" i="249"/>
  <c r="AB33" i="249"/>
  <c r="AB32" i="249"/>
  <c r="AB31" i="249"/>
  <c r="A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8" i="249"/>
  <c r="A18" i="249"/>
  <c r="AB17" i="249"/>
  <c r="AB16" i="249"/>
  <c r="AB15" i="249"/>
  <c r="D15" i="249"/>
  <c r="D14" i="249"/>
  <c r="O13" i="249"/>
  <c r="D13" i="249"/>
  <c r="O12" i="249"/>
  <c r="D12" i="249"/>
  <c r="O11" i="249"/>
  <c r="O10" i="249"/>
  <c r="D10" i="249"/>
  <c r="O9" i="249"/>
  <c r="D9" i="249"/>
  <c r="O8" i="249"/>
  <c r="D8" i="249"/>
  <c r="A7" i="249"/>
  <c r="A4" i="249"/>
  <c r="AB2" i="249"/>
  <c r="Y1" i="249"/>
  <c r="AD128" i="248"/>
  <c r="AB128" i="248"/>
  <c r="AD127" i="248"/>
  <c r="AB127" i="248"/>
  <c r="AD125" i="248"/>
  <c r="AB125" i="248"/>
  <c r="AD124" i="248"/>
  <c r="AB124" i="248"/>
  <c r="AB122" i="248"/>
  <c r="AB121" i="248"/>
  <c r="AB120" i="248"/>
  <c r="AB118" i="248"/>
  <c r="AF115" i="248"/>
  <c r="AD115" i="248"/>
  <c r="AB115" i="248"/>
  <c r="AF114" i="248"/>
  <c r="AD114" i="248"/>
  <c r="AB114" i="248"/>
  <c r="AD111" i="248"/>
  <c r="AB111" i="248"/>
  <c r="AD110" i="248"/>
  <c r="AB110" i="248"/>
  <c r="AD109" i="248"/>
  <c r="AB109" i="248"/>
  <c r="AD108" i="248"/>
  <c r="AB108" i="248"/>
  <c r="AD105" i="248"/>
  <c r="AB105" i="248"/>
  <c r="AD104" i="248"/>
  <c r="AB104" i="248"/>
  <c r="O90" i="248"/>
  <c r="N90" i="248"/>
  <c r="M90" i="248"/>
  <c r="L90" i="248"/>
  <c r="K90" i="248"/>
  <c r="AF9" i="248"/>
  <c r="G90" i="248"/>
  <c r="F90" i="248"/>
  <c r="AD9" i="248"/>
  <c r="E90" i="248"/>
  <c r="D90" i="248"/>
  <c r="AB9" i="248"/>
  <c r="C90" i="248"/>
  <c r="O89" i="248"/>
  <c r="N89" i="248"/>
  <c r="M89" i="248"/>
  <c r="L89" i="248"/>
  <c r="K89" i="248"/>
  <c r="AF8" i="248"/>
  <c r="G89" i="248"/>
  <c r="F89" i="248"/>
  <c r="AD8" i="248"/>
  <c r="E89" i="248"/>
  <c r="D89" i="248"/>
  <c r="AB8" i="248"/>
  <c r="C89" i="248"/>
  <c r="AF38" i="248"/>
  <c r="AD38" i="248"/>
  <c r="AB38" i="248"/>
  <c r="AF37" i="248"/>
  <c r="AD37" i="248"/>
  <c r="AB37" i="248"/>
  <c r="O88" i="248"/>
  <c r="N88" i="248"/>
  <c r="M88" i="248"/>
  <c r="L88" i="248"/>
  <c r="J88" i="248"/>
  <c r="AF7" i="248"/>
  <c r="G88" i="248"/>
  <c r="F88" i="248"/>
  <c r="AD7" i="248"/>
  <c r="E88" i="248"/>
  <c r="D88" i="248"/>
  <c r="AB7" i="248"/>
  <c r="C88" i="248"/>
  <c r="O87" i="248"/>
  <c r="N87" i="248"/>
  <c r="M87" i="248"/>
  <c r="L87" i="248"/>
  <c r="J87" i="248"/>
  <c r="AF6" i="248"/>
  <c r="G87" i="248"/>
  <c r="F87" i="248"/>
  <c r="AD6" i="248"/>
  <c r="E87" i="248"/>
  <c r="D87" i="248"/>
  <c r="AB6" i="248"/>
  <c r="C87" i="248"/>
  <c r="O86" i="248"/>
  <c r="N86" i="248"/>
  <c r="M86" i="248"/>
  <c r="L86" i="248"/>
  <c r="J86" i="248"/>
  <c r="AF5" i="248"/>
  <c r="G86" i="248"/>
  <c r="F86" i="248"/>
  <c r="AD5" i="248"/>
  <c r="E86" i="248"/>
  <c r="D86" i="248"/>
  <c r="AB5" i="248"/>
  <c r="C86" i="248"/>
  <c r="O85" i="248"/>
  <c r="N85" i="248"/>
  <c r="M85" i="248"/>
  <c r="L85" i="248"/>
  <c r="J85" i="248"/>
  <c r="AF4" i="248"/>
  <c r="G85" i="248"/>
  <c r="F85" i="248"/>
  <c r="AD4" i="248"/>
  <c r="E85" i="248"/>
  <c r="D85" i="248"/>
  <c r="AB4" i="248"/>
  <c r="C85" i="248"/>
  <c r="J82" i="248"/>
  <c r="S1" i="248"/>
  <c r="C82" i="248"/>
  <c r="A64" i="248"/>
  <c r="A49" i="248"/>
  <c r="AD42" i="248"/>
  <c r="AD41" i="248"/>
  <c r="AB34" i="248"/>
  <c r="AB33" i="248"/>
  <c r="AB32" i="248"/>
  <c r="AB31" i="248"/>
  <c r="A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8" i="248"/>
  <c r="A18" i="248"/>
  <c r="AB17" i="248"/>
  <c r="AB16" i="248"/>
  <c r="AB15" i="248"/>
  <c r="D15" i="248"/>
  <c r="D14" i="248"/>
  <c r="O13" i="248"/>
  <c r="D13" i="248"/>
  <c r="O12" i="248"/>
  <c r="D12" i="248"/>
  <c r="O11" i="248"/>
  <c r="O10" i="248"/>
  <c r="D10" i="248"/>
  <c r="O9" i="248"/>
  <c r="D9" i="248"/>
  <c r="O8" i="248"/>
  <c r="D8" i="248"/>
  <c r="A7" i="248"/>
  <c r="A4" i="248"/>
  <c r="AB2" i="248"/>
  <c r="Y1" i="248"/>
  <c r="AD128" i="247"/>
  <c r="AB128" i="247"/>
  <c r="AD127" i="247"/>
  <c r="AB127" i="247"/>
  <c r="AD125" i="247"/>
  <c r="AB125" i="247"/>
  <c r="AD124" i="247"/>
  <c r="AB124" i="247"/>
  <c r="AB122" i="247"/>
  <c r="AB121" i="247"/>
  <c r="AB120" i="247"/>
  <c r="AB118" i="247"/>
  <c r="AF115" i="247"/>
  <c r="AD115" i="247"/>
  <c r="AB115" i="247"/>
  <c r="AF114" i="247"/>
  <c r="AD114" i="247"/>
  <c r="AB114" i="247"/>
  <c r="AD111" i="247"/>
  <c r="AB111" i="247"/>
  <c r="AD110" i="247"/>
  <c r="AB110" i="247"/>
  <c r="AD109" i="247"/>
  <c r="AB109" i="247"/>
  <c r="AD108" i="247"/>
  <c r="AB108" i="247"/>
  <c r="AD105" i="247"/>
  <c r="AB105" i="247"/>
  <c r="AD104" i="247"/>
  <c r="AB104" i="247"/>
  <c r="O90" i="247"/>
  <c r="N90" i="247"/>
  <c r="M90" i="247"/>
  <c r="L90" i="247"/>
  <c r="K90" i="247"/>
  <c r="AF9" i="247"/>
  <c r="G90" i="247"/>
  <c r="F90" i="247"/>
  <c r="AD9" i="247"/>
  <c r="E90" i="247"/>
  <c r="D90" i="247"/>
  <c r="AB9" i="247"/>
  <c r="C90" i="247"/>
  <c r="O89" i="247"/>
  <c r="N89" i="247"/>
  <c r="M89" i="247"/>
  <c r="L89" i="247"/>
  <c r="K89" i="247"/>
  <c r="AF8" i="247"/>
  <c r="G89" i="247"/>
  <c r="F89" i="247"/>
  <c r="AD8" i="247"/>
  <c r="E89" i="247"/>
  <c r="D89" i="247"/>
  <c r="AB8" i="247"/>
  <c r="C89" i="247"/>
  <c r="AF38" i="247"/>
  <c r="AD38" i="247"/>
  <c r="AB38" i="247"/>
  <c r="AF37" i="247"/>
  <c r="AD37" i="247"/>
  <c r="AB37" i="247"/>
  <c r="O88" i="247"/>
  <c r="N88" i="247"/>
  <c r="M88" i="247"/>
  <c r="L88" i="247"/>
  <c r="J88" i="247"/>
  <c r="AF7" i="247"/>
  <c r="G88" i="247"/>
  <c r="F88" i="247"/>
  <c r="AD7" i="247"/>
  <c r="E88" i="247"/>
  <c r="D88" i="247"/>
  <c r="AB7" i="247"/>
  <c r="C88" i="247"/>
  <c r="O87" i="247"/>
  <c r="N87" i="247"/>
  <c r="M87" i="247"/>
  <c r="L87" i="247"/>
  <c r="J87" i="247"/>
  <c r="AF6" i="247"/>
  <c r="G87" i="247"/>
  <c r="F87" i="247"/>
  <c r="AD6" i="247"/>
  <c r="E87" i="247"/>
  <c r="D87" i="247"/>
  <c r="AB6" i="247"/>
  <c r="C87" i="247"/>
  <c r="O86" i="247"/>
  <c r="N86" i="247"/>
  <c r="M86" i="247"/>
  <c r="L86" i="247"/>
  <c r="J86" i="247"/>
  <c r="AF5" i="247"/>
  <c r="G86" i="247"/>
  <c r="F86" i="247"/>
  <c r="AD5" i="247"/>
  <c r="E86" i="247"/>
  <c r="D86" i="247"/>
  <c r="AB5" i="247"/>
  <c r="C86" i="247"/>
  <c r="O85" i="247"/>
  <c r="N85" i="247"/>
  <c r="M85" i="247"/>
  <c r="L85" i="247"/>
  <c r="J85" i="247"/>
  <c r="AF4" i="247"/>
  <c r="G85" i="247"/>
  <c r="F85" i="247"/>
  <c r="AD4" i="247"/>
  <c r="E85" i="247"/>
  <c r="D85" i="247"/>
  <c r="AB4" i="247"/>
  <c r="C85" i="247"/>
  <c r="J82" i="247"/>
  <c r="S1" i="247"/>
  <c r="C82" i="247"/>
  <c r="A64" i="247"/>
  <c r="A49" i="247"/>
  <c r="AD42" i="247"/>
  <c r="AD41" i="247"/>
  <c r="AB34" i="247"/>
  <c r="AB33" i="247"/>
  <c r="AB32" i="247"/>
  <c r="AB31" i="247"/>
  <c r="A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8" i="247"/>
  <c r="A18" i="247"/>
  <c r="AB17" i="247"/>
  <c r="AB16" i="247"/>
  <c r="AB15" i="247"/>
  <c r="D15" i="247"/>
  <c r="D14" i="247"/>
  <c r="O13" i="247"/>
  <c r="D13" i="247"/>
  <c r="O12" i="247"/>
  <c r="D12" i="247"/>
  <c r="O11" i="247"/>
  <c r="O10" i="247"/>
  <c r="D10" i="247"/>
  <c r="O9" i="247"/>
  <c r="D9" i="247"/>
  <c r="O8" i="247"/>
  <c r="D8" i="247"/>
  <c r="A7" i="247"/>
  <c r="A4" i="247"/>
  <c r="AB2" i="247"/>
  <c r="Y1" i="247"/>
  <c r="AD128" i="246"/>
  <c r="AB128" i="246"/>
  <c r="AD127" i="246"/>
  <c r="AB127" i="246"/>
  <c r="AD125" i="246"/>
  <c r="AB125" i="246"/>
  <c r="AD124" i="246"/>
  <c r="AB124" i="246"/>
  <c r="AB122" i="246"/>
  <c r="AB121" i="246"/>
  <c r="AB120" i="246"/>
  <c r="AB118" i="246"/>
  <c r="AF115" i="246"/>
  <c r="AD115" i="246"/>
  <c r="AB115" i="246"/>
  <c r="AF114" i="246"/>
  <c r="AD114" i="246"/>
  <c r="AB114" i="246"/>
  <c r="AD111" i="246"/>
  <c r="AB111" i="246"/>
  <c r="AD110" i="246"/>
  <c r="AB110" i="246"/>
  <c r="AD109" i="246"/>
  <c r="AB109" i="246"/>
  <c r="AD108" i="246"/>
  <c r="AB108" i="246"/>
  <c r="AD105" i="246"/>
  <c r="AB105" i="246"/>
  <c r="AD104" i="246"/>
  <c r="AB104" i="246"/>
  <c r="O90" i="246"/>
  <c r="N90" i="246"/>
  <c r="M90" i="246"/>
  <c r="L90" i="246"/>
  <c r="K90" i="246"/>
  <c r="AF9" i="246"/>
  <c r="G90" i="246"/>
  <c r="F90" i="246"/>
  <c r="AD9" i="246"/>
  <c r="E90" i="246"/>
  <c r="D90" i="246"/>
  <c r="AB9" i="246"/>
  <c r="C90" i="246"/>
  <c r="O89" i="246"/>
  <c r="N89" i="246"/>
  <c r="M89" i="246"/>
  <c r="L89" i="246"/>
  <c r="K89" i="246"/>
  <c r="AF8" i="246"/>
  <c r="G89" i="246"/>
  <c r="F89" i="246"/>
  <c r="AD8" i="246"/>
  <c r="E89" i="246"/>
  <c r="D89" i="246"/>
  <c r="AB8" i="246"/>
  <c r="C89" i="246"/>
  <c r="AF38" i="246"/>
  <c r="AD38" i="246"/>
  <c r="AB38" i="246"/>
  <c r="AF37" i="246"/>
  <c r="AD37" i="246"/>
  <c r="AB37" i="246"/>
  <c r="O88" i="246"/>
  <c r="N88" i="246"/>
  <c r="M88" i="246"/>
  <c r="L88" i="246"/>
  <c r="J88" i="246"/>
  <c r="AF7" i="246"/>
  <c r="G88" i="246"/>
  <c r="F88" i="246"/>
  <c r="AD7" i="246"/>
  <c r="E88" i="246"/>
  <c r="D88" i="246"/>
  <c r="AB7" i="246"/>
  <c r="C88" i="246"/>
  <c r="O87" i="246"/>
  <c r="N87" i="246"/>
  <c r="M87" i="246"/>
  <c r="L87" i="246"/>
  <c r="J87" i="246"/>
  <c r="AF6" i="246"/>
  <c r="G87" i="246"/>
  <c r="F87" i="246"/>
  <c r="AD6" i="246"/>
  <c r="E87" i="246"/>
  <c r="D87" i="246"/>
  <c r="AB6" i="246"/>
  <c r="C87" i="246"/>
  <c r="O86" i="246"/>
  <c r="N86" i="246"/>
  <c r="M86" i="246"/>
  <c r="L86" i="246"/>
  <c r="J86" i="246"/>
  <c r="AF5" i="246"/>
  <c r="G86" i="246"/>
  <c r="F86" i="246"/>
  <c r="AD5" i="246"/>
  <c r="E86" i="246"/>
  <c r="D86" i="246"/>
  <c r="AB5" i="246"/>
  <c r="C86" i="246"/>
  <c r="O85" i="246"/>
  <c r="N85" i="246"/>
  <c r="M85" i="246"/>
  <c r="L85" i="246"/>
  <c r="J85" i="246"/>
  <c r="AF4" i="246"/>
  <c r="G85" i="246"/>
  <c r="F85" i="246"/>
  <c r="AD4" i="246"/>
  <c r="E85" i="246"/>
  <c r="D85" i="246"/>
  <c r="AB4" i="246"/>
  <c r="C85" i="246"/>
  <c r="J82" i="246"/>
  <c r="S1" i="246"/>
  <c r="C82" i="246"/>
  <c r="A64" i="246"/>
  <c r="A49" i="246"/>
  <c r="AD42" i="246"/>
  <c r="AD41" i="246"/>
  <c r="AB34" i="246"/>
  <c r="AB33" i="246"/>
  <c r="AB32" i="246"/>
  <c r="AB31" i="246"/>
  <c r="A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8" i="246"/>
  <c r="A18" i="246"/>
  <c r="AB17" i="246"/>
  <c r="AB16" i="246"/>
  <c r="AB15" i="246"/>
  <c r="D15" i="246"/>
  <c r="D14" i="246"/>
  <c r="O13" i="246"/>
  <c r="D13" i="246"/>
  <c r="O12" i="246"/>
  <c r="D12" i="246"/>
  <c r="O11" i="246"/>
  <c r="O10" i="246"/>
  <c r="D10" i="246"/>
  <c r="O9" i="246"/>
  <c r="D9" i="246"/>
  <c r="O8" i="246"/>
  <c r="D8" i="246"/>
  <c r="A7" i="246"/>
  <c r="A4" i="246"/>
  <c r="AB2" i="246"/>
  <c r="Y1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F115" i="245"/>
  <c r="AD115" i="245"/>
  <c r="AB115" i="245"/>
  <c r="AF114" i="245"/>
  <c r="AD114" i="245"/>
  <c r="AB114" i="245"/>
  <c r="AD111" i="245"/>
  <c r="AB111" i="245"/>
  <c r="AD110" i="245"/>
  <c r="AB110" i="245"/>
  <c r="AD109" i="245"/>
  <c r="AB109" i="245"/>
  <c r="AD108" i="245"/>
  <c r="AB108" i="245"/>
  <c r="AD105" i="245"/>
  <c r="AB105" i="245"/>
  <c r="AD104" i="245"/>
  <c r="AB104" i="245"/>
  <c r="O90" i="245"/>
  <c r="N90" i="245"/>
  <c r="M90" i="245"/>
  <c r="L90" i="245"/>
  <c r="K90" i="245"/>
  <c r="AF9" i="245"/>
  <c r="G90" i="245"/>
  <c r="F90" i="245"/>
  <c r="AD9" i="245"/>
  <c r="E90" i="245"/>
  <c r="D90" i="245"/>
  <c r="AB9" i="245"/>
  <c r="C90" i="245"/>
  <c r="O89" i="245"/>
  <c r="N89" i="245"/>
  <c r="M89" i="245"/>
  <c r="L89" i="245"/>
  <c r="K89" i="245"/>
  <c r="AF8" i="245"/>
  <c r="G89" i="245"/>
  <c r="F89" i="245"/>
  <c r="AD8" i="245"/>
  <c r="E89" i="245"/>
  <c r="D89" i="245"/>
  <c r="AB8" i="245"/>
  <c r="C89" i="245"/>
  <c r="AF38" i="245"/>
  <c r="AD38" i="245"/>
  <c r="AB38" i="245"/>
  <c r="AF37" i="245"/>
  <c r="AD37" i="245"/>
  <c r="AB37" i="245"/>
  <c r="O88" i="245"/>
  <c r="N88" i="245"/>
  <c r="M88" i="245"/>
  <c r="L88" i="245"/>
  <c r="J88" i="245"/>
  <c r="AF7" i="245"/>
  <c r="G88" i="245"/>
  <c r="F88" i="245"/>
  <c r="AD7" i="245"/>
  <c r="E88" i="245"/>
  <c r="D88" i="245"/>
  <c r="AB7" i="245"/>
  <c r="C88" i="245"/>
  <c r="O87" i="245"/>
  <c r="N87" i="245"/>
  <c r="M87" i="245"/>
  <c r="L87" i="245"/>
  <c r="J87" i="245"/>
  <c r="AF6" i="245"/>
  <c r="G87" i="245"/>
  <c r="F87" i="245"/>
  <c r="AD6" i="245"/>
  <c r="E87" i="245"/>
  <c r="D87" i="245"/>
  <c r="AB6" i="245"/>
  <c r="C87" i="245"/>
  <c r="O86" i="245"/>
  <c r="N86" i="245"/>
  <c r="M86" i="245"/>
  <c r="L86" i="245"/>
  <c r="J86" i="245"/>
  <c r="AF5" i="245"/>
  <c r="G86" i="245"/>
  <c r="F86" i="245"/>
  <c r="AD5" i="245"/>
  <c r="E86" i="245"/>
  <c r="D86" i="245"/>
  <c r="AB5" i="245"/>
  <c r="C86" i="245"/>
  <c r="O85" i="245"/>
  <c r="N85" i="245"/>
  <c r="M85" i="245"/>
  <c r="L85" i="245"/>
  <c r="J85" i="245"/>
  <c r="AF4" i="245"/>
  <c r="G85" i="245"/>
  <c r="F85" i="245"/>
  <c r="AD4" i="245"/>
  <c r="E85" i="245"/>
  <c r="D85" i="245"/>
  <c r="AB4" i="245"/>
  <c r="C85" i="245"/>
  <c r="J82" i="245"/>
  <c r="S1" i="245"/>
  <c r="C82" i="245"/>
  <c r="A64" i="245"/>
  <c r="A49" i="245"/>
  <c r="AD42" i="245"/>
  <c r="AD41" i="245"/>
  <c r="AB34" i="245"/>
  <c r="AB33" i="245"/>
  <c r="AB32" i="245"/>
  <c r="AB31" i="245"/>
  <c r="A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8" i="245"/>
  <c r="A18" i="245"/>
  <c r="AB17" i="245"/>
  <c r="AB16" i="245"/>
  <c r="AB15" i="245"/>
  <c r="D15" i="245"/>
  <c r="D14" i="245"/>
  <c r="O13" i="245"/>
  <c r="D13" i="245"/>
  <c r="O12" i="245"/>
  <c r="D12" i="245"/>
  <c r="O11" i="245"/>
  <c r="O10" i="245"/>
  <c r="D10" i="245"/>
  <c r="O9" i="245"/>
  <c r="D9" i="245"/>
  <c r="O8" i="245"/>
  <c r="D8" i="245"/>
  <c r="A7" i="245"/>
  <c r="A4" i="245"/>
  <c r="AB2" i="245"/>
  <c r="Y1" i="245"/>
  <c r="AD128" i="244"/>
  <c r="AB128" i="244"/>
  <c r="AD127" i="244"/>
  <c r="AB127" i="244"/>
  <c r="AD125" i="244"/>
  <c r="AB125" i="244"/>
  <c r="AD124" i="244"/>
  <c r="AB124" i="244"/>
  <c r="AB122" i="244"/>
  <c r="AB121" i="244"/>
  <c r="AB120" i="244"/>
  <c r="AB118" i="244"/>
  <c r="AF115" i="244"/>
  <c r="AD115" i="244"/>
  <c r="AB115" i="244"/>
  <c r="AF114" i="244"/>
  <c r="AD114" i="244"/>
  <c r="AB114" i="244"/>
  <c r="AD111" i="244"/>
  <c r="AB111" i="244"/>
  <c r="AD110" i="244"/>
  <c r="AB110" i="244"/>
  <c r="AD109" i="244"/>
  <c r="AB109" i="244"/>
  <c r="AD108" i="244"/>
  <c r="AB108" i="244"/>
  <c r="AD105" i="244"/>
  <c r="AB105" i="244"/>
  <c r="AD104" i="244"/>
  <c r="AB104" i="244"/>
  <c r="O90" i="244"/>
  <c r="N90" i="244"/>
  <c r="M90" i="244"/>
  <c r="L90" i="244"/>
  <c r="K90" i="244"/>
  <c r="AF9" i="244"/>
  <c r="G90" i="244"/>
  <c r="F90" i="244"/>
  <c r="AD9" i="244"/>
  <c r="E90" i="244"/>
  <c r="D90" i="244"/>
  <c r="AB9" i="244"/>
  <c r="C90" i="244"/>
  <c r="O89" i="244"/>
  <c r="N89" i="244"/>
  <c r="M89" i="244"/>
  <c r="L89" i="244"/>
  <c r="K89" i="244"/>
  <c r="AF8" i="244"/>
  <c r="G89" i="244"/>
  <c r="F89" i="244"/>
  <c r="AD8" i="244"/>
  <c r="E89" i="244"/>
  <c r="D89" i="244"/>
  <c r="AB8" i="244"/>
  <c r="C89" i="244"/>
  <c r="AF38" i="244"/>
  <c r="AD38" i="244"/>
  <c r="AB38" i="244"/>
  <c r="AF37" i="244"/>
  <c r="AD37" i="244"/>
  <c r="AB37" i="244"/>
  <c r="O88" i="244"/>
  <c r="N88" i="244"/>
  <c r="M88" i="244"/>
  <c r="L88" i="244"/>
  <c r="J88" i="244"/>
  <c r="AF7" i="244"/>
  <c r="G88" i="244"/>
  <c r="F88" i="244"/>
  <c r="AD7" i="244"/>
  <c r="E88" i="244"/>
  <c r="D88" i="244"/>
  <c r="AB7" i="244"/>
  <c r="C88" i="244"/>
  <c r="O87" i="244"/>
  <c r="N87" i="244"/>
  <c r="M87" i="244"/>
  <c r="L87" i="244"/>
  <c r="J87" i="244"/>
  <c r="AF6" i="244"/>
  <c r="G87" i="244"/>
  <c r="F87" i="244"/>
  <c r="AD6" i="244"/>
  <c r="E87" i="244"/>
  <c r="D87" i="244"/>
  <c r="AB6" i="244"/>
  <c r="C87" i="244"/>
  <c r="O86" i="244"/>
  <c r="N86" i="244"/>
  <c r="M86" i="244"/>
  <c r="L86" i="244"/>
  <c r="J86" i="244"/>
  <c r="AF5" i="244"/>
  <c r="G86" i="244"/>
  <c r="F86" i="244"/>
  <c r="AD5" i="244"/>
  <c r="E86" i="244"/>
  <c r="D86" i="244"/>
  <c r="AB5" i="244"/>
  <c r="C86" i="244"/>
  <c r="O85" i="244"/>
  <c r="N85" i="244"/>
  <c r="M85" i="244"/>
  <c r="L85" i="244"/>
  <c r="J85" i="244"/>
  <c r="AF4" i="244"/>
  <c r="G85" i="244"/>
  <c r="F85" i="244"/>
  <c r="AD4" i="244"/>
  <c r="E85" i="244"/>
  <c r="D85" i="244"/>
  <c r="AB4" i="244"/>
  <c r="C85" i="244"/>
  <c r="J82" i="244"/>
  <c r="S1" i="244"/>
  <c r="C82" i="244"/>
  <c r="A64" i="244"/>
  <c r="A49" i="244"/>
  <c r="AD42" i="244"/>
  <c r="AD41" i="244"/>
  <c r="AB34" i="244"/>
  <c r="AB33" i="244"/>
  <c r="AB32" i="244"/>
  <c r="AB31" i="244"/>
  <c r="A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8" i="244"/>
  <c r="A18" i="244"/>
  <c r="AB17" i="244"/>
  <c r="AB16" i="244"/>
  <c r="AB15" i="244"/>
  <c r="D15" i="244"/>
  <c r="D14" i="244"/>
  <c r="O13" i="244"/>
  <c r="D13" i="244"/>
  <c r="O12" i="244"/>
  <c r="D12" i="244"/>
  <c r="O11" i="244"/>
  <c r="O10" i="244"/>
  <c r="D10" i="244"/>
  <c r="O9" i="244"/>
  <c r="D9" i="244"/>
  <c r="O8" i="244"/>
  <c r="D8" i="244"/>
  <c r="A7" i="244"/>
  <c r="A4" i="244"/>
  <c r="AB2" i="244"/>
  <c r="Y1" i="244"/>
  <c r="AD128" i="243"/>
  <c r="AB128" i="243"/>
  <c r="AD127" i="243"/>
  <c r="AB127" i="243"/>
  <c r="AD125" i="243"/>
  <c r="AB125" i="243"/>
  <c r="AD124" i="243"/>
  <c r="AB124" i="243"/>
  <c r="AB122" i="243"/>
  <c r="AB121" i="243"/>
  <c r="AB120" i="243"/>
  <c r="AB118" i="243"/>
  <c r="AF115" i="243"/>
  <c r="AD115" i="243"/>
  <c r="AB115" i="243"/>
  <c r="AF114" i="243"/>
  <c r="AD114" i="243"/>
  <c r="AB114" i="243"/>
  <c r="AD111" i="243"/>
  <c r="AB111" i="243"/>
  <c r="AD110" i="243"/>
  <c r="AB110" i="243"/>
  <c r="AD109" i="243"/>
  <c r="AB109" i="243"/>
  <c r="AD108" i="243"/>
  <c r="AB108" i="243"/>
  <c r="AD105" i="243"/>
  <c r="AB105" i="243"/>
  <c r="AD104" i="243"/>
  <c r="AB104" i="243"/>
  <c r="O90" i="243"/>
  <c r="N90" i="243"/>
  <c r="M90" i="243"/>
  <c r="L90" i="243"/>
  <c r="K90" i="243"/>
  <c r="AF9" i="243"/>
  <c r="G90" i="243"/>
  <c r="F90" i="243"/>
  <c r="AD9" i="243"/>
  <c r="E90" i="243"/>
  <c r="D90" i="243"/>
  <c r="AB9" i="243"/>
  <c r="C90" i="243"/>
  <c r="O89" i="243"/>
  <c r="N89" i="243"/>
  <c r="M89" i="243"/>
  <c r="L89" i="243"/>
  <c r="K89" i="243"/>
  <c r="AF8" i="243"/>
  <c r="G89" i="243"/>
  <c r="F89" i="243"/>
  <c r="AD8" i="243"/>
  <c r="E89" i="243"/>
  <c r="D89" i="243"/>
  <c r="AB8" i="243"/>
  <c r="C89" i="243"/>
  <c r="AF38" i="243"/>
  <c r="AD38" i="243"/>
  <c r="AB38" i="243"/>
  <c r="AF37" i="243"/>
  <c r="AD37" i="243"/>
  <c r="AB37" i="243"/>
  <c r="O88" i="243"/>
  <c r="N88" i="243"/>
  <c r="M88" i="243"/>
  <c r="L88" i="243"/>
  <c r="J88" i="243"/>
  <c r="AF7" i="243"/>
  <c r="G88" i="243"/>
  <c r="F88" i="243"/>
  <c r="AD7" i="243"/>
  <c r="E88" i="243"/>
  <c r="D88" i="243"/>
  <c r="AB7" i="243"/>
  <c r="C88" i="243"/>
  <c r="O87" i="243"/>
  <c r="N87" i="243"/>
  <c r="M87" i="243"/>
  <c r="L87" i="243"/>
  <c r="J87" i="243"/>
  <c r="AF6" i="243"/>
  <c r="G87" i="243"/>
  <c r="F87" i="243"/>
  <c r="AD6" i="243"/>
  <c r="E87" i="243"/>
  <c r="D87" i="243"/>
  <c r="AB6" i="243"/>
  <c r="C87" i="243"/>
  <c r="O86" i="243"/>
  <c r="N86" i="243"/>
  <c r="M86" i="243"/>
  <c r="L86" i="243"/>
  <c r="J86" i="243"/>
  <c r="AF5" i="243"/>
  <c r="G86" i="243"/>
  <c r="F86" i="243"/>
  <c r="AD5" i="243"/>
  <c r="E86" i="243"/>
  <c r="D86" i="243"/>
  <c r="AB5" i="243"/>
  <c r="C86" i="243"/>
  <c r="O85" i="243"/>
  <c r="N85" i="243"/>
  <c r="M85" i="243"/>
  <c r="L85" i="243"/>
  <c r="J85" i="243"/>
  <c r="AF4" i="243"/>
  <c r="G85" i="243"/>
  <c r="F85" i="243"/>
  <c r="AD4" i="243"/>
  <c r="E85" i="243"/>
  <c r="D85" i="243"/>
  <c r="AB4" i="243"/>
  <c r="C85" i="243"/>
  <c r="J82" i="243"/>
  <c r="S1" i="243"/>
  <c r="C82" i="243"/>
  <c r="A64" i="243"/>
  <c r="A49" i="243"/>
  <c r="AD42" i="243"/>
  <c r="AD41" i="243"/>
  <c r="AB34" i="243"/>
  <c r="AB33" i="243"/>
  <c r="AB32" i="243"/>
  <c r="AB31" i="243"/>
  <c r="A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8" i="243"/>
  <c r="A18" i="243"/>
  <c r="AB17" i="243"/>
  <c r="AB16" i="243"/>
  <c r="AB15" i="243"/>
  <c r="D15" i="243"/>
  <c r="D14" i="243"/>
  <c r="O13" i="243"/>
  <c r="D13" i="243"/>
  <c r="O12" i="243"/>
  <c r="D12" i="243"/>
  <c r="O11" i="243"/>
  <c r="O10" i="243"/>
  <c r="D10" i="243"/>
  <c r="O9" i="243"/>
  <c r="D9" i="243"/>
  <c r="O8" i="243"/>
  <c r="D8" i="243"/>
  <c r="A7" i="243"/>
  <c r="A4" i="243"/>
  <c r="AB2" i="243"/>
  <c r="Y1" i="243"/>
  <c r="AD128" i="242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AF115" i="242"/>
  <c r="AD115" i="242"/>
  <c r="AB115" i="242"/>
  <c r="AF114" i="242"/>
  <c r="AD114" i="242"/>
  <c r="AB114" i="242"/>
  <c r="AD111" i="242"/>
  <c r="AB111" i="242"/>
  <c r="AD110" i="242"/>
  <c r="AB110" i="242"/>
  <c r="AD109" i="242"/>
  <c r="AB109" i="242"/>
  <c r="AD108" i="242"/>
  <c r="AB108" i="242"/>
  <c r="AD105" i="242"/>
  <c r="AB105" i="242"/>
  <c r="AD104" i="242"/>
  <c r="AB104" i="242"/>
  <c r="O90" i="242"/>
  <c r="N90" i="242"/>
  <c r="M90" i="242"/>
  <c r="L90" i="242"/>
  <c r="K90" i="242"/>
  <c r="AF9" i="242"/>
  <c r="G90" i="242"/>
  <c r="F90" i="242"/>
  <c r="AD9" i="242"/>
  <c r="E90" i="242"/>
  <c r="D90" i="242"/>
  <c r="AB9" i="242"/>
  <c r="C90" i="242"/>
  <c r="O89" i="242"/>
  <c r="N89" i="242"/>
  <c r="M89" i="242"/>
  <c r="L89" i="242"/>
  <c r="K89" i="242"/>
  <c r="AF8" i="242"/>
  <c r="G89" i="242"/>
  <c r="F89" i="242"/>
  <c r="AD8" i="242"/>
  <c r="E89" i="242"/>
  <c r="D89" i="242"/>
  <c r="AB8" i="242"/>
  <c r="C89" i="242"/>
  <c r="AF38" i="242"/>
  <c r="AD38" i="242"/>
  <c r="AB38" i="242"/>
  <c r="AF37" i="242"/>
  <c r="AD37" i="242"/>
  <c r="AB37" i="242"/>
  <c r="O88" i="242"/>
  <c r="N88" i="242"/>
  <c r="M88" i="242"/>
  <c r="L88" i="242"/>
  <c r="J88" i="242"/>
  <c r="AF7" i="242"/>
  <c r="G88" i="242"/>
  <c r="F88" i="242"/>
  <c r="AD7" i="242"/>
  <c r="E88" i="242"/>
  <c r="D88" i="242"/>
  <c r="AB7" i="242"/>
  <c r="C88" i="242"/>
  <c r="O87" i="242"/>
  <c r="N87" i="242"/>
  <c r="M87" i="242"/>
  <c r="L87" i="242"/>
  <c r="J87" i="242"/>
  <c r="AF6" i="242"/>
  <c r="G87" i="242"/>
  <c r="F87" i="242"/>
  <c r="AD6" i="242"/>
  <c r="E87" i="242"/>
  <c r="D87" i="242"/>
  <c r="AB6" i="242"/>
  <c r="C87" i="242"/>
  <c r="O86" i="242"/>
  <c r="N86" i="242"/>
  <c r="M86" i="242"/>
  <c r="L86" i="242"/>
  <c r="J86" i="242"/>
  <c r="AF5" i="242"/>
  <c r="G86" i="242"/>
  <c r="F86" i="242"/>
  <c r="AD5" i="242"/>
  <c r="E86" i="242"/>
  <c r="D86" i="242"/>
  <c r="AB5" i="242"/>
  <c r="C86" i="242"/>
  <c r="O85" i="242"/>
  <c r="N85" i="242"/>
  <c r="M85" i="242"/>
  <c r="L85" i="242"/>
  <c r="J85" i="242"/>
  <c r="AF4" i="242"/>
  <c r="G85" i="242"/>
  <c r="F85" i="242"/>
  <c r="AD4" i="242"/>
  <c r="E85" i="242"/>
  <c r="D85" i="242"/>
  <c r="AB4" i="242"/>
  <c r="C85" i="242"/>
  <c r="J82" i="242"/>
  <c r="S1" i="242"/>
  <c r="C82" i="242"/>
  <c r="A64" i="242"/>
  <c r="A49" i="242"/>
  <c r="AD42" i="242"/>
  <c r="AD41" i="242"/>
  <c r="AB34" i="242"/>
  <c r="AB33" i="242"/>
  <c r="AB32" i="242"/>
  <c r="AB31" i="242"/>
  <c r="A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8" i="242"/>
  <c r="A18" i="242"/>
  <c r="AB17" i="242"/>
  <c r="AB16" i="242"/>
  <c r="AB15" i="242"/>
  <c r="D15" i="242"/>
  <c r="D14" i="242"/>
  <c r="O13" i="242"/>
  <c r="D13" i="242"/>
  <c r="O12" i="242"/>
  <c r="D12" i="242"/>
  <c r="O11" i="242"/>
  <c r="O10" i="242"/>
  <c r="D10" i="242"/>
  <c r="O9" i="242"/>
  <c r="D9" i="242"/>
  <c r="O8" i="242"/>
  <c r="D8" i="242"/>
  <c r="A7" i="242"/>
  <c r="A4" i="242"/>
  <c r="AB2" i="242"/>
  <c r="Y1" i="242"/>
  <c r="AD128" i="241"/>
  <c r="AB128" i="241"/>
  <c r="AD127" i="241"/>
  <c r="AB127" i="241"/>
  <c r="AD125" i="241"/>
  <c r="AB125" i="241"/>
  <c r="AD124" i="241"/>
  <c r="AB124" i="241"/>
  <c r="AB122" i="241"/>
  <c r="AB121" i="241"/>
  <c r="AB120" i="241"/>
  <c r="AB118" i="241"/>
  <c r="AF115" i="241"/>
  <c r="AD115" i="241"/>
  <c r="AB115" i="241"/>
  <c r="AF114" i="241"/>
  <c r="AD114" i="241"/>
  <c r="AB114" i="241"/>
  <c r="AD111" i="241"/>
  <c r="AB111" i="241"/>
  <c r="AD110" i="241"/>
  <c r="AB110" i="241"/>
  <c r="AD109" i="241"/>
  <c r="AB109" i="241"/>
  <c r="AD108" i="241"/>
  <c r="AB108" i="241"/>
  <c r="AD105" i="241"/>
  <c r="AB105" i="241"/>
  <c r="AD104" i="241"/>
  <c r="AB104" i="241"/>
  <c r="O90" i="241"/>
  <c r="N90" i="241"/>
  <c r="M90" i="241"/>
  <c r="L90" i="241"/>
  <c r="K90" i="241"/>
  <c r="AF9" i="241"/>
  <c r="G90" i="241"/>
  <c r="F90" i="241"/>
  <c r="AD9" i="241"/>
  <c r="E90" i="241"/>
  <c r="D90" i="241"/>
  <c r="AB9" i="241"/>
  <c r="C90" i="241"/>
  <c r="O89" i="241"/>
  <c r="N89" i="241"/>
  <c r="M89" i="241"/>
  <c r="L89" i="241"/>
  <c r="K89" i="241"/>
  <c r="AF8" i="241"/>
  <c r="G89" i="241"/>
  <c r="F89" i="241"/>
  <c r="AD8" i="241"/>
  <c r="E89" i="241"/>
  <c r="D89" i="241"/>
  <c r="AB8" i="241"/>
  <c r="C89" i="241"/>
  <c r="AF38" i="241"/>
  <c r="AD38" i="241"/>
  <c r="AB38" i="241"/>
  <c r="AF37" i="241"/>
  <c r="AD37" i="241"/>
  <c r="AB37" i="241"/>
  <c r="O88" i="241"/>
  <c r="N88" i="241"/>
  <c r="M88" i="241"/>
  <c r="L88" i="241"/>
  <c r="J88" i="241"/>
  <c r="AF7" i="241"/>
  <c r="G88" i="241"/>
  <c r="F88" i="241"/>
  <c r="AD7" i="241"/>
  <c r="E88" i="241"/>
  <c r="D88" i="241"/>
  <c r="AB7" i="241"/>
  <c r="C88" i="241"/>
  <c r="O87" i="241"/>
  <c r="N87" i="241"/>
  <c r="M87" i="241"/>
  <c r="L87" i="241"/>
  <c r="J87" i="241"/>
  <c r="AF6" i="241"/>
  <c r="G87" i="241"/>
  <c r="F87" i="241"/>
  <c r="AD6" i="241"/>
  <c r="E87" i="241"/>
  <c r="D87" i="241"/>
  <c r="AB6" i="241"/>
  <c r="C87" i="241"/>
  <c r="O86" i="241"/>
  <c r="N86" i="241"/>
  <c r="M86" i="241"/>
  <c r="L86" i="241"/>
  <c r="J86" i="241"/>
  <c r="AF5" i="241"/>
  <c r="G86" i="241"/>
  <c r="F86" i="241"/>
  <c r="AD5" i="241"/>
  <c r="E86" i="241"/>
  <c r="D86" i="241"/>
  <c r="AB5" i="241"/>
  <c r="C86" i="241"/>
  <c r="O85" i="241"/>
  <c r="N85" i="241"/>
  <c r="M85" i="241"/>
  <c r="L85" i="241"/>
  <c r="J85" i="241"/>
  <c r="AF4" i="241"/>
  <c r="G85" i="241"/>
  <c r="F85" i="241"/>
  <c r="AD4" i="241"/>
  <c r="E85" i="241"/>
  <c r="D85" i="241"/>
  <c r="AB4" i="241"/>
  <c r="C85" i="241"/>
  <c r="J82" i="241"/>
  <c r="S1" i="241"/>
  <c r="C82" i="241"/>
  <c r="A64" i="241"/>
  <c r="A49" i="241"/>
  <c r="AD42" i="241"/>
  <c r="AD41" i="241"/>
  <c r="AB34" i="241"/>
  <c r="AB33" i="241"/>
  <c r="AB32" i="241"/>
  <c r="AB31" i="241"/>
  <c r="A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8" i="241"/>
  <c r="A18" i="241"/>
  <c r="AB17" i="241"/>
  <c r="AB16" i="241"/>
  <c r="AB15" i="241"/>
  <c r="D15" i="241"/>
  <c r="D14" i="241"/>
  <c r="O13" i="241"/>
  <c r="D13" i="241"/>
  <c r="O12" i="241"/>
  <c r="D12" i="241"/>
  <c r="O11" i="241"/>
  <c r="O10" i="241"/>
  <c r="D10" i="241"/>
  <c r="O9" i="241"/>
  <c r="D9" i="241"/>
  <c r="O8" i="241"/>
  <c r="D8" i="241"/>
  <c r="A7" i="241"/>
  <c r="A4" i="241"/>
  <c r="AB2" i="241"/>
  <c r="Y1" i="241"/>
  <c r="AD128" i="240"/>
  <c r="AB128" i="240"/>
  <c r="AD127" i="240"/>
  <c r="AB127" i="240"/>
  <c r="AD125" i="240"/>
  <c r="AB125" i="240"/>
  <c r="AD124" i="240"/>
  <c r="AB124" i="240"/>
  <c r="AB122" i="240"/>
  <c r="AB121" i="240"/>
  <c r="AB120" i="240"/>
  <c r="AB118" i="240"/>
  <c r="AF115" i="240"/>
  <c r="AD115" i="240"/>
  <c r="AB115" i="240"/>
  <c r="AF114" i="240"/>
  <c r="AD114" i="240"/>
  <c r="AB114" i="240"/>
  <c r="AD111" i="240"/>
  <c r="AB111" i="240"/>
  <c r="AD110" i="240"/>
  <c r="AB110" i="240"/>
  <c r="AD109" i="240"/>
  <c r="AB109" i="240"/>
  <c r="AD108" i="240"/>
  <c r="AB108" i="240"/>
  <c r="AD105" i="240"/>
  <c r="AB105" i="240"/>
  <c r="AD104" i="240"/>
  <c r="AB104" i="240"/>
  <c r="O90" i="240"/>
  <c r="N90" i="240"/>
  <c r="M90" i="240"/>
  <c r="L90" i="240"/>
  <c r="K90" i="240"/>
  <c r="AF9" i="240"/>
  <c r="G90" i="240"/>
  <c r="F90" i="240"/>
  <c r="AD9" i="240"/>
  <c r="E90" i="240"/>
  <c r="D90" i="240"/>
  <c r="AB9" i="240"/>
  <c r="C90" i="240"/>
  <c r="O89" i="240"/>
  <c r="N89" i="240"/>
  <c r="M89" i="240"/>
  <c r="L89" i="240"/>
  <c r="K89" i="240"/>
  <c r="AF8" i="240"/>
  <c r="G89" i="240"/>
  <c r="F89" i="240"/>
  <c r="AD8" i="240"/>
  <c r="E89" i="240"/>
  <c r="D89" i="240"/>
  <c r="AB8" i="240"/>
  <c r="C89" i="240"/>
  <c r="AF38" i="240"/>
  <c r="AD38" i="240"/>
  <c r="AB38" i="240"/>
  <c r="AF37" i="240"/>
  <c r="AD37" i="240"/>
  <c r="AB37" i="240"/>
  <c r="O88" i="240"/>
  <c r="N88" i="240"/>
  <c r="M88" i="240"/>
  <c r="L88" i="240"/>
  <c r="J88" i="240"/>
  <c r="AF7" i="240"/>
  <c r="G88" i="240"/>
  <c r="F88" i="240"/>
  <c r="AD7" i="240"/>
  <c r="E88" i="240"/>
  <c r="D88" i="240"/>
  <c r="AB7" i="240"/>
  <c r="C88" i="240"/>
  <c r="O87" i="240"/>
  <c r="N87" i="240"/>
  <c r="M87" i="240"/>
  <c r="L87" i="240"/>
  <c r="J87" i="240"/>
  <c r="AF6" i="240"/>
  <c r="G87" i="240"/>
  <c r="F87" i="240"/>
  <c r="AD6" i="240"/>
  <c r="E87" i="240"/>
  <c r="D87" i="240"/>
  <c r="AB6" i="240"/>
  <c r="C87" i="240"/>
  <c r="O86" i="240"/>
  <c r="N86" i="240"/>
  <c r="M86" i="240"/>
  <c r="L86" i="240"/>
  <c r="J86" i="240"/>
  <c r="AF5" i="240"/>
  <c r="G86" i="240"/>
  <c r="F86" i="240"/>
  <c r="AD5" i="240"/>
  <c r="E86" i="240"/>
  <c r="D86" i="240"/>
  <c r="AB5" i="240"/>
  <c r="C86" i="240"/>
  <c r="O85" i="240"/>
  <c r="N85" i="240"/>
  <c r="M85" i="240"/>
  <c r="L85" i="240"/>
  <c r="J85" i="240"/>
  <c r="AF4" i="240"/>
  <c r="G85" i="240"/>
  <c r="F85" i="240"/>
  <c r="AD4" i="240"/>
  <c r="E85" i="240"/>
  <c r="D85" i="240"/>
  <c r="AB4" i="240"/>
  <c r="C85" i="240"/>
  <c r="J82" i="240"/>
  <c r="S1" i="240"/>
  <c r="C82" i="240"/>
  <c r="A64" i="240"/>
  <c r="A49" i="240"/>
  <c r="AD42" i="240"/>
  <c r="AD41" i="240"/>
  <c r="AB34" i="240"/>
  <c r="AB33" i="240"/>
  <c r="AB32" i="240"/>
  <c r="AB31" i="240"/>
  <c r="A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8" i="240"/>
  <c r="A18" i="240"/>
  <c r="AB17" i="240"/>
  <c r="AB16" i="240"/>
  <c r="AB15" i="240"/>
  <c r="D15" i="240"/>
  <c r="D14" i="240"/>
  <c r="O13" i="240"/>
  <c r="D13" i="240"/>
  <c r="O12" i="240"/>
  <c r="D12" i="240"/>
  <c r="O11" i="240"/>
  <c r="O10" i="240"/>
  <c r="D10" i="240"/>
  <c r="O9" i="240"/>
  <c r="D9" i="240"/>
  <c r="O8" i="240"/>
  <c r="D8" i="240"/>
  <c r="A7" i="240"/>
  <c r="A4" i="240"/>
  <c r="AB2" i="240"/>
  <c r="Y1" i="240"/>
  <c r="AD128" i="239"/>
  <c r="AB128" i="239"/>
  <c r="AD127" i="239"/>
  <c r="AB127" i="239"/>
  <c r="AD125" i="239"/>
  <c r="AB125" i="239"/>
  <c r="AD124" i="239"/>
  <c r="AB124" i="239"/>
  <c r="AB122" i="239"/>
  <c r="AB121" i="239"/>
  <c r="AB120" i="239"/>
  <c r="AB118" i="239"/>
  <c r="AF115" i="239"/>
  <c r="AD115" i="239"/>
  <c r="AB115" i="239"/>
  <c r="AF114" i="239"/>
  <c r="AD114" i="239"/>
  <c r="AB114" i="239"/>
  <c r="AD111" i="239"/>
  <c r="AB111" i="239"/>
  <c r="AD110" i="239"/>
  <c r="AB110" i="239"/>
  <c r="AD109" i="239"/>
  <c r="AB109" i="239"/>
  <c r="AD108" i="239"/>
  <c r="AB108" i="239"/>
  <c r="AD105" i="239"/>
  <c r="AB105" i="239"/>
  <c r="AD104" i="239"/>
  <c r="AB104" i="239"/>
  <c r="O90" i="239"/>
  <c r="N90" i="239"/>
  <c r="M90" i="239"/>
  <c r="L90" i="239"/>
  <c r="K90" i="239"/>
  <c r="AF9" i="239"/>
  <c r="G90" i="239"/>
  <c r="F90" i="239"/>
  <c r="AD9" i="239"/>
  <c r="E90" i="239"/>
  <c r="D90" i="239"/>
  <c r="AB9" i="239"/>
  <c r="C90" i="239"/>
  <c r="O89" i="239"/>
  <c r="N89" i="239"/>
  <c r="M89" i="239"/>
  <c r="L89" i="239"/>
  <c r="K89" i="239"/>
  <c r="AF8" i="239"/>
  <c r="G89" i="239"/>
  <c r="F89" i="239"/>
  <c r="AD8" i="239"/>
  <c r="E89" i="239"/>
  <c r="D89" i="239"/>
  <c r="AB8" i="239"/>
  <c r="C89" i="239"/>
  <c r="AF38" i="239"/>
  <c r="AD38" i="239"/>
  <c r="AB38" i="239"/>
  <c r="AF37" i="239"/>
  <c r="AD37" i="239"/>
  <c r="AB37" i="239"/>
  <c r="O88" i="239"/>
  <c r="N88" i="239"/>
  <c r="M88" i="239"/>
  <c r="L88" i="239"/>
  <c r="J88" i="239"/>
  <c r="AF7" i="239"/>
  <c r="G88" i="239"/>
  <c r="F88" i="239"/>
  <c r="AD7" i="239"/>
  <c r="E88" i="239"/>
  <c r="D88" i="239"/>
  <c r="AB7" i="239"/>
  <c r="C88" i="239"/>
  <c r="O87" i="239"/>
  <c r="N87" i="239"/>
  <c r="M87" i="239"/>
  <c r="L87" i="239"/>
  <c r="J87" i="239"/>
  <c r="AF6" i="239"/>
  <c r="G87" i="239"/>
  <c r="F87" i="239"/>
  <c r="AD6" i="239"/>
  <c r="E87" i="239"/>
  <c r="D87" i="239"/>
  <c r="AB6" i="239"/>
  <c r="C87" i="239"/>
  <c r="O86" i="239"/>
  <c r="N86" i="239"/>
  <c r="M86" i="239"/>
  <c r="L86" i="239"/>
  <c r="J86" i="239"/>
  <c r="AF5" i="239"/>
  <c r="G86" i="239"/>
  <c r="F86" i="239"/>
  <c r="AD5" i="239"/>
  <c r="E86" i="239"/>
  <c r="D86" i="239"/>
  <c r="AB5" i="239"/>
  <c r="C86" i="239"/>
  <c r="O85" i="239"/>
  <c r="N85" i="239"/>
  <c r="M85" i="239"/>
  <c r="L85" i="239"/>
  <c r="J85" i="239"/>
  <c r="AF4" i="239"/>
  <c r="G85" i="239"/>
  <c r="F85" i="239"/>
  <c r="AD4" i="239"/>
  <c r="E85" i="239"/>
  <c r="D85" i="239"/>
  <c r="AB4" i="239"/>
  <c r="C85" i="239"/>
  <c r="J82" i="239"/>
  <c r="S1" i="239"/>
  <c r="C82" i="239"/>
  <c r="A64" i="239"/>
  <c r="A49" i="239"/>
  <c r="AD42" i="239"/>
  <c r="AD41" i="239"/>
  <c r="AB34" i="239"/>
  <c r="AB33" i="239"/>
  <c r="AB32" i="239"/>
  <c r="AB31" i="239"/>
  <c r="A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8" i="239"/>
  <c r="A18" i="239"/>
  <c r="AB17" i="239"/>
  <c r="AB16" i="239"/>
  <c r="AB15" i="239"/>
  <c r="D15" i="239"/>
  <c r="D14" i="239"/>
  <c r="O13" i="239"/>
  <c r="D13" i="239"/>
  <c r="O12" i="239"/>
  <c r="D12" i="239"/>
  <c r="O11" i="239"/>
  <c r="O10" i="239"/>
  <c r="D10" i="239"/>
  <c r="O9" i="239"/>
  <c r="D9" i="239"/>
  <c r="O8" i="239"/>
  <c r="D8" i="239"/>
  <c r="A7" i="239"/>
  <c r="A4" i="239"/>
  <c r="AB2" i="239"/>
  <c r="Y1" i="239"/>
  <c r="AD128" i="238"/>
  <c r="AB128" i="238"/>
  <c r="AD127" i="238"/>
  <c r="AB127" i="238"/>
  <c r="AD125" i="238"/>
  <c r="AB125" i="238"/>
  <c r="AD124" i="238"/>
  <c r="AB124" i="238"/>
  <c r="AB122" i="238"/>
  <c r="AB121" i="238"/>
  <c r="AB120" i="238"/>
  <c r="AB118" i="238"/>
  <c r="AF115" i="238"/>
  <c r="AD115" i="238"/>
  <c r="AB115" i="238"/>
  <c r="AF114" i="238"/>
  <c r="AD114" i="238"/>
  <c r="AB114" i="238"/>
  <c r="AD111" i="238"/>
  <c r="AB111" i="238"/>
  <c r="AD110" i="238"/>
  <c r="AB110" i="238"/>
  <c r="AD109" i="238"/>
  <c r="AB109" i="238"/>
  <c r="AD108" i="238"/>
  <c r="AB108" i="238"/>
  <c r="AD105" i="238"/>
  <c r="AB105" i="238"/>
  <c r="AD104" i="238"/>
  <c r="AB104" i="238"/>
  <c r="O90" i="238"/>
  <c r="N90" i="238"/>
  <c r="M90" i="238"/>
  <c r="L90" i="238"/>
  <c r="K90" i="238"/>
  <c r="AF9" i="238"/>
  <c r="G90" i="238"/>
  <c r="F90" i="238"/>
  <c r="AD9" i="238"/>
  <c r="E90" i="238"/>
  <c r="D90" i="238"/>
  <c r="AB9" i="238"/>
  <c r="C90" i="238"/>
  <c r="O89" i="238"/>
  <c r="N89" i="238"/>
  <c r="M89" i="238"/>
  <c r="L89" i="238"/>
  <c r="K89" i="238"/>
  <c r="AF8" i="238"/>
  <c r="G89" i="238"/>
  <c r="F89" i="238"/>
  <c r="AD8" i="238"/>
  <c r="E89" i="238"/>
  <c r="D89" i="238"/>
  <c r="AB8" i="238"/>
  <c r="C89" i="238"/>
  <c r="AF38" i="238"/>
  <c r="AD38" i="238"/>
  <c r="AB38" i="238"/>
  <c r="AF37" i="238"/>
  <c r="AD37" i="238"/>
  <c r="AB37" i="238"/>
  <c r="O88" i="238"/>
  <c r="N88" i="238"/>
  <c r="M88" i="238"/>
  <c r="L88" i="238"/>
  <c r="J88" i="238"/>
  <c r="AF7" i="238"/>
  <c r="G88" i="238"/>
  <c r="F88" i="238"/>
  <c r="AD7" i="238"/>
  <c r="E88" i="238"/>
  <c r="D88" i="238"/>
  <c r="AB7" i="238"/>
  <c r="C88" i="238"/>
  <c r="O87" i="238"/>
  <c r="N87" i="238"/>
  <c r="M87" i="238"/>
  <c r="L87" i="238"/>
  <c r="J87" i="238"/>
  <c r="AF6" i="238"/>
  <c r="G87" i="238"/>
  <c r="F87" i="238"/>
  <c r="AD6" i="238"/>
  <c r="E87" i="238"/>
  <c r="D87" i="238"/>
  <c r="AB6" i="238"/>
  <c r="C87" i="238"/>
  <c r="O86" i="238"/>
  <c r="N86" i="238"/>
  <c r="M86" i="238"/>
  <c r="L86" i="238"/>
  <c r="J86" i="238"/>
  <c r="AF5" i="238"/>
  <c r="G86" i="238"/>
  <c r="F86" i="238"/>
  <c r="AD5" i="238"/>
  <c r="E86" i="238"/>
  <c r="D86" i="238"/>
  <c r="AB5" i="238"/>
  <c r="C86" i="238"/>
  <c r="O85" i="238"/>
  <c r="N85" i="238"/>
  <c r="M85" i="238"/>
  <c r="L85" i="238"/>
  <c r="J85" i="238"/>
  <c r="AF4" i="238"/>
  <c r="G85" i="238"/>
  <c r="F85" i="238"/>
  <c r="AD4" i="238"/>
  <c r="E85" i="238"/>
  <c r="D85" i="238"/>
  <c r="AB4" i="238"/>
  <c r="C85" i="238"/>
  <c r="J82" i="238"/>
  <c r="S1" i="238"/>
  <c r="C82" i="238"/>
  <c r="A64" i="238"/>
  <c r="A49" i="238"/>
  <c r="AD42" i="238"/>
  <c r="AD41" i="238"/>
  <c r="AB34" i="238"/>
  <c r="AB33" i="238"/>
  <c r="AB32" i="238"/>
  <c r="AB31" i="238"/>
  <c r="A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8" i="238"/>
  <c r="A18" i="238"/>
  <c r="AB17" i="238"/>
  <c r="AB16" i="238"/>
  <c r="AB15" i="238"/>
  <c r="D15" i="238"/>
  <c r="D14" i="238"/>
  <c r="O13" i="238"/>
  <c r="D13" i="238"/>
  <c r="O12" i="238"/>
  <c r="D12" i="238"/>
  <c r="O11" i="238"/>
  <c r="O10" i="238"/>
  <c r="D10" i="238"/>
  <c r="O9" i="238"/>
  <c r="D9" i="238"/>
  <c r="O8" i="238"/>
  <c r="D8" i="238"/>
  <c r="A7" i="238"/>
  <c r="A4" i="238"/>
  <c r="AB2" i="238"/>
  <c r="Y1" i="238"/>
  <c r="AD128" i="237"/>
  <c r="AB128" i="237"/>
  <c r="AD127" i="237"/>
  <c r="AB127" i="237"/>
  <c r="AD125" i="237"/>
  <c r="AB125" i="237"/>
  <c r="AD124" i="237"/>
  <c r="AB124" i="237"/>
  <c r="AB122" i="237"/>
  <c r="AB121" i="237"/>
  <c r="AB120" i="237"/>
  <c r="AB118" i="237"/>
  <c r="AF115" i="237"/>
  <c r="AD115" i="237"/>
  <c r="AB115" i="237"/>
  <c r="AF114" i="237"/>
  <c r="AD114" i="237"/>
  <c r="AB114" i="237"/>
  <c r="AD111" i="237"/>
  <c r="AB111" i="237"/>
  <c r="AD110" i="237"/>
  <c r="AB110" i="237"/>
  <c r="AD109" i="237"/>
  <c r="AB109" i="237"/>
  <c r="AD108" i="237"/>
  <c r="AB108" i="237"/>
  <c r="AD105" i="237"/>
  <c r="AB105" i="237"/>
  <c r="AD104" i="237"/>
  <c r="AB104" i="237"/>
  <c r="O90" i="237"/>
  <c r="N90" i="237"/>
  <c r="M90" i="237"/>
  <c r="L90" i="237"/>
  <c r="K90" i="237"/>
  <c r="AF9" i="237"/>
  <c r="G90" i="237"/>
  <c r="F90" i="237"/>
  <c r="AD9" i="237"/>
  <c r="E90" i="237"/>
  <c r="D90" i="237"/>
  <c r="AB9" i="237"/>
  <c r="C90" i="237"/>
  <c r="O89" i="237"/>
  <c r="N89" i="237"/>
  <c r="M89" i="237"/>
  <c r="L89" i="237"/>
  <c r="K89" i="237"/>
  <c r="AF8" i="237"/>
  <c r="G89" i="237"/>
  <c r="F89" i="237"/>
  <c r="AD8" i="237"/>
  <c r="E89" i="237"/>
  <c r="D89" i="237"/>
  <c r="AB8" i="237"/>
  <c r="C89" i="237"/>
  <c r="AF38" i="237"/>
  <c r="AD38" i="237"/>
  <c r="AB38" i="237"/>
  <c r="AF37" i="237"/>
  <c r="AD37" i="237"/>
  <c r="AB37" i="237"/>
  <c r="O88" i="237"/>
  <c r="N88" i="237"/>
  <c r="M88" i="237"/>
  <c r="L88" i="237"/>
  <c r="J88" i="237"/>
  <c r="AF7" i="237"/>
  <c r="G88" i="237"/>
  <c r="F88" i="237"/>
  <c r="AD7" i="237"/>
  <c r="E88" i="237"/>
  <c r="D88" i="237"/>
  <c r="AB7" i="237"/>
  <c r="C88" i="237"/>
  <c r="O87" i="237"/>
  <c r="N87" i="237"/>
  <c r="M87" i="237"/>
  <c r="L87" i="237"/>
  <c r="J87" i="237"/>
  <c r="AF6" i="237"/>
  <c r="G87" i="237"/>
  <c r="F87" i="237"/>
  <c r="AD6" i="237"/>
  <c r="E87" i="237"/>
  <c r="D87" i="237"/>
  <c r="AB6" i="237"/>
  <c r="C87" i="237"/>
  <c r="O86" i="237"/>
  <c r="N86" i="237"/>
  <c r="M86" i="237"/>
  <c r="L86" i="237"/>
  <c r="J86" i="237"/>
  <c r="AF5" i="237"/>
  <c r="G86" i="237"/>
  <c r="F86" i="237"/>
  <c r="AD5" i="237"/>
  <c r="E86" i="237"/>
  <c r="D86" i="237"/>
  <c r="AB5" i="237"/>
  <c r="C86" i="237"/>
  <c r="O85" i="237"/>
  <c r="N85" i="237"/>
  <c r="M85" i="237"/>
  <c r="L85" i="237"/>
  <c r="J85" i="237"/>
  <c r="AF4" i="237"/>
  <c r="G85" i="237"/>
  <c r="F85" i="237"/>
  <c r="AD4" i="237"/>
  <c r="E85" i="237"/>
  <c r="D85" i="237"/>
  <c r="AB4" i="237"/>
  <c r="C85" i="237"/>
  <c r="J82" i="237"/>
  <c r="S1" i="237"/>
  <c r="C82" i="237"/>
  <c r="A64" i="237"/>
  <c r="A49" i="237"/>
  <c r="AD42" i="237"/>
  <c r="AD41" i="237"/>
  <c r="AB34" i="237"/>
  <c r="AB33" i="237"/>
  <c r="AB32" i="237"/>
  <c r="AB31" i="237"/>
  <c r="A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8" i="237"/>
  <c r="A18" i="237"/>
  <c r="AB17" i="237"/>
  <c r="AB16" i="237"/>
  <c r="AB15" i="237"/>
  <c r="D15" i="237"/>
  <c r="D14" i="237"/>
  <c r="O13" i="237"/>
  <c r="D13" i="237"/>
  <c r="O12" i="237"/>
  <c r="D12" i="237"/>
  <c r="O11" i="237"/>
  <c r="O10" i="237"/>
  <c r="D10" i="237"/>
  <c r="O9" i="237"/>
  <c r="D9" i="237"/>
  <c r="O8" i="237"/>
  <c r="D8" i="237"/>
  <c r="A7" i="237"/>
  <c r="A4" i="237"/>
  <c r="AB2" i="237"/>
  <c r="Y1" i="237"/>
  <c r="AD128" i="236"/>
  <c r="AB128" i="236"/>
  <c r="AD127" i="236"/>
  <c r="AB127" i="236"/>
  <c r="AD125" i="236"/>
  <c r="AB125" i="236"/>
  <c r="AD124" i="236"/>
  <c r="AB124" i="236"/>
  <c r="AB122" i="236"/>
  <c r="AB121" i="236"/>
  <c r="AB120" i="236"/>
  <c r="AB118" i="236"/>
  <c r="AF115" i="236"/>
  <c r="AD115" i="236"/>
  <c r="AB115" i="236"/>
  <c r="AF114" i="236"/>
  <c r="AD114" i="236"/>
  <c r="AB114" i="236"/>
  <c r="AD111" i="236"/>
  <c r="AB111" i="236"/>
  <c r="AD110" i="236"/>
  <c r="AB110" i="236"/>
  <c r="AD109" i="236"/>
  <c r="AB109" i="236"/>
  <c r="AD108" i="236"/>
  <c r="AB108" i="236"/>
  <c r="AD105" i="236"/>
  <c r="AB105" i="236"/>
  <c r="AD104" i="236"/>
  <c r="AB104" i="236"/>
  <c r="O90" i="236"/>
  <c r="N90" i="236"/>
  <c r="M90" i="236"/>
  <c r="L90" i="236"/>
  <c r="K90" i="236"/>
  <c r="AF9" i="236"/>
  <c r="G90" i="236"/>
  <c r="F90" i="236"/>
  <c r="AD9" i="236"/>
  <c r="E90" i="236"/>
  <c r="D90" i="236"/>
  <c r="AB9" i="236"/>
  <c r="C90" i="236"/>
  <c r="O89" i="236"/>
  <c r="N89" i="236"/>
  <c r="M89" i="236"/>
  <c r="L89" i="236"/>
  <c r="K89" i="236"/>
  <c r="AF8" i="236"/>
  <c r="G89" i="236"/>
  <c r="F89" i="236"/>
  <c r="AD8" i="236"/>
  <c r="E89" i="236"/>
  <c r="D89" i="236"/>
  <c r="AB8" i="236"/>
  <c r="C89" i="236"/>
  <c r="AF38" i="236"/>
  <c r="AD38" i="236"/>
  <c r="AB38" i="236"/>
  <c r="AF37" i="236"/>
  <c r="AD37" i="236"/>
  <c r="AB37" i="236"/>
  <c r="O88" i="236"/>
  <c r="N88" i="236"/>
  <c r="M88" i="236"/>
  <c r="L88" i="236"/>
  <c r="J88" i="236"/>
  <c r="AF7" i="236"/>
  <c r="G88" i="236"/>
  <c r="F88" i="236"/>
  <c r="AD7" i="236"/>
  <c r="E88" i="236"/>
  <c r="D88" i="236"/>
  <c r="AB7" i="236"/>
  <c r="C88" i="236"/>
  <c r="O87" i="236"/>
  <c r="N87" i="236"/>
  <c r="M87" i="236"/>
  <c r="L87" i="236"/>
  <c r="J87" i="236"/>
  <c r="AF6" i="236"/>
  <c r="G87" i="236"/>
  <c r="F87" i="236"/>
  <c r="AD6" i="236"/>
  <c r="E87" i="236"/>
  <c r="D87" i="236"/>
  <c r="AB6" i="236"/>
  <c r="C87" i="236"/>
  <c r="O86" i="236"/>
  <c r="N86" i="236"/>
  <c r="M86" i="236"/>
  <c r="L86" i="236"/>
  <c r="J86" i="236"/>
  <c r="AF5" i="236"/>
  <c r="G86" i="236"/>
  <c r="F86" i="236"/>
  <c r="AD5" i="236"/>
  <c r="E86" i="236"/>
  <c r="D86" i="236"/>
  <c r="AB5" i="236"/>
  <c r="C86" i="236"/>
  <c r="O85" i="236"/>
  <c r="N85" i="236"/>
  <c r="M85" i="236"/>
  <c r="L85" i="236"/>
  <c r="J85" i="236"/>
  <c r="AF4" i="236"/>
  <c r="G85" i="236"/>
  <c r="F85" i="236"/>
  <c r="AD4" i="236"/>
  <c r="E85" i="236"/>
  <c r="D85" i="236"/>
  <c r="AB4" i="236"/>
  <c r="C85" i="236"/>
  <c r="J82" i="236"/>
  <c r="S1" i="236"/>
  <c r="C82" i="236"/>
  <c r="A64" i="236"/>
  <c r="A49" i="236"/>
  <c r="AD42" i="236"/>
  <c r="AD41" i="236"/>
  <c r="AB34" i="236"/>
  <c r="AB33" i="236"/>
  <c r="AB32" i="236"/>
  <c r="AB31" i="236"/>
  <c r="A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8" i="236"/>
  <c r="A18" i="236"/>
  <c r="AB17" i="236"/>
  <c r="AB16" i="236"/>
  <c r="AB15" i="236"/>
  <c r="D15" i="236"/>
  <c r="D14" i="236"/>
  <c r="O13" i="236"/>
  <c r="D13" i="236"/>
  <c r="O12" i="236"/>
  <c r="D12" i="236"/>
  <c r="O11" i="236"/>
  <c r="O10" i="236"/>
  <c r="D10" i="236"/>
  <c r="O9" i="236"/>
  <c r="D9" i="236"/>
  <c r="O8" i="236"/>
  <c r="D8" i="236"/>
  <c r="A7" i="236"/>
  <c r="A4" i="236"/>
  <c r="AB2" i="236"/>
  <c r="Y1" i="236"/>
  <c r="AD128" i="235"/>
  <c r="AB128" i="235"/>
  <c r="AD127" i="235"/>
  <c r="AB127" i="235"/>
  <c r="AD125" i="235"/>
  <c r="AB125" i="235"/>
  <c r="AD124" i="235"/>
  <c r="AB124" i="235"/>
  <c r="AB122" i="235"/>
  <c r="AB121" i="235"/>
  <c r="AB120" i="235"/>
  <c r="AB118" i="235"/>
  <c r="AF115" i="235"/>
  <c r="AD115" i="235"/>
  <c r="AB115" i="235"/>
  <c r="AF114" i="235"/>
  <c r="AD114" i="235"/>
  <c r="AB114" i="235"/>
  <c r="AD111" i="235"/>
  <c r="AB111" i="235"/>
  <c r="AD110" i="235"/>
  <c r="AB110" i="235"/>
  <c r="AD109" i="235"/>
  <c r="AB109" i="235"/>
  <c r="AD108" i="235"/>
  <c r="AB108" i="235"/>
  <c r="AD105" i="235"/>
  <c r="AB105" i="235"/>
  <c r="AD104" i="235"/>
  <c r="AB104" i="235"/>
  <c r="O90" i="235"/>
  <c r="N90" i="235"/>
  <c r="M90" i="235"/>
  <c r="L90" i="235"/>
  <c r="K90" i="235"/>
  <c r="AF9" i="235"/>
  <c r="G90" i="235"/>
  <c r="F90" i="235"/>
  <c r="AD9" i="235"/>
  <c r="E90" i="235"/>
  <c r="D90" i="235"/>
  <c r="AB9" i="235"/>
  <c r="C90" i="235"/>
  <c r="O89" i="235"/>
  <c r="N89" i="235"/>
  <c r="M89" i="235"/>
  <c r="L89" i="235"/>
  <c r="K89" i="235"/>
  <c r="AF8" i="235"/>
  <c r="G89" i="235"/>
  <c r="F89" i="235"/>
  <c r="AD8" i="235"/>
  <c r="E89" i="235"/>
  <c r="D89" i="235"/>
  <c r="AB8" i="235"/>
  <c r="C89" i="235"/>
  <c r="AF38" i="235"/>
  <c r="AD38" i="235"/>
  <c r="AB38" i="235"/>
  <c r="AF37" i="235"/>
  <c r="AD37" i="235"/>
  <c r="AB37" i="235"/>
  <c r="O88" i="235"/>
  <c r="N88" i="235"/>
  <c r="M88" i="235"/>
  <c r="L88" i="235"/>
  <c r="J88" i="235"/>
  <c r="AF7" i="235"/>
  <c r="G88" i="235"/>
  <c r="F88" i="235"/>
  <c r="AD7" i="235"/>
  <c r="E88" i="235"/>
  <c r="D88" i="235"/>
  <c r="AB7" i="235"/>
  <c r="C88" i="235"/>
  <c r="O87" i="235"/>
  <c r="N87" i="235"/>
  <c r="M87" i="235"/>
  <c r="L87" i="235"/>
  <c r="J87" i="235"/>
  <c r="AF6" i="235"/>
  <c r="G87" i="235"/>
  <c r="F87" i="235"/>
  <c r="AD6" i="235"/>
  <c r="E87" i="235"/>
  <c r="D87" i="235"/>
  <c r="AB6" i="235"/>
  <c r="C87" i="235"/>
  <c r="O86" i="235"/>
  <c r="N86" i="235"/>
  <c r="M86" i="235"/>
  <c r="L86" i="235"/>
  <c r="J86" i="235"/>
  <c r="AF5" i="235"/>
  <c r="G86" i="235"/>
  <c r="F86" i="235"/>
  <c r="AD5" i="235"/>
  <c r="E86" i="235"/>
  <c r="D86" i="235"/>
  <c r="AB5" i="235"/>
  <c r="C86" i="235"/>
  <c r="O85" i="235"/>
  <c r="N85" i="235"/>
  <c r="M85" i="235"/>
  <c r="L85" i="235"/>
  <c r="J85" i="235"/>
  <c r="AF4" i="235"/>
  <c r="G85" i="235"/>
  <c r="F85" i="235"/>
  <c r="AD4" i="235"/>
  <c r="E85" i="235"/>
  <c r="D85" i="235"/>
  <c r="AB4" i="235"/>
  <c r="C85" i="235"/>
  <c r="J82" i="235"/>
  <c r="S1" i="235"/>
  <c r="C82" i="235"/>
  <c r="A64" i="235"/>
  <c r="A49" i="235"/>
  <c r="AD42" i="235"/>
  <c r="AD41" i="235"/>
  <c r="AB34" i="235"/>
  <c r="AB33" i="235"/>
  <c r="AB32" i="235"/>
  <c r="AB31" i="235"/>
  <c r="A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8" i="235"/>
  <c r="A18" i="235"/>
  <c r="AB17" i="235"/>
  <c r="AB16" i="235"/>
  <c r="AB15" i="235"/>
  <c r="D15" i="235"/>
  <c r="D14" i="235"/>
  <c r="O13" i="235"/>
  <c r="D13" i="235"/>
  <c r="O12" i="235"/>
  <c r="D12" i="235"/>
  <c r="O11" i="235"/>
  <c r="O10" i="235"/>
  <c r="D10" i="235"/>
  <c r="O9" i="235"/>
  <c r="D9" i="235"/>
  <c r="O8" i="235"/>
  <c r="D8" i="235"/>
  <c r="A7" i="235"/>
  <c r="A4" i="235"/>
  <c r="AB2" i="235"/>
  <c r="Y1" i="235"/>
  <c r="AD128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F115" i="234"/>
  <c r="AD115" i="234"/>
  <c r="AB115" i="234"/>
  <c r="AF114" i="234"/>
  <c r="AD114" i="234"/>
  <c r="AB114" i="234"/>
  <c r="AD111" i="234"/>
  <c r="AB111" i="234"/>
  <c r="AD110" i="234"/>
  <c r="AB110" i="234"/>
  <c r="AD109" i="234"/>
  <c r="AB109" i="234"/>
  <c r="AD108" i="234"/>
  <c r="AB108" i="234"/>
  <c r="AD105" i="234"/>
  <c r="AB105" i="234"/>
  <c r="AD104" i="234"/>
  <c r="AB104" i="234"/>
  <c r="O90" i="234"/>
  <c r="N90" i="234"/>
  <c r="M90" i="234"/>
  <c r="L90" i="234"/>
  <c r="K90" i="234"/>
  <c r="AF9" i="234"/>
  <c r="G90" i="234"/>
  <c r="F90" i="234"/>
  <c r="AD9" i="234"/>
  <c r="E90" i="234"/>
  <c r="D90" i="234"/>
  <c r="AB9" i="234"/>
  <c r="C90" i="234"/>
  <c r="O89" i="234"/>
  <c r="N89" i="234"/>
  <c r="M89" i="234"/>
  <c r="L89" i="234"/>
  <c r="K89" i="234"/>
  <c r="AF8" i="234"/>
  <c r="G89" i="234"/>
  <c r="F89" i="234"/>
  <c r="AD8" i="234"/>
  <c r="E89" i="234"/>
  <c r="D89" i="234"/>
  <c r="AB8" i="234"/>
  <c r="C89" i="234"/>
  <c r="AF38" i="234"/>
  <c r="AD38" i="234"/>
  <c r="AB38" i="234"/>
  <c r="AF37" i="234"/>
  <c r="AD37" i="234"/>
  <c r="AB37" i="234"/>
  <c r="O88" i="234"/>
  <c r="N88" i="234"/>
  <c r="M88" i="234"/>
  <c r="L88" i="234"/>
  <c r="J88" i="234"/>
  <c r="AF7" i="234"/>
  <c r="G88" i="234"/>
  <c r="F88" i="234"/>
  <c r="AD7" i="234"/>
  <c r="E88" i="234"/>
  <c r="D88" i="234"/>
  <c r="AB7" i="234"/>
  <c r="C88" i="234"/>
  <c r="O87" i="234"/>
  <c r="N87" i="234"/>
  <c r="M87" i="234"/>
  <c r="L87" i="234"/>
  <c r="J87" i="234"/>
  <c r="AF6" i="234"/>
  <c r="G87" i="234"/>
  <c r="F87" i="234"/>
  <c r="AD6" i="234"/>
  <c r="E87" i="234"/>
  <c r="D87" i="234"/>
  <c r="AB6" i="234"/>
  <c r="C87" i="234"/>
  <c r="O86" i="234"/>
  <c r="N86" i="234"/>
  <c r="M86" i="234"/>
  <c r="L86" i="234"/>
  <c r="J86" i="234"/>
  <c r="AF5" i="234"/>
  <c r="G86" i="234"/>
  <c r="F86" i="234"/>
  <c r="AD5" i="234"/>
  <c r="E86" i="234"/>
  <c r="D86" i="234"/>
  <c r="AB5" i="234"/>
  <c r="C86" i="234"/>
  <c r="O85" i="234"/>
  <c r="N85" i="234"/>
  <c r="M85" i="234"/>
  <c r="L85" i="234"/>
  <c r="J85" i="234"/>
  <c r="AF4" i="234"/>
  <c r="G85" i="234"/>
  <c r="F85" i="234"/>
  <c r="AD4" i="234"/>
  <c r="E85" i="234"/>
  <c r="D85" i="234"/>
  <c r="AB4" i="234"/>
  <c r="C85" i="234"/>
  <c r="J82" i="234"/>
  <c r="S1" i="234"/>
  <c r="C82" i="234"/>
  <c r="A64" i="234"/>
  <c r="A49" i="234"/>
  <c r="AD42" i="234"/>
  <c r="AD41" i="234"/>
  <c r="AB34" i="234"/>
  <c r="AB33" i="234"/>
  <c r="AB32" i="234"/>
  <c r="AB31" i="234"/>
  <c r="A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8" i="234"/>
  <c r="A18" i="234"/>
  <c r="AB17" i="234"/>
  <c r="AB16" i="234"/>
  <c r="AB15" i="234"/>
  <c r="D15" i="234"/>
  <c r="D14" i="234"/>
  <c r="O13" i="234"/>
  <c r="D13" i="234"/>
  <c r="O12" i="234"/>
  <c r="D12" i="234"/>
  <c r="O11" i="234"/>
  <c r="O10" i="234"/>
  <c r="D10" i="234"/>
  <c r="O9" i="234"/>
  <c r="D9" i="234"/>
  <c r="O8" i="234"/>
  <c r="D8" i="234"/>
  <c r="A7" i="234"/>
  <c r="A4" i="234"/>
  <c r="AB2" i="234"/>
  <c r="Y1" i="234"/>
  <c r="AD128" i="233"/>
  <c r="AB128" i="233"/>
  <c r="AD127" i="233"/>
  <c r="AB127" i="233"/>
  <c r="AD125" i="233"/>
  <c r="AB125" i="233"/>
  <c r="AD124" i="233"/>
  <c r="AB124" i="233"/>
  <c r="AB122" i="233"/>
  <c r="AB121" i="233"/>
  <c r="AB120" i="233"/>
  <c r="AB118" i="233"/>
  <c r="AF115" i="233"/>
  <c r="AD115" i="233"/>
  <c r="AB115" i="233"/>
  <c r="AF114" i="233"/>
  <c r="AD114" i="233"/>
  <c r="AB114" i="233"/>
  <c r="AD111" i="233"/>
  <c r="AB111" i="233"/>
  <c r="AD110" i="233"/>
  <c r="AB110" i="233"/>
  <c r="AD109" i="233"/>
  <c r="AB109" i="233"/>
  <c r="AD108" i="233"/>
  <c r="AB108" i="233"/>
  <c r="AD105" i="233"/>
  <c r="AB105" i="233"/>
  <c r="AD104" i="233"/>
  <c r="AB104" i="233"/>
  <c r="O90" i="233"/>
  <c r="N90" i="233"/>
  <c r="M90" i="233"/>
  <c r="L90" i="233"/>
  <c r="K90" i="233"/>
  <c r="AF9" i="233"/>
  <c r="G90" i="233"/>
  <c r="F90" i="233"/>
  <c r="AD9" i="233"/>
  <c r="E90" i="233"/>
  <c r="D90" i="233"/>
  <c r="AB9" i="233"/>
  <c r="C90" i="233"/>
  <c r="O89" i="233"/>
  <c r="N89" i="233"/>
  <c r="M89" i="233"/>
  <c r="L89" i="233"/>
  <c r="K89" i="233"/>
  <c r="AF8" i="233"/>
  <c r="G89" i="233"/>
  <c r="F89" i="233"/>
  <c r="AD8" i="233"/>
  <c r="E89" i="233"/>
  <c r="D89" i="233"/>
  <c r="AB8" i="233"/>
  <c r="C89" i="233"/>
  <c r="AF38" i="233"/>
  <c r="AD38" i="233"/>
  <c r="AB38" i="233"/>
  <c r="AF37" i="233"/>
  <c r="AD37" i="233"/>
  <c r="AB37" i="233"/>
  <c r="O88" i="233"/>
  <c r="N88" i="233"/>
  <c r="M88" i="233"/>
  <c r="L88" i="233"/>
  <c r="J88" i="233"/>
  <c r="AF7" i="233"/>
  <c r="G88" i="233"/>
  <c r="F88" i="233"/>
  <c r="AD7" i="233"/>
  <c r="E88" i="233"/>
  <c r="D88" i="233"/>
  <c r="AB7" i="233"/>
  <c r="C88" i="233"/>
  <c r="O87" i="233"/>
  <c r="N87" i="233"/>
  <c r="M87" i="233"/>
  <c r="L87" i="233"/>
  <c r="J87" i="233"/>
  <c r="AF6" i="233"/>
  <c r="G87" i="233"/>
  <c r="F87" i="233"/>
  <c r="AD6" i="233"/>
  <c r="E87" i="233"/>
  <c r="D87" i="233"/>
  <c r="AB6" i="233"/>
  <c r="C87" i="233"/>
  <c r="O86" i="233"/>
  <c r="N86" i="233"/>
  <c r="M86" i="233"/>
  <c r="L86" i="233"/>
  <c r="J86" i="233"/>
  <c r="AF5" i="233"/>
  <c r="G86" i="233"/>
  <c r="F86" i="233"/>
  <c r="AD5" i="233"/>
  <c r="E86" i="233"/>
  <c r="D86" i="233"/>
  <c r="AB5" i="233"/>
  <c r="C86" i="233"/>
  <c r="O85" i="233"/>
  <c r="N85" i="233"/>
  <c r="M85" i="233"/>
  <c r="L85" i="233"/>
  <c r="J85" i="233"/>
  <c r="AF4" i="233"/>
  <c r="G85" i="233"/>
  <c r="F85" i="233"/>
  <c r="AD4" i="233"/>
  <c r="E85" i="233"/>
  <c r="D85" i="233"/>
  <c r="AB4" i="233"/>
  <c r="C85" i="233"/>
  <c r="J82" i="233"/>
  <c r="S1" i="233"/>
  <c r="C82" i="233"/>
  <c r="A64" i="233"/>
  <c r="A49" i="233"/>
  <c r="AD42" i="233"/>
  <c r="AD41" i="233"/>
  <c r="AB34" i="233"/>
  <c r="AB33" i="233"/>
  <c r="AB32" i="233"/>
  <c r="AB31" i="233"/>
  <c r="A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8" i="233"/>
  <c r="A18" i="233"/>
  <c r="AB17" i="233"/>
  <c r="AB16" i="233"/>
  <c r="AB15" i="233"/>
  <c r="D15" i="233"/>
  <c r="D14" i="233"/>
  <c r="O13" i="233"/>
  <c r="D13" i="233"/>
  <c r="O12" i="233"/>
  <c r="D12" i="233"/>
  <c r="O11" i="233"/>
  <c r="O10" i="233"/>
  <c r="D10" i="233"/>
  <c r="O9" i="233"/>
  <c r="D9" i="233"/>
  <c r="O8" i="233"/>
  <c r="D8" i="233"/>
  <c r="A7" i="233"/>
  <c r="A4" i="233"/>
  <c r="AB2" i="233"/>
  <c r="Y1" i="233"/>
  <c r="AD128" i="232"/>
  <c r="AB128" i="232"/>
  <c r="AD127" i="232"/>
  <c r="AB127" i="232"/>
  <c r="AD125" i="232"/>
  <c r="AB125" i="232"/>
  <c r="AD124" i="232"/>
  <c r="AB124" i="232"/>
  <c r="AB122" i="232"/>
  <c r="AB121" i="232"/>
  <c r="AB120" i="232"/>
  <c r="AB118" i="232"/>
  <c r="AF115" i="232"/>
  <c r="AD115" i="232"/>
  <c r="AB115" i="232"/>
  <c r="AF114" i="232"/>
  <c r="AD114" i="232"/>
  <c r="AB114" i="232"/>
  <c r="AD111" i="232"/>
  <c r="AB111" i="232"/>
  <c r="AD110" i="232"/>
  <c r="AB110" i="232"/>
  <c r="AD109" i="232"/>
  <c r="AB109" i="232"/>
  <c r="AD108" i="232"/>
  <c r="AB108" i="232"/>
  <c r="AD105" i="232"/>
  <c r="AB105" i="232"/>
  <c r="AD104" i="232"/>
  <c r="AB104" i="232"/>
  <c r="O90" i="232"/>
  <c r="N90" i="232"/>
  <c r="M90" i="232"/>
  <c r="L90" i="232"/>
  <c r="K90" i="232"/>
  <c r="AF9" i="232"/>
  <c r="G90" i="232"/>
  <c r="F90" i="232"/>
  <c r="AD9" i="232"/>
  <c r="E90" i="232"/>
  <c r="D90" i="232"/>
  <c r="AB9" i="232"/>
  <c r="C90" i="232"/>
  <c r="O89" i="232"/>
  <c r="N89" i="232"/>
  <c r="M89" i="232"/>
  <c r="L89" i="232"/>
  <c r="K89" i="232"/>
  <c r="AF8" i="232"/>
  <c r="G89" i="232"/>
  <c r="F89" i="232"/>
  <c r="AD8" i="232"/>
  <c r="E89" i="232"/>
  <c r="D89" i="232"/>
  <c r="AB8" i="232"/>
  <c r="C89" i="232"/>
  <c r="AF38" i="232"/>
  <c r="AD38" i="232"/>
  <c r="AB38" i="232"/>
  <c r="AF37" i="232"/>
  <c r="AD37" i="232"/>
  <c r="AB37" i="232"/>
  <c r="O88" i="232"/>
  <c r="N88" i="232"/>
  <c r="M88" i="232"/>
  <c r="L88" i="232"/>
  <c r="J88" i="232"/>
  <c r="AF7" i="232"/>
  <c r="G88" i="232"/>
  <c r="F88" i="232"/>
  <c r="AD7" i="232"/>
  <c r="E88" i="232"/>
  <c r="D88" i="232"/>
  <c r="AB7" i="232"/>
  <c r="C88" i="232"/>
  <c r="O87" i="232"/>
  <c r="N87" i="232"/>
  <c r="M87" i="232"/>
  <c r="L87" i="232"/>
  <c r="J87" i="232"/>
  <c r="AF6" i="232"/>
  <c r="G87" i="232"/>
  <c r="F87" i="232"/>
  <c r="AD6" i="232"/>
  <c r="E87" i="232"/>
  <c r="D87" i="232"/>
  <c r="AB6" i="232"/>
  <c r="C87" i="232"/>
  <c r="O86" i="232"/>
  <c r="N86" i="232"/>
  <c r="M86" i="232"/>
  <c r="L86" i="232"/>
  <c r="J86" i="232"/>
  <c r="AF5" i="232"/>
  <c r="G86" i="232"/>
  <c r="F86" i="232"/>
  <c r="AD5" i="232"/>
  <c r="E86" i="232"/>
  <c r="D86" i="232"/>
  <c r="AB5" i="232"/>
  <c r="C86" i="232"/>
  <c r="O85" i="232"/>
  <c r="N85" i="232"/>
  <c r="M85" i="232"/>
  <c r="L85" i="232"/>
  <c r="J85" i="232"/>
  <c r="AF4" i="232"/>
  <c r="G85" i="232"/>
  <c r="F85" i="232"/>
  <c r="AD4" i="232"/>
  <c r="E85" i="232"/>
  <c r="D85" i="232"/>
  <c r="AB4" i="232"/>
  <c r="C85" i="232"/>
  <c r="J82" i="232"/>
  <c r="S1" i="232"/>
  <c r="C82" i="232"/>
  <c r="A64" i="232"/>
  <c r="A49" i="232"/>
  <c r="AD42" i="232"/>
  <c r="AD41" i="232"/>
  <c r="AB34" i="232"/>
  <c r="AB33" i="232"/>
  <c r="AB32" i="232"/>
  <c r="AB31" i="232"/>
  <c r="A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8" i="232"/>
  <c r="A18" i="232"/>
  <c r="AB17" i="232"/>
  <c r="AB16" i="232"/>
  <c r="AB15" i="232"/>
  <c r="D15" i="232"/>
  <c r="D14" i="232"/>
  <c r="O13" i="232"/>
  <c r="D13" i="232"/>
  <c r="O12" i="232"/>
  <c r="D12" i="232"/>
  <c r="O11" i="232"/>
  <c r="O10" i="232"/>
  <c r="D10" i="232"/>
  <c r="O9" i="232"/>
  <c r="D9" i="232"/>
  <c r="O8" i="232"/>
  <c r="D8" i="232"/>
  <c r="A7" i="232"/>
  <c r="A4" i="232"/>
  <c r="AB2" i="232"/>
  <c r="Y1" i="232"/>
  <c r="AD128" i="231"/>
  <c r="AB128" i="231"/>
  <c r="AD127" i="231"/>
  <c r="AB127" i="231"/>
  <c r="AD125" i="231"/>
  <c r="AB125" i="231"/>
  <c r="AD124" i="231"/>
  <c r="AB124" i="231"/>
  <c r="AB122" i="231"/>
  <c r="AB121" i="231"/>
  <c r="AB120" i="231"/>
  <c r="AB118" i="231"/>
  <c r="AF115" i="231"/>
  <c r="AD115" i="231"/>
  <c r="AB115" i="231"/>
  <c r="AF114" i="231"/>
  <c r="AD114" i="231"/>
  <c r="AB114" i="231"/>
  <c r="AD111" i="231"/>
  <c r="AB111" i="231"/>
  <c r="AD110" i="231"/>
  <c r="AB110" i="231"/>
  <c r="AD109" i="231"/>
  <c r="AB109" i="231"/>
  <c r="AD108" i="231"/>
  <c r="AB108" i="231"/>
  <c r="AD105" i="231"/>
  <c r="AB105" i="231"/>
  <c r="AD104" i="231"/>
  <c r="AB104" i="231"/>
  <c r="O90" i="231"/>
  <c r="N90" i="231"/>
  <c r="M90" i="231"/>
  <c r="L90" i="231"/>
  <c r="K90" i="231"/>
  <c r="AF9" i="231"/>
  <c r="G90" i="231"/>
  <c r="F90" i="231"/>
  <c r="AD9" i="231"/>
  <c r="E90" i="231"/>
  <c r="D90" i="231"/>
  <c r="AB9" i="231"/>
  <c r="C90" i="231"/>
  <c r="O89" i="231"/>
  <c r="N89" i="231"/>
  <c r="M89" i="231"/>
  <c r="L89" i="231"/>
  <c r="K89" i="231"/>
  <c r="AF8" i="231"/>
  <c r="G89" i="231"/>
  <c r="F89" i="231"/>
  <c r="AD8" i="231"/>
  <c r="E89" i="231"/>
  <c r="D89" i="231"/>
  <c r="AB8" i="231"/>
  <c r="C89" i="231"/>
  <c r="AF38" i="231"/>
  <c r="AD38" i="231"/>
  <c r="AB38" i="231"/>
  <c r="AF37" i="231"/>
  <c r="AD37" i="231"/>
  <c r="AB37" i="231"/>
  <c r="O88" i="231"/>
  <c r="N88" i="231"/>
  <c r="M88" i="231"/>
  <c r="L88" i="231"/>
  <c r="J88" i="231"/>
  <c r="AF7" i="231"/>
  <c r="G88" i="231"/>
  <c r="F88" i="231"/>
  <c r="AD7" i="231"/>
  <c r="E88" i="231"/>
  <c r="D88" i="231"/>
  <c r="AB7" i="231"/>
  <c r="C88" i="231"/>
  <c r="O87" i="231"/>
  <c r="N87" i="231"/>
  <c r="M87" i="231"/>
  <c r="L87" i="231"/>
  <c r="J87" i="231"/>
  <c r="AF6" i="231"/>
  <c r="G87" i="231"/>
  <c r="F87" i="231"/>
  <c r="AD6" i="231"/>
  <c r="E87" i="231"/>
  <c r="D87" i="231"/>
  <c r="AB6" i="231"/>
  <c r="C87" i="231"/>
  <c r="O86" i="231"/>
  <c r="N86" i="231"/>
  <c r="M86" i="231"/>
  <c r="L86" i="231"/>
  <c r="J86" i="231"/>
  <c r="AF5" i="231"/>
  <c r="G86" i="231"/>
  <c r="F86" i="231"/>
  <c r="AD5" i="231"/>
  <c r="E86" i="231"/>
  <c r="D86" i="231"/>
  <c r="AB5" i="231"/>
  <c r="C86" i="231"/>
  <c r="O85" i="231"/>
  <c r="N85" i="231"/>
  <c r="M85" i="231"/>
  <c r="L85" i="231"/>
  <c r="J85" i="231"/>
  <c r="AF4" i="231"/>
  <c r="G85" i="231"/>
  <c r="F85" i="231"/>
  <c r="AD4" i="231"/>
  <c r="E85" i="231"/>
  <c r="D85" i="231"/>
  <c r="AB4" i="231"/>
  <c r="C85" i="231"/>
  <c r="J82" i="231"/>
  <c r="S1" i="231"/>
  <c r="C82" i="231"/>
  <c r="A64" i="231"/>
  <c r="A49" i="231"/>
  <c r="AD42" i="231"/>
  <c r="AD41" i="231"/>
  <c r="AB34" i="231"/>
  <c r="AB33" i="231"/>
  <c r="AB32" i="231"/>
  <c r="AB31" i="231"/>
  <c r="A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8" i="231"/>
  <c r="A18" i="231"/>
  <c r="AB17" i="231"/>
  <c r="AB16" i="231"/>
  <c r="AB15" i="231"/>
  <c r="D15" i="231"/>
  <c r="D14" i="231"/>
  <c r="O13" i="231"/>
  <c r="D13" i="231"/>
  <c r="O12" i="231"/>
  <c r="D12" i="231"/>
  <c r="O11" i="231"/>
  <c r="O10" i="231"/>
  <c r="D10" i="231"/>
  <c r="O9" i="231"/>
  <c r="D9" i="231"/>
  <c r="O8" i="231"/>
  <c r="D8" i="231"/>
  <c r="A7" i="231"/>
  <c r="A4" i="231"/>
  <c r="AB2" i="231"/>
  <c r="Y1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F115" i="230"/>
  <c r="AD115" i="230"/>
  <c r="AB115" i="230"/>
  <c r="AF114" i="230"/>
  <c r="AD114" i="230"/>
  <c r="AB114" i="230"/>
  <c r="AD111" i="230"/>
  <c r="AB111" i="230"/>
  <c r="AD110" i="230"/>
  <c r="AB110" i="230"/>
  <c r="AD109" i="230"/>
  <c r="AB109" i="230"/>
  <c r="AD108" i="230"/>
  <c r="AB108" i="230"/>
  <c r="AD105" i="230"/>
  <c r="AB105" i="230"/>
  <c r="AD104" i="230"/>
  <c r="AB104" i="230"/>
  <c r="O90" i="230"/>
  <c r="N90" i="230"/>
  <c r="M90" i="230"/>
  <c r="L90" i="230"/>
  <c r="K90" i="230"/>
  <c r="AF9" i="230"/>
  <c r="G90" i="230"/>
  <c r="F90" i="230"/>
  <c r="AD9" i="230"/>
  <c r="E90" i="230"/>
  <c r="D90" i="230"/>
  <c r="AB9" i="230"/>
  <c r="C90" i="230"/>
  <c r="O89" i="230"/>
  <c r="N89" i="230"/>
  <c r="M89" i="230"/>
  <c r="L89" i="230"/>
  <c r="K89" i="230"/>
  <c r="AF8" i="230"/>
  <c r="G89" i="230"/>
  <c r="F89" i="230"/>
  <c r="AD8" i="230"/>
  <c r="E89" i="230"/>
  <c r="D89" i="230"/>
  <c r="AB8" i="230"/>
  <c r="C89" i="230"/>
  <c r="AF38" i="230"/>
  <c r="AD38" i="230"/>
  <c r="AB38" i="230"/>
  <c r="AF37" i="230"/>
  <c r="AD37" i="230"/>
  <c r="AB37" i="230"/>
  <c r="O88" i="230"/>
  <c r="N88" i="230"/>
  <c r="M88" i="230"/>
  <c r="L88" i="230"/>
  <c r="J88" i="230"/>
  <c r="AF7" i="230"/>
  <c r="G88" i="230"/>
  <c r="F88" i="230"/>
  <c r="AD7" i="230"/>
  <c r="E88" i="230"/>
  <c r="D88" i="230"/>
  <c r="AB7" i="230"/>
  <c r="C88" i="230"/>
  <c r="O87" i="230"/>
  <c r="N87" i="230"/>
  <c r="M87" i="230"/>
  <c r="L87" i="230"/>
  <c r="J87" i="230"/>
  <c r="AF6" i="230"/>
  <c r="G87" i="230"/>
  <c r="F87" i="230"/>
  <c r="AD6" i="230"/>
  <c r="E87" i="230"/>
  <c r="D87" i="230"/>
  <c r="AB6" i="230"/>
  <c r="C87" i="230"/>
  <c r="O86" i="230"/>
  <c r="N86" i="230"/>
  <c r="M86" i="230"/>
  <c r="L86" i="230"/>
  <c r="J86" i="230"/>
  <c r="AF5" i="230"/>
  <c r="G86" i="230"/>
  <c r="F86" i="230"/>
  <c r="AD5" i="230"/>
  <c r="E86" i="230"/>
  <c r="D86" i="230"/>
  <c r="AB5" i="230"/>
  <c r="C86" i="230"/>
  <c r="O85" i="230"/>
  <c r="N85" i="230"/>
  <c r="M85" i="230"/>
  <c r="L85" i="230"/>
  <c r="J85" i="230"/>
  <c r="AF4" i="230"/>
  <c r="G85" i="230"/>
  <c r="F85" i="230"/>
  <c r="AD4" i="230"/>
  <c r="E85" i="230"/>
  <c r="D85" i="230"/>
  <c r="AB4" i="230"/>
  <c r="C85" i="230"/>
  <c r="J82" i="230"/>
  <c r="S1" i="230"/>
  <c r="C82" i="230"/>
  <c r="A64" i="230"/>
  <c r="A49" i="230"/>
  <c r="AD42" i="230"/>
  <c r="AD41" i="230"/>
  <c r="AB34" i="230"/>
  <c r="AB33" i="230"/>
  <c r="AB32" i="230"/>
  <c r="AB31" i="230"/>
  <c r="A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8" i="230"/>
  <c r="A18" i="230"/>
  <c r="AB17" i="230"/>
  <c r="AB16" i="230"/>
  <c r="AB15" i="230"/>
  <c r="D15" i="230"/>
  <c r="D14" i="230"/>
  <c r="O13" i="230"/>
  <c r="D13" i="230"/>
  <c r="O12" i="230"/>
  <c r="D12" i="230"/>
  <c r="O11" i="230"/>
  <c r="O10" i="230"/>
  <c r="D10" i="230"/>
  <c r="O9" i="230"/>
  <c r="D9" i="230"/>
  <c r="O8" i="230"/>
  <c r="D8" i="230"/>
  <c r="A7" i="230"/>
  <c r="A4" i="230"/>
  <c r="AB2" i="230"/>
  <c r="Y1" i="230"/>
  <c r="AD128" i="229"/>
  <c r="AB128" i="229"/>
  <c r="AD127" i="229"/>
  <c r="AB127" i="229"/>
  <c r="AD125" i="229"/>
  <c r="AB125" i="229"/>
  <c r="AD124" i="229"/>
  <c r="AB124" i="229"/>
  <c r="AB122" i="229"/>
  <c r="AB121" i="229"/>
  <c r="AB120" i="229"/>
  <c r="AB118" i="229"/>
  <c r="AF115" i="229"/>
  <c r="AD115" i="229"/>
  <c r="AB115" i="229"/>
  <c r="AF114" i="229"/>
  <c r="AD114" i="229"/>
  <c r="AB114" i="229"/>
  <c r="AD111" i="229"/>
  <c r="AB111" i="229"/>
  <c r="AD110" i="229"/>
  <c r="AB110" i="229"/>
  <c r="AD109" i="229"/>
  <c r="AB109" i="229"/>
  <c r="AD108" i="229"/>
  <c r="AB108" i="229"/>
  <c r="AD105" i="229"/>
  <c r="AB105" i="229"/>
  <c r="AD104" i="229"/>
  <c r="AB104" i="229"/>
  <c r="O90" i="229"/>
  <c r="N90" i="229"/>
  <c r="M90" i="229"/>
  <c r="L90" i="229"/>
  <c r="K90" i="229"/>
  <c r="AF9" i="229"/>
  <c r="G90" i="229"/>
  <c r="F90" i="229"/>
  <c r="AD9" i="229"/>
  <c r="E90" i="229"/>
  <c r="D90" i="229"/>
  <c r="AB9" i="229"/>
  <c r="C90" i="229"/>
  <c r="O89" i="229"/>
  <c r="N89" i="229"/>
  <c r="M89" i="229"/>
  <c r="L89" i="229"/>
  <c r="K89" i="229"/>
  <c r="AF8" i="229"/>
  <c r="G89" i="229"/>
  <c r="F89" i="229"/>
  <c r="AD8" i="229"/>
  <c r="E89" i="229"/>
  <c r="D89" i="229"/>
  <c r="AB8" i="229"/>
  <c r="C89" i="229"/>
  <c r="AF38" i="229"/>
  <c r="AD38" i="229"/>
  <c r="AB38" i="229"/>
  <c r="AF37" i="229"/>
  <c r="AD37" i="229"/>
  <c r="AB37" i="229"/>
  <c r="O88" i="229"/>
  <c r="N88" i="229"/>
  <c r="M88" i="229"/>
  <c r="L88" i="229"/>
  <c r="J88" i="229"/>
  <c r="AF7" i="229"/>
  <c r="G88" i="229"/>
  <c r="F88" i="229"/>
  <c r="AD7" i="229"/>
  <c r="E88" i="229"/>
  <c r="D88" i="229"/>
  <c r="AB7" i="229"/>
  <c r="C88" i="229"/>
  <c r="O87" i="229"/>
  <c r="N87" i="229"/>
  <c r="M87" i="229"/>
  <c r="L87" i="229"/>
  <c r="J87" i="229"/>
  <c r="AF6" i="229"/>
  <c r="G87" i="229"/>
  <c r="F87" i="229"/>
  <c r="AD6" i="229"/>
  <c r="E87" i="229"/>
  <c r="D87" i="229"/>
  <c r="AB6" i="229"/>
  <c r="C87" i="229"/>
  <c r="O86" i="229"/>
  <c r="N86" i="229"/>
  <c r="M86" i="229"/>
  <c r="L86" i="229"/>
  <c r="J86" i="229"/>
  <c r="AF5" i="229"/>
  <c r="G86" i="229"/>
  <c r="F86" i="229"/>
  <c r="AD5" i="229"/>
  <c r="E86" i="229"/>
  <c r="D86" i="229"/>
  <c r="AB5" i="229"/>
  <c r="C86" i="229"/>
  <c r="O85" i="229"/>
  <c r="N85" i="229"/>
  <c r="M85" i="229"/>
  <c r="L85" i="229"/>
  <c r="J85" i="229"/>
  <c r="AF4" i="229"/>
  <c r="G85" i="229"/>
  <c r="F85" i="229"/>
  <c r="AD4" i="229"/>
  <c r="E85" i="229"/>
  <c r="D85" i="229"/>
  <c r="AB4" i="229"/>
  <c r="C85" i="229"/>
  <c r="J82" i="229"/>
  <c r="S1" i="229"/>
  <c r="C82" i="229"/>
  <c r="A64" i="229"/>
  <c r="A49" i="229"/>
  <c r="AD42" i="229"/>
  <c r="AD41" i="229"/>
  <c r="AB34" i="229"/>
  <c r="AB33" i="229"/>
  <c r="AB32" i="229"/>
  <c r="AB31" i="229"/>
  <c r="A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8" i="229"/>
  <c r="A18" i="229"/>
  <c r="AB17" i="229"/>
  <c r="AB16" i="229"/>
  <c r="AB15" i="229"/>
  <c r="D15" i="229"/>
  <c r="D14" i="229"/>
  <c r="O13" i="229"/>
  <c r="D13" i="229"/>
  <c r="O12" i="229"/>
  <c r="D12" i="229"/>
  <c r="O11" i="229"/>
  <c r="O10" i="229"/>
  <c r="D10" i="229"/>
  <c r="O9" i="229"/>
  <c r="D9" i="229"/>
  <c r="O8" i="229"/>
  <c r="D8" i="229"/>
  <c r="A7" i="229"/>
  <c r="A4" i="229"/>
  <c r="AB2" i="229"/>
  <c r="Y1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AF115" i="228"/>
  <c r="AD115" i="228"/>
  <c r="AB115" i="228"/>
  <c r="AF114" i="228"/>
  <c r="AD114" i="228"/>
  <c r="AB114" i="228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O90" i="228"/>
  <c r="N90" i="228"/>
  <c r="M90" i="228"/>
  <c r="L90" i="228"/>
  <c r="K90" i="228"/>
  <c r="AF9" i="228"/>
  <c r="G90" i="228"/>
  <c r="F90" i="228"/>
  <c r="AD9" i="228"/>
  <c r="E90" i="228"/>
  <c r="D90" i="228"/>
  <c r="AB9" i="228"/>
  <c r="C90" i="228"/>
  <c r="O89" i="228"/>
  <c r="N89" i="228"/>
  <c r="M89" i="228"/>
  <c r="L89" i="228"/>
  <c r="K89" i="228"/>
  <c r="AF8" i="228"/>
  <c r="G89" i="228"/>
  <c r="F89" i="228"/>
  <c r="AD8" i="228"/>
  <c r="E89" i="228"/>
  <c r="D89" i="228"/>
  <c r="AB8" i="228"/>
  <c r="C89" i="228"/>
  <c r="AF38" i="228"/>
  <c r="AD38" i="228"/>
  <c r="AB38" i="228"/>
  <c r="AF37" i="228"/>
  <c r="AD37" i="228"/>
  <c r="AB37" i="228"/>
  <c r="O88" i="228"/>
  <c r="N88" i="228"/>
  <c r="M88" i="228"/>
  <c r="L88" i="228"/>
  <c r="J88" i="228"/>
  <c r="AF7" i="228"/>
  <c r="G88" i="228"/>
  <c r="F88" i="228"/>
  <c r="AD7" i="228"/>
  <c r="E88" i="228"/>
  <c r="D88" i="228"/>
  <c r="AB7" i="228"/>
  <c r="C88" i="228"/>
  <c r="O87" i="228"/>
  <c r="N87" i="228"/>
  <c r="M87" i="228"/>
  <c r="L87" i="228"/>
  <c r="J87" i="228"/>
  <c r="AF6" i="228"/>
  <c r="G87" i="228"/>
  <c r="F87" i="228"/>
  <c r="AD6" i="228"/>
  <c r="E87" i="228"/>
  <c r="D87" i="228"/>
  <c r="AB6" i="228"/>
  <c r="C87" i="228"/>
  <c r="O86" i="228"/>
  <c r="N86" i="228"/>
  <c r="M86" i="228"/>
  <c r="L86" i="228"/>
  <c r="J86" i="228"/>
  <c r="AF5" i="228"/>
  <c r="G86" i="228"/>
  <c r="F86" i="228"/>
  <c r="AD5" i="228"/>
  <c r="E86" i="228"/>
  <c r="D86" i="228"/>
  <c r="AB5" i="228"/>
  <c r="C86" i="228"/>
  <c r="O85" i="228"/>
  <c r="N85" i="228"/>
  <c r="M85" i="228"/>
  <c r="L85" i="228"/>
  <c r="J85" i="228"/>
  <c r="AF4" i="228"/>
  <c r="G85" i="228"/>
  <c r="F85" i="228"/>
  <c r="AD4" i="228"/>
  <c r="E85" i="228"/>
  <c r="D85" i="228"/>
  <c r="AB4" i="228"/>
  <c r="C85" i="228"/>
  <c r="J82" i="228"/>
  <c r="S1" i="228"/>
  <c r="C82" i="228"/>
  <c r="A64" i="228"/>
  <c r="A49" i="228"/>
  <c r="AD42" i="228"/>
  <c r="AD41" i="228"/>
  <c r="AB34" i="228"/>
  <c r="AB33" i="228"/>
  <c r="AB32" i="228"/>
  <c r="AB31" i="228"/>
  <c r="A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8" i="228"/>
  <c r="A18" i="228"/>
  <c r="AB17" i="228"/>
  <c r="AB16" i="228"/>
  <c r="AB15" i="228"/>
  <c r="D15" i="228"/>
  <c r="D14" i="228"/>
  <c r="O13" i="228"/>
  <c r="D13" i="228"/>
  <c r="O12" i="228"/>
  <c r="D12" i="228"/>
  <c r="O11" i="228"/>
  <c r="O10" i="228"/>
  <c r="D10" i="228"/>
  <c r="O9" i="228"/>
  <c r="D9" i="228"/>
  <c r="O8" i="228"/>
  <c r="D8" i="228"/>
  <c r="A7" i="228"/>
  <c r="A4" i="228"/>
  <c r="AB2" i="228"/>
  <c r="Y1" i="228"/>
  <c r="AD128" i="227"/>
  <c r="AB128" i="227"/>
  <c r="AD127" i="227"/>
  <c r="AB127" i="227"/>
  <c r="AD125" i="227"/>
  <c r="AB125" i="227"/>
  <c r="AD124" i="227"/>
  <c r="AB124" i="227"/>
  <c r="AB122" i="227"/>
  <c r="AB121" i="227"/>
  <c r="AB120" i="227"/>
  <c r="AB118" i="227"/>
  <c r="AF115" i="227"/>
  <c r="AD115" i="227"/>
  <c r="AB115" i="227"/>
  <c r="AF114" i="227"/>
  <c r="AD114" i="227"/>
  <c r="AB114" i="227"/>
  <c r="AD111" i="227"/>
  <c r="AB111" i="227"/>
  <c r="AD110" i="227"/>
  <c r="AB110" i="227"/>
  <c r="AD109" i="227"/>
  <c r="AB109" i="227"/>
  <c r="AD108" i="227"/>
  <c r="AB108" i="227"/>
  <c r="AD105" i="227"/>
  <c r="AB105" i="227"/>
  <c r="AD104" i="227"/>
  <c r="AB104" i="227"/>
  <c r="O90" i="227"/>
  <c r="N90" i="227"/>
  <c r="M90" i="227"/>
  <c r="L90" i="227"/>
  <c r="K90" i="227"/>
  <c r="AF9" i="227"/>
  <c r="G90" i="227"/>
  <c r="F90" i="227"/>
  <c r="AD9" i="227"/>
  <c r="E90" i="227"/>
  <c r="D90" i="227"/>
  <c r="AB9" i="227"/>
  <c r="C90" i="227"/>
  <c r="O89" i="227"/>
  <c r="N89" i="227"/>
  <c r="M89" i="227"/>
  <c r="L89" i="227"/>
  <c r="K89" i="227"/>
  <c r="AF8" i="227"/>
  <c r="G89" i="227"/>
  <c r="F89" i="227"/>
  <c r="AD8" i="227"/>
  <c r="E89" i="227"/>
  <c r="D89" i="227"/>
  <c r="AB8" i="227"/>
  <c r="C89" i="227"/>
  <c r="AF38" i="227"/>
  <c r="AD38" i="227"/>
  <c r="AB38" i="227"/>
  <c r="AF37" i="227"/>
  <c r="AD37" i="227"/>
  <c r="AB37" i="227"/>
  <c r="O88" i="227"/>
  <c r="N88" i="227"/>
  <c r="M88" i="227"/>
  <c r="L88" i="227"/>
  <c r="J88" i="227"/>
  <c r="AF7" i="227"/>
  <c r="G88" i="227"/>
  <c r="F88" i="227"/>
  <c r="AD7" i="227"/>
  <c r="E88" i="227"/>
  <c r="D88" i="227"/>
  <c r="AB7" i="227"/>
  <c r="C88" i="227"/>
  <c r="O87" i="227"/>
  <c r="N87" i="227"/>
  <c r="M87" i="227"/>
  <c r="L87" i="227"/>
  <c r="J87" i="227"/>
  <c r="AF6" i="227"/>
  <c r="G87" i="227"/>
  <c r="F87" i="227"/>
  <c r="AD6" i="227"/>
  <c r="E87" i="227"/>
  <c r="D87" i="227"/>
  <c r="AB6" i="227"/>
  <c r="C87" i="227"/>
  <c r="O86" i="227"/>
  <c r="N86" i="227"/>
  <c r="M86" i="227"/>
  <c r="L86" i="227"/>
  <c r="J86" i="227"/>
  <c r="AF5" i="227"/>
  <c r="G86" i="227"/>
  <c r="F86" i="227"/>
  <c r="AD5" i="227"/>
  <c r="E86" i="227"/>
  <c r="D86" i="227"/>
  <c r="AB5" i="227"/>
  <c r="C86" i="227"/>
  <c r="O85" i="227"/>
  <c r="N85" i="227"/>
  <c r="M85" i="227"/>
  <c r="L85" i="227"/>
  <c r="J85" i="227"/>
  <c r="AF4" i="227"/>
  <c r="G85" i="227"/>
  <c r="F85" i="227"/>
  <c r="AD4" i="227"/>
  <c r="E85" i="227"/>
  <c r="D85" i="227"/>
  <c r="AB4" i="227"/>
  <c r="C85" i="227"/>
  <c r="J82" i="227"/>
  <c r="S1" i="227"/>
  <c r="C82" i="227"/>
  <c r="A64" i="227"/>
  <c r="A49" i="227"/>
  <c r="AD42" i="227"/>
  <c r="AD41" i="227"/>
  <c r="AB34" i="227"/>
  <c r="AB33" i="227"/>
  <c r="AB32" i="227"/>
  <c r="AB31" i="227"/>
  <c r="A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8" i="227"/>
  <c r="A18" i="227"/>
  <c r="AB17" i="227"/>
  <c r="AB16" i="227"/>
  <c r="AB15" i="227"/>
  <c r="D15" i="227"/>
  <c r="D14" i="227"/>
  <c r="O13" i="227"/>
  <c r="D13" i="227"/>
  <c r="O12" i="227"/>
  <c r="D12" i="227"/>
  <c r="O11" i="227"/>
  <c r="O10" i="227"/>
  <c r="D10" i="227"/>
  <c r="O9" i="227"/>
  <c r="D9" i="227"/>
  <c r="O8" i="227"/>
  <c r="D8" i="227"/>
  <c r="A7" i="227"/>
  <c r="A4" i="227"/>
  <c r="AB2" i="227"/>
  <c r="Y1" i="227"/>
  <c r="AD128" i="226"/>
  <c r="AB128" i="226"/>
  <c r="AD127" i="226"/>
  <c r="AB127" i="226"/>
  <c r="AD125" i="226"/>
  <c r="AB125" i="226"/>
  <c r="AD124" i="226"/>
  <c r="AB124" i="226"/>
  <c r="AB122" i="226"/>
  <c r="AB121" i="226"/>
  <c r="AB120" i="226"/>
  <c r="AB118" i="226"/>
  <c r="AF115" i="226"/>
  <c r="AD115" i="226"/>
  <c r="AB115" i="226"/>
  <c r="AF114" i="226"/>
  <c r="AD114" i="226"/>
  <c r="AB114" i="226"/>
  <c r="AD111" i="226"/>
  <c r="AB111" i="226"/>
  <c r="AD110" i="226"/>
  <c r="AB110" i="226"/>
  <c r="AD109" i="226"/>
  <c r="AB109" i="226"/>
  <c r="AD108" i="226"/>
  <c r="AB108" i="226"/>
  <c r="AD105" i="226"/>
  <c r="AB105" i="226"/>
  <c r="AD104" i="226"/>
  <c r="AB104" i="226"/>
  <c r="O90" i="226"/>
  <c r="N90" i="226"/>
  <c r="M90" i="226"/>
  <c r="L90" i="226"/>
  <c r="K90" i="226"/>
  <c r="AF9" i="226"/>
  <c r="G90" i="226"/>
  <c r="F90" i="226"/>
  <c r="AD9" i="226"/>
  <c r="E90" i="226"/>
  <c r="D90" i="226"/>
  <c r="AB9" i="226"/>
  <c r="C90" i="226"/>
  <c r="O89" i="226"/>
  <c r="N89" i="226"/>
  <c r="M89" i="226"/>
  <c r="L89" i="226"/>
  <c r="K89" i="226"/>
  <c r="AF8" i="226"/>
  <c r="G89" i="226"/>
  <c r="F89" i="226"/>
  <c r="AD8" i="226"/>
  <c r="E89" i="226"/>
  <c r="D89" i="226"/>
  <c r="AB8" i="226"/>
  <c r="C89" i="226"/>
  <c r="AF38" i="226"/>
  <c r="AD38" i="226"/>
  <c r="AB38" i="226"/>
  <c r="AF37" i="226"/>
  <c r="AD37" i="226"/>
  <c r="AB37" i="226"/>
  <c r="O88" i="226"/>
  <c r="N88" i="226"/>
  <c r="M88" i="226"/>
  <c r="L88" i="226"/>
  <c r="J88" i="226"/>
  <c r="AF7" i="226"/>
  <c r="G88" i="226"/>
  <c r="F88" i="226"/>
  <c r="AD7" i="226"/>
  <c r="E88" i="226"/>
  <c r="D88" i="226"/>
  <c r="AB7" i="226"/>
  <c r="C88" i="226"/>
  <c r="O87" i="226"/>
  <c r="N87" i="226"/>
  <c r="M87" i="226"/>
  <c r="L87" i="226"/>
  <c r="J87" i="226"/>
  <c r="AF6" i="226"/>
  <c r="G87" i="226"/>
  <c r="F87" i="226"/>
  <c r="AD6" i="226"/>
  <c r="E87" i="226"/>
  <c r="D87" i="226"/>
  <c r="AB6" i="226"/>
  <c r="C87" i="226"/>
  <c r="O86" i="226"/>
  <c r="N86" i="226"/>
  <c r="M86" i="226"/>
  <c r="L86" i="226"/>
  <c r="J86" i="226"/>
  <c r="AF5" i="226"/>
  <c r="G86" i="226"/>
  <c r="F86" i="226"/>
  <c r="AD5" i="226"/>
  <c r="E86" i="226"/>
  <c r="D86" i="226"/>
  <c r="AB5" i="226"/>
  <c r="C86" i="226"/>
  <c r="O85" i="226"/>
  <c r="N85" i="226"/>
  <c r="M85" i="226"/>
  <c r="L85" i="226"/>
  <c r="J85" i="226"/>
  <c r="AF4" i="226"/>
  <c r="G85" i="226"/>
  <c r="F85" i="226"/>
  <c r="AD4" i="226"/>
  <c r="E85" i="226"/>
  <c r="D85" i="226"/>
  <c r="AB4" i="226"/>
  <c r="C85" i="226"/>
  <c r="J82" i="226"/>
  <c r="S1" i="226"/>
  <c r="C82" i="226"/>
  <c r="A64" i="226"/>
  <c r="A49" i="226"/>
  <c r="AD42" i="226"/>
  <c r="AD41" i="226"/>
  <c r="AB34" i="226"/>
  <c r="AB33" i="226"/>
  <c r="AB32" i="226"/>
  <c r="AB31" i="226"/>
  <c r="A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8" i="226"/>
  <c r="A18" i="226"/>
  <c r="AB17" i="226"/>
  <c r="AB16" i="226"/>
  <c r="AB15" i="226"/>
  <c r="D15" i="226"/>
  <c r="D14" i="226"/>
  <c r="O13" i="226"/>
  <c r="D13" i="226"/>
  <c r="O12" i="226"/>
  <c r="D12" i="226"/>
  <c r="O11" i="226"/>
  <c r="O10" i="226"/>
  <c r="D10" i="226"/>
  <c r="O9" i="226"/>
  <c r="D9" i="226"/>
  <c r="O8" i="226"/>
  <c r="D8" i="226"/>
  <c r="A7" i="226"/>
  <c r="A4" i="226"/>
  <c r="AB2" i="226"/>
  <c r="Y1" i="226"/>
  <c r="AD128" i="225"/>
  <c r="AB128" i="225"/>
  <c r="AD127" i="225"/>
  <c r="AB127" i="225"/>
  <c r="AD125" i="225"/>
  <c r="AB125" i="225"/>
  <c r="AD124" i="225"/>
  <c r="AB124" i="225"/>
  <c r="AB122" i="225"/>
  <c r="AB121" i="225"/>
  <c r="AB120" i="225"/>
  <c r="AB118" i="225"/>
  <c r="AF115" i="225"/>
  <c r="AD115" i="225"/>
  <c r="AB115" i="225"/>
  <c r="AF114" i="225"/>
  <c r="AD114" i="225"/>
  <c r="AB114" i="225"/>
  <c r="AD111" i="225"/>
  <c r="AB111" i="225"/>
  <c r="AD110" i="225"/>
  <c r="AB110" i="225"/>
  <c r="AD109" i="225"/>
  <c r="AB109" i="225"/>
  <c r="AD108" i="225"/>
  <c r="AB108" i="225"/>
  <c r="AD105" i="225"/>
  <c r="AB105" i="225"/>
  <c r="AD104" i="225"/>
  <c r="AB104" i="225"/>
  <c r="O90" i="225"/>
  <c r="N90" i="225"/>
  <c r="M90" i="225"/>
  <c r="L90" i="225"/>
  <c r="K90" i="225"/>
  <c r="AF9" i="225"/>
  <c r="G90" i="225"/>
  <c r="F90" i="225"/>
  <c r="AD9" i="225"/>
  <c r="E90" i="225"/>
  <c r="D90" i="225"/>
  <c r="AB9" i="225"/>
  <c r="C90" i="225"/>
  <c r="O89" i="225"/>
  <c r="N89" i="225"/>
  <c r="M89" i="225"/>
  <c r="L89" i="225"/>
  <c r="K89" i="225"/>
  <c r="AF8" i="225"/>
  <c r="G89" i="225"/>
  <c r="F89" i="225"/>
  <c r="AD8" i="225"/>
  <c r="E89" i="225"/>
  <c r="D89" i="225"/>
  <c r="AB8" i="225"/>
  <c r="C89" i="225"/>
  <c r="AF38" i="225"/>
  <c r="AD38" i="225"/>
  <c r="AB38" i="225"/>
  <c r="AF37" i="225"/>
  <c r="AD37" i="225"/>
  <c r="AB37" i="225"/>
  <c r="O88" i="225"/>
  <c r="N88" i="225"/>
  <c r="M88" i="225"/>
  <c r="L88" i="225"/>
  <c r="J88" i="225"/>
  <c r="AF7" i="225"/>
  <c r="G88" i="225"/>
  <c r="F88" i="225"/>
  <c r="AD7" i="225"/>
  <c r="E88" i="225"/>
  <c r="D88" i="225"/>
  <c r="AB7" i="225"/>
  <c r="C88" i="225"/>
  <c r="O87" i="225"/>
  <c r="N87" i="225"/>
  <c r="M87" i="225"/>
  <c r="L87" i="225"/>
  <c r="J87" i="225"/>
  <c r="AF6" i="225"/>
  <c r="G87" i="225"/>
  <c r="F87" i="225"/>
  <c r="AD6" i="225"/>
  <c r="E87" i="225"/>
  <c r="D87" i="225"/>
  <c r="AB6" i="225"/>
  <c r="C87" i="225"/>
  <c r="O86" i="225"/>
  <c r="N86" i="225"/>
  <c r="M86" i="225"/>
  <c r="L86" i="225"/>
  <c r="J86" i="225"/>
  <c r="AF5" i="225"/>
  <c r="G86" i="225"/>
  <c r="F86" i="225"/>
  <c r="AD5" i="225"/>
  <c r="E86" i="225"/>
  <c r="D86" i="225"/>
  <c r="AB5" i="225"/>
  <c r="C86" i="225"/>
  <c r="O85" i="225"/>
  <c r="N85" i="225"/>
  <c r="M85" i="225"/>
  <c r="L85" i="225"/>
  <c r="J85" i="225"/>
  <c r="AF4" i="225"/>
  <c r="G85" i="225"/>
  <c r="F85" i="225"/>
  <c r="AD4" i="225"/>
  <c r="E85" i="225"/>
  <c r="D85" i="225"/>
  <c r="AB4" i="225"/>
  <c r="C85" i="225"/>
  <c r="J82" i="225"/>
  <c r="S1" i="225"/>
  <c r="C82" i="225"/>
  <c r="A64" i="225"/>
  <c r="A49" i="225"/>
  <c r="AD42" i="225"/>
  <c r="AD41" i="225"/>
  <c r="AB34" i="225"/>
  <c r="AB33" i="225"/>
  <c r="AB32" i="225"/>
  <c r="AB31" i="225"/>
  <c r="A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8" i="225"/>
  <c r="A18" i="225"/>
  <c r="AB17" i="225"/>
  <c r="AB16" i="225"/>
  <c r="AB15" i="225"/>
  <c r="D15" i="225"/>
  <c r="D14" i="225"/>
  <c r="O13" i="225"/>
  <c r="D13" i="225"/>
  <c r="O12" i="225"/>
  <c r="D12" i="225"/>
  <c r="O11" i="225"/>
  <c r="O10" i="225"/>
  <c r="D10" i="225"/>
  <c r="O9" i="225"/>
  <c r="D9" i="225"/>
  <c r="O8" i="225"/>
  <c r="D8" i="225"/>
  <c r="A7" i="225"/>
  <c r="A4" i="225"/>
  <c r="AB2" i="225"/>
  <c r="Y1" i="225"/>
  <c r="AD128" i="224"/>
  <c r="AB128" i="224"/>
  <c r="AD127" i="224"/>
  <c r="AB127" i="224"/>
  <c r="AD125" i="224"/>
  <c r="AB125" i="224"/>
  <c r="AD124" i="224"/>
  <c r="AB124" i="224"/>
  <c r="AB122" i="224"/>
  <c r="AB121" i="224"/>
  <c r="AB120" i="224"/>
  <c r="AB118" i="224"/>
  <c r="AF115" i="224"/>
  <c r="AD115" i="224"/>
  <c r="AB115" i="224"/>
  <c r="AF114" i="224"/>
  <c r="AD114" i="224"/>
  <c r="AB114" i="224"/>
  <c r="AD111" i="224"/>
  <c r="AB111" i="224"/>
  <c r="AD110" i="224"/>
  <c r="AB110" i="224"/>
  <c r="AD109" i="224"/>
  <c r="AB109" i="224"/>
  <c r="AD108" i="224"/>
  <c r="AB108" i="224"/>
  <c r="AD105" i="224"/>
  <c r="AB105" i="224"/>
  <c r="AD104" i="224"/>
  <c r="AB104" i="224"/>
  <c r="O90" i="224"/>
  <c r="N90" i="224"/>
  <c r="M90" i="224"/>
  <c r="L90" i="224"/>
  <c r="K90" i="224"/>
  <c r="AF9" i="224"/>
  <c r="G90" i="224"/>
  <c r="F90" i="224"/>
  <c r="AD9" i="224"/>
  <c r="E90" i="224"/>
  <c r="D90" i="224"/>
  <c r="AB9" i="224"/>
  <c r="C90" i="224"/>
  <c r="O89" i="224"/>
  <c r="N89" i="224"/>
  <c r="M89" i="224"/>
  <c r="L89" i="224"/>
  <c r="K89" i="224"/>
  <c r="AF8" i="224"/>
  <c r="G89" i="224"/>
  <c r="F89" i="224"/>
  <c r="AD8" i="224"/>
  <c r="E89" i="224"/>
  <c r="D89" i="224"/>
  <c r="AB8" i="224"/>
  <c r="C89" i="224"/>
  <c r="AF38" i="224"/>
  <c r="AD38" i="224"/>
  <c r="AB38" i="224"/>
  <c r="AF37" i="224"/>
  <c r="AD37" i="224"/>
  <c r="AB37" i="224"/>
  <c r="O88" i="224"/>
  <c r="N88" i="224"/>
  <c r="M88" i="224"/>
  <c r="L88" i="224"/>
  <c r="J88" i="224"/>
  <c r="AF7" i="224"/>
  <c r="G88" i="224"/>
  <c r="F88" i="224"/>
  <c r="AD7" i="224"/>
  <c r="E88" i="224"/>
  <c r="D88" i="224"/>
  <c r="AB7" i="224"/>
  <c r="C88" i="224"/>
  <c r="O87" i="224"/>
  <c r="N87" i="224"/>
  <c r="M87" i="224"/>
  <c r="L87" i="224"/>
  <c r="J87" i="224"/>
  <c r="AF6" i="224"/>
  <c r="G87" i="224"/>
  <c r="F87" i="224"/>
  <c r="AD6" i="224"/>
  <c r="E87" i="224"/>
  <c r="D87" i="224"/>
  <c r="AB6" i="224"/>
  <c r="C87" i="224"/>
  <c r="O86" i="224"/>
  <c r="N86" i="224"/>
  <c r="M86" i="224"/>
  <c r="L86" i="224"/>
  <c r="J86" i="224"/>
  <c r="AF5" i="224"/>
  <c r="G86" i="224"/>
  <c r="F86" i="224"/>
  <c r="AD5" i="224"/>
  <c r="E86" i="224"/>
  <c r="D86" i="224"/>
  <c r="AB5" i="224"/>
  <c r="C86" i="224"/>
  <c r="O85" i="224"/>
  <c r="N85" i="224"/>
  <c r="M85" i="224"/>
  <c r="L85" i="224"/>
  <c r="J85" i="224"/>
  <c r="AF4" i="224"/>
  <c r="G85" i="224"/>
  <c r="F85" i="224"/>
  <c r="AD4" i="224"/>
  <c r="E85" i="224"/>
  <c r="D85" i="224"/>
  <c r="AB4" i="224"/>
  <c r="C85" i="224"/>
  <c r="J82" i="224"/>
  <c r="S1" i="224"/>
  <c r="C82" i="224"/>
  <c r="A64" i="224"/>
  <c r="A49" i="224"/>
  <c r="AD42" i="224"/>
  <c r="AD41" i="224"/>
  <c r="AB34" i="224"/>
  <c r="AB33" i="224"/>
  <c r="AB32" i="224"/>
  <c r="AB31" i="224"/>
  <c r="A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8" i="224"/>
  <c r="A18" i="224"/>
  <c r="AB17" i="224"/>
  <c r="AB16" i="224"/>
  <c r="AB15" i="224"/>
  <c r="D15" i="224"/>
  <c r="D14" i="224"/>
  <c r="O13" i="224"/>
  <c r="D13" i="224"/>
  <c r="O12" i="224"/>
  <c r="D12" i="224"/>
  <c r="O11" i="224"/>
  <c r="O10" i="224"/>
  <c r="D10" i="224"/>
  <c r="O9" i="224"/>
  <c r="D9" i="224"/>
  <c r="O8" i="224"/>
  <c r="D8" i="224"/>
  <c r="A7" i="224"/>
  <c r="A4" i="224"/>
  <c r="AB2" i="224"/>
  <c r="Y1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F115" i="223"/>
  <c r="AD115" i="223"/>
  <c r="AB115" i="223"/>
  <c r="AF114" i="223"/>
  <c r="AD114" i="223"/>
  <c r="AB114" i="223"/>
  <c r="AD111" i="223"/>
  <c r="AB111" i="223"/>
  <c r="AD110" i="223"/>
  <c r="AB110" i="223"/>
  <c r="AD109" i="223"/>
  <c r="AB109" i="223"/>
  <c r="AD108" i="223"/>
  <c r="AB108" i="223"/>
  <c r="AD105" i="223"/>
  <c r="AB105" i="223"/>
  <c r="AD104" i="223"/>
  <c r="AB104" i="223"/>
  <c r="O90" i="223"/>
  <c r="N90" i="223"/>
  <c r="M90" i="223"/>
  <c r="L90" i="223"/>
  <c r="K90" i="223"/>
  <c r="AF9" i="223"/>
  <c r="G90" i="223"/>
  <c r="F90" i="223"/>
  <c r="AD9" i="223"/>
  <c r="E90" i="223"/>
  <c r="D90" i="223"/>
  <c r="AB9" i="223"/>
  <c r="C90" i="223"/>
  <c r="O89" i="223"/>
  <c r="N89" i="223"/>
  <c r="M89" i="223"/>
  <c r="L89" i="223"/>
  <c r="K89" i="223"/>
  <c r="AF8" i="223"/>
  <c r="G89" i="223"/>
  <c r="F89" i="223"/>
  <c r="AD8" i="223"/>
  <c r="E89" i="223"/>
  <c r="D89" i="223"/>
  <c r="AB8" i="223"/>
  <c r="C89" i="223"/>
  <c r="AF38" i="223"/>
  <c r="AD38" i="223"/>
  <c r="AB38" i="223"/>
  <c r="AF37" i="223"/>
  <c r="AD37" i="223"/>
  <c r="AB37" i="223"/>
  <c r="O88" i="223"/>
  <c r="N88" i="223"/>
  <c r="M88" i="223"/>
  <c r="L88" i="223"/>
  <c r="J88" i="223"/>
  <c r="AF7" i="223"/>
  <c r="G88" i="223"/>
  <c r="F88" i="223"/>
  <c r="AD7" i="223"/>
  <c r="E88" i="223"/>
  <c r="D88" i="223"/>
  <c r="AB7" i="223"/>
  <c r="C88" i="223"/>
  <c r="O87" i="223"/>
  <c r="N87" i="223"/>
  <c r="M87" i="223"/>
  <c r="L87" i="223"/>
  <c r="J87" i="223"/>
  <c r="AF6" i="223"/>
  <c r="G87" i="223"/>
  <c r="F87" i="223"/>
  <c r="AD6" i="223"/>
  <c r="E87" i="223"/>
  <c r="D87" i="223"/>
  <c r="AB6" i="223"/>
  <c r="C87" i="223"/>
  <c r="O86" i="223"/>
  <c r="N86" i="223"/>
  <c r="M86" i="223"/>
  <c r="L86" i="223"/>
  <c r="J86" i="223"/>
  <c r="AF5" i="223"/>
  <c r="G86" i="223"/>
  <c r="F86" i="223"/>
  <c r="AD5" i="223"/>
  <c r="E86" i="223"/>
  <c r="D86" i="223"/>
  <c r="AB5" i="223"/>
  <c r="C86" i="223"/>
  <c r="O85" i="223"/>
  <c r="N85" i="223"/>
  <c r="M85" i="223"/>
  <c r="L85" i="223"/>
  <c r="J85" i="223"/>
  <c r="AF4" i="223"/>
  <c r="G85" i="223"/>
  <c r="F85" i="223"/>
  <c r="AD4" i="223"/>
  <c r="E85" i="223"/>
  <c r="D85" i="223"/>
  <c r="AB4" i="223"/>
  <c r="C85" i="223"/>
  <c r="J82" i="223"/>
  <c r="S1" i="223"/>
  <c r="C82" i="223"/>
  <c r="A64" i="223"/>
  <c r="A49" i="223"/>
  <c r="AD42" i="223"/>
  <c r="AD41" i="223"/>
  <c r="AB34" i="223"/>
  <c r="AB33" i="223"/>
  <c r="AB32" i="223"/>
  <c r="AB31" i="223"/>
  <c r="A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8" i="223"/>
  <c r="A18" i="223"/>
  <c r="AB17" i="223"/>
  <c r="AB16" i="223"/>
  <c r="AB15" i="223"/>
  <c r="D15" i="223"/>
  <c r="D14" i="223"/>
  <c r="O13" i="223"/>
  <c r="D13" i="223"/>
  <c r="O12" i="223"/>
  <c r="D12" i="223"/>
  <c r="O11" i="223"/>
  <c r="O10" i="223"/>
  <c r="D10" i="223"/>
  <c r="O9" i="223"/>
  <c r="D9" i="223"/>
  <c r="O8" i="223"/>
  <c r="D8" i="223"/>
  <c r="A7" i="223"/>
  <c r="A4" i="223"/>
  <c r="AB2" i="223"/>
  <c r="Y1" i="223"/>
  <c r="AD128" i="222"/>
  <c r="AB128" i="222"/>
  <c r="AD127" i="222"/>
  <c r="AB127" i="222"/>
  <c r="AD125" i="222"/>
  <c r="AB125" i="222"/>
  <c r="AD124" i="222"/>
  <c r="AB124" i="222"/>
  <c r="AB122" i="222"/>
  <c r="AB121" i="222"/>
  <c r="AB120" i="222"/>
  <c r="AB118" i="222"/>
  <c r="AF115" i="222"/>
  <c r="AD115" i="222"/>
  <c r="AB115" i="222"/>
  <c r="AF114" i="222"/>
  <c r="AD114" i="222"/>
  <c r="AB114" i="222"/>
  <c r="AD111" i="222"/>
  <c r="AB111" i="222"/>
  <c r="AD110" i="222"/>
  <c r="AB110" i="222"/>
  <c r="AD109" i="222"/>
  <c r="AB109" i="222"/>
  <c r="AD108" i="222"/>
  <c r="AB108" i="222"/>
  <c r="AD105" i="222"/>
  <c r="AB105" i="222"/>
  <c r="AD104" i="222"/>
  <c r="AB104" i="222"/>
  <c r="O90" i="222"/>
  <c r="N90" i="222"/>
  <c r="M90" i="222"/>
  <c r="L90" i="222"/>
  <c r="K90" i="222"/>
  <c r="AF9" i="222"/>
  <c r="G90" i="222"/>
  <c r="F90" i="222"/>
  <c r="AD9" i="222"/>
  <c r="E90" i="222"/>
  <c r="D90" i="222"/>
  <c r="AB9" i="222"/>
  <c r="C90" i="222"/>
  <c r="O89" i="222"/>
  <c r="N89" i="222"/>
  <c r="M89" i="222"/>
  <c r="L89" i="222"/>
  <c r="K89" i="222"/>
  <c r="AF8" i="222"/>
  <c r="G89" i="222"/>
  <c r="F89" i="222"/>
  <c r="AD8" i="222"/>
  <c r="E89" i="222"/>
  <c r="D89" i="222"/>
  <c r="AB8" i="222"/>
  <c r="C89" i="222"/>
  <c r="AF38" i="222"/>
  <c r="AD38" i="222"/>
  <c r="AB38" i="222"/>
  <c r="AF37" i="222"/>
  <c r="AD37" i="222"/>
  <c r="AB37" i="222"/>
  <c r="O88" i="222"/>
  <c r="N88" i="222"/>
  <c r="M88" i="222"/>
  <c r="L88" i="222"/>
  <c r="J88" i="222"/>
  <c r="AF7" i="222"/>
  <c r="G88" i="222"/>
  <c r="F88" i="222"/>
  <c r="AD7" i="222"/>
  <c r="E88" i="222"/>
  <c r="D88" i="222"/>
  <c r="AB7" i="222"/>
  <c r="C88" i="222"/>
  <c r="O87" i="222"/>
  <c r="N87" i="222"/>
  <c r="M87" i="222"/>
  <c r="L87" i="222"/>
  <c r="J87" i="222"/>
  <c r="AF6" i="222"/>
  <c r="G87" i="222"/>
  <c r="F87" i="222"/>
  <c r="AD6" i="222"/>
  <c r="E87" i="222"/>
  <c r="D87" i="222"/>
  <c r="AB6" i="222"/>
  <c r="C87" i="222"/>
  <c r="O86" i="222"/>
  <c r="N86" i="222"/>
  <c r="M86" i="222"/>
  <c r="L86" i="222"/>
  <c r="J86" i="222"/>
  <c r="AF5" i="222"/>
  <c r="G86" i="222"/>
  <c r="F86" i="222"/>
  <c r="AD5" i="222"/>
  <c r="E86" i="222"/>
  <c r="D86" i="222"/>
  <c r="AB5" i="222"/>
  <c r="C86" i="222"/>
  <c r="O85" i="222"/>
  <c r="N85" i="222"/>
  <c r="M85" i="222"/>
  <c r="L85" i="222"/>
  <c r="J85" i="222"/>
  <c r="AF4" i="222"/>
  <c r="G85" i="222"/>
  <c r="F85" i="222"/>
  <c r="AD4" i="222"/>
  <c r="E85" i="222"/>
  <c r="D85" i="222"/>
  <c r="AB4" i="222"/>
  <c r="C85" i="222"/>
  <c r="J82" i="222"/>
  <c r="S1" i="222"/>
  <c r="C82" i="222"/>
  <c r="A64" i="222"/>
  <c r="A49" i="222"/>
  <c r="AD42" i="222"/>
  <c r="AD41" i="222"/>
  <c r="AB34" i="222"/>
  <c r="AB33" i="222"/>
  <c r="AB32" i="222"/>
  <c r="AB31" i="222"/>
  <c r="A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8" i="222"/>
  <c r="A18" i="222"/>
  <c r="AB17" i="222"/>
  <c r="AB16" i="222"/>
  <c r="AB15" i="222"/>
  <c r="D15" i="222"/>
  <c r="D14" i="222"/>
  <c r="O13" i="222"/>
  <c r="D13" i="222"/>
  <c r="O12" i="222"/>
  <c r="D12" i="222"/>
  <c r="O11" i="222"/>
  <c r="O10" i="222"/>
  <c r="D10" i="222"/>
  <c r="O9" i="222"/>
  <c r="D9" i="222"/>
  <c r="O8" i="222"/>
  <c r="D8" i="222"/>
  <c r="A7" i="222"/>
  <c r="A4" i="222"/>
  <c r="AB2" i="222"/>
  <c r="Y1" i="222"/>
  <c r="AD128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AF115" i="221"/>
  <c r="AD115" i="221"/>
  <c r="AB115" i="221"/>
  <c r="AF114" i="221"/>
  <c r="AD114" i="221"/>
  <c r="AB114" i="221"/>
  <c r="AD111" i="221"/>
  <c r="AB111" i="221"/>
  <c r="AD110" i="221"/>
  <c r="AB110" i="221"/>
  <c r="AD109" i="221"/>
  <c r="AB109" i="221"/>
  <c r="AD108" i="221"/>
  <c r="AB108" i="221"/>
  <c r="AD105" i="221"/>
  <c r="AB105" i="221"/>
  <c r="AD104" i="221"/>
  <c r="AB104" i="221"/>
  <c r="O90" i="221"/>
  <c r="N90" i="221"/>
  <c r="M90" i="221"/>
  <c r="L90" i="221"/>
  <c r="K90" i="221"/>
  <c r="AF9" i="221"/>
  <c r="G90" i="221"/>
  <c r="F90" i="221"/>
  <c r="AD9" i="221"/>
  <c r="E90" i="221"/>
  <c r="D90" i="221"/>
  <c r="AB9" i="221"/>
  <c r="C90" i="221"/>
  <c r="O89" i="221"/>
  <c r="N89" i="221"/>
  <c r="M89" i="221"/>
  <c r="L89" i="221"/>
  <c r="K89" i="221"/>
  <c r="AF8" i="221"/>
  <c r="G89" i="221"/>
  <c r="F89" i="221"/>
  <c r="AD8" i="221"/>
  <c r="E89" i="221"/>
  <c r="D89" i="221"/>
  <c r="AB8" i="221"/>
  <c r="C89" i="221"/>
  <c r="AF38" i="221"/>
  <c r="AD38" i="221"/>
  <c r="AB38" i="221"/>
  <c r="AF37" i="221"/>
  <c r="AD37" i="221"/>
  <c r="AB37" i="221"/>
  <c r="O88" i="221"/>
  <c r="N88" i="221"/>
  <c r="M88" i="221"/>
  <c r="L88" i="221"/>
  <c r="J88" i="221"/>
  <c r="AF7" i="221"/>
  <c r="G88" i="221"/>
  <c r="F88" i="221"/>
  <c r="AD7" i="221"/>
  <c r="E88" i="221"/>
  <c r="D88" i="221"/>
  <c r="AB7" i="221"/>
  <c r="C88" i="221"/>
  <c r="O87" i="221"/>
  <c r="N87" i="221"/>
  <c r="M87" i="221"/>
  <c r="L87" i="221"/>
  <c r="J87" i="221"/>
  <c r="AF6" i="221"/>
  <c r="G87" i="221"/>
  <c r="F87" i="221"/>
  <c r="AD6" i="221"/>
  <c r="E87" i="221"/>
  <c r="D87" i="221"/>
  <c r="AB6" i="221"/>
  <c r="C87" i="221"/>
  <c r="O86" i="221"/>
  <c r="N86" i="221"/>
  <c r="M86" i="221"/>
  <c r="L86" i="221"/>
  <c r="J86" i="221"/>
  <c r="AF5" i="221"/>
  <c r="G86" i="221"/>
  <c r="F86" i="221"/>
  <c r="AD5" i="221"/>
  <c r="E86" i="221"/>
  <c r="D86" i="221"/>
  <c r="AB5" i="221"/>
  <c r="C86" i="221"/>
  <c r="O85" i="221"/>
  <c r="N85" i="221"/>
  <c r="M85" i="221"/>
  <c r="L85" i="221"/>
  <c r="J85" i="221"/>
  <c r="AF4" i="221"/>
  <c r="G85" i="221"/>
  <c r="F85" i="221"/>
  <c r="AD4" i="221"/>
  <c r="E85" i="221"/>
  <c r="D85" i="221"/>
  <c r="AB4" i="221"/>
  <c r="C85" i="221"/>
  <c r="J82" i="221"/>
  <c r="S1" i="221"/>
  <c r="C82" i="221"/>
  <c r="A64" i="221"/>
  <c r="A49" i="221"/>
  <c r="AD42" i="221"/>
  <c r="AD41" i="221"/>
  <c r="AB34" i="221"/>
  <c r="AB33" i="221"/>
  <c r="AB32" i="221"/>
  <c r="AB31" i="221"/>
  <c r="A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8" i="221"/>
  <c r="A18" i="221"/>
  <c r="AB17" i="221"/>
  <c r="AB16" i="221"/>
  <c r="AB15" i="221"/>
  <c r="D15" i="221"/>
  <c r="D14" i="221"/>
  <c r="O13" i="221"/>
  <c r="D13" i="221"/>
  <c r="O12" i="221"/>
  <c r="D12" i="221"/>
  <c r="O11" i="221"/>
  <c r="O10" i="221"/>
  <c r="D10" i="221"/>
  <c r="O9" i="221"/>
  <c r="D9" i="221"/>
  <c r="O8" i="221"/>
  <c r="D8" i="221"/>
  <c r="A7" i="221"/>
  <c r="A4" i="221"/>
  <c r="AB2" i="221"/>
  <c r="Y1" i="221"/>
  <c r="AD128" i="220"/>
  <c r="AB128" i="220"/>
  <c r="AD127" i="220"/>
  <c r="AB127" i="220"/>
  <c r="AD125" i="220"/>
  <c r="AB125" i="220"/>
  <c r="AD124" i="220"/>
  <c r="AB124" i="220"/>
  <c r="AB122" i="220"/>
  <c r="AB121" i="220"/>
  <c r="AB120" i="220"/>
  <c r="AB118" i="220"/>
  <c r="AF115" i="220"/>
  <c r="AD115" i="220"/>
  <c r="AB115" i="220"/>
  <c r="AF114" i="220"/>
  <c r="AD114" i="220"/>
  <c r="AB114" i="220"/>
  <c r="AD111" i="220"/>
  <c r="AB111" i="220"/>
  <c r="AD110" i="220"/>
  <c r="AB110" i="220"/>
  <c r="AD109" i="220"/>
  <c r="AB109" i="220"/>
  <c r="AD108" i="220"/>
  <c r="AB108" i="220"/>
  <c r="AD105" i="220"/>
  <c r="AB105" i="220"/>
  <c r="AD104" i="220"/>
  <c r="AB104" i="220"/>
  <c r="O90" i="220"/>
  <c r="N90" i="220"/>
  <c r="M90" i="220"/>
  <c r="L90" i="220"/>
  <c r="K90" i="220"/>
  <c r="AF9" i="220"/>
  <c r="G90" i="220"/>
  <c r="F90" i="220"/>
  <c r="AD9" i="220"/>
  <c r="E90" i="220"/>
  <c r="D90" i="220"/>
  <c r="AB9" i="220"/>
  <c r="C90" i="220"/>
  <c r="O89" i="220"/>
  <c r="N89" i="220"/>
  <c r="M89" i="220"/>
  <c r="L89" i="220"/>
  <c r="K89" i="220"/>
  <c r="AF8" i="220"/>
  <c r="G89" i="220"/>
  <c r="F89" i="220"/>
  <c r="AD8" i="220"/>
  <c r="E89" i="220"/>
  <c r="D89" i="220"/>
  <c r="AB8" i="220"/>
  <c r="C89" i="220"/>
  <c r="AF38" i="220"/>
  <c r="AD38" i="220"/>
  <c r="AB38" i="220"/>
  <c r="AF37" i="220"/>
  <c r="AD37" i="220"/>
  <c r="AB37" i="220"/>
  <c r="O88" i="220"/>
  <c r="N88" i="220"/>
  <c r="M88" i="220"/>
  <c r="L88" i="220"/>
  <c r="J88" i="220"/>
  <c r="AF7" i="220"/>
  <c r="G88" i="220"/>
  <c r="F88" i="220"/>
  <c r="AD7" i="220"/>
  <c r="E88" i="220"/>
  <c r="D88" i="220"/>
  <c r="AB7" i="220"/>
  <c r="C88" i="220"/>
  <c r="O87" i="220"/>
  <c r="N87" i="220"/>
  <c r="M87" i="220"/>
  <c r="L87" i="220"/>
  <c r="J87" i="220"/>
  <c r="AF6" i="220"/>
  <c r="G87" i="220"/>
  <c r="F87" i="220"/>
  <c r="AD6" i="220"/>
  <c r="E87" i="220"/>
  <c r="D87" i="220"/>
  <c r="AB6" i="220"/>
  <c r="C87" i="220"/>
  <c r="O86" i="220"/>
  <c r="N86" i="220"/>
  <c r="M86" i="220"/>
  <c r="L86" i="220"/>
  <c r="J86" i="220"/>
  <c r="AF5" i="220"/>
  <c r="G86" i="220"/>
  <c r="F86" i="220"/>
  <c r="AD5" i="220"/>
  <c r="E86" i="220"/>
  <c r="D86" i="220"/>
  <c r="AB5" i="220"/>
  <c r="C86" i="220"/>
  <c r="O85" i="220"/>
  <c r="N85" i="220"/>
  <c r="M85" i="220"/>
  <c r="L85" i="220"/>
  <c r="J85" i="220"/>
  <c r="AF4" i="220"/>
  <c r="G85" i="220"/>
  <c r="F85" i="220"/>
  <c r="AD4" i="220"/>
  <c r="E85" i="220"/>
  <c r="D85" i="220"/>
  <c r="AB4" i="220"/>
  <c r="C85" i="220"/>
  <c r="J82" i="220"/>
  <c r="S1" i="220"/>
  <c r="C82" i="220"/>
  <c r="A64" i="220"/>
  <c r="A49" i="220"/>
  <c r="AD42" i="220"/>
  <c r="AD41" i="220"/>
  <c r="AB34" i="220"/>
  <c r="AB33" i="220"/>
  <c r="AB32" i="220"/>
  <c r="AB31" i="220"/>
  <c r="A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8" i="220"/>
  <c r="A18" i="220"/>
  <c r="AB17" i="220"/>
  <c r="AB16" i="220"/>
  <c r="AB15" i="220"/>
  <c r="D15" i="220"/>
  <c r="D14" i="220"/>
  <c r="O13" i="220"/>
  <c r="D13" i="220"/>
  <c r="O12" i="220"/>
  <c r="D12" i="220"/>
  <c r="O11" i="220"/>
  <c r="O10" i="220"/>
  <c r="D10" i="220"/>
  <c r="O9" i="220"/>
  <c r="D9" i="220"/>
  <c r="O8" i="220"/>
  <c r="D8" i="220"/>
  <c r="A7" i="220"/>
  <c r="A4" i="220"/>
  <c r="AB2" i="220"/>
  <c r="Y1" i="220"/>
  <c r="AD128" i="219"/>
  <c r="AB128" i="219"/>
  <c r="AD127" i="219"/>
  <c r="AB127" i="219"/>
  <c r="AD125" i="219"/>
  <c r="AB125" i="219"/>
  <c r="AD124" i="219"/>
  <c r="AB124" i="219"/>
  <c r="AB122" i="219"/>
  <c r="AB121" i="219"/>
  <c r="AB120" i="219"/>
  <c r="AB118" i="219"/>
  <c r="AF115" i="219"/>
  <c r="AD115" i="219"/>
  <c r="AB115" i="219"/>
  <c r="AF114" i="219"/>
  <c r="AD114" i="219"/>
  <c r="AB114" i="219"/>
  <c r="AD111" i="219"/>
  <c r="AB111" i="219"/>
  <c r="AD110" i="219"/>
  <c r="AB110" i="219"/>
  <c r="AD109" i="219"/>
  <c r="AB109" i="219"/>
  <c r="AD108" i="219"/>
  <c r="AB108" i="219"/>
  <c r="AD105" i="219"/>
  <c r="AB105" i="219"/>
  <c r="AD104" i="219"/>
  <c r="AB104" i="219"/>
  <c r="O90" i="219"/>
  <c r="N90" i="219"/>
  <c r="M90" i="219"/>
  <c r="L90" i="219"/>
  <c r="K90" i="219"/>
  <c r="AF9" i="219"/>
  <c r="G90" i="219"/>
  <c r="F90" i="219"/>
  <c r="AD9" i="219"/>
  <c r="E90" i="219"/>
  <c r="D90" i="219"/>
  <c r="AB9" i="219"/>
  <c r="C90" i="219"/>
  <c r="O89" i="219"/>
  <c r="N89" i="219"/>
  <c r="M89" i="219"/>
  <c r="L89" i="219"/>
  <c r="K89" i="219"/>
  <c r="AF8" i="219"/>
  <c r="G89" i="219"/>
  <c r="F89" i="219"/>
  <c r="AD8" i="219"/>
  <c r="E89" i="219"/>
  <c r="D89" i="219"/>
  <c r="AB8" i="219"/>
  <c r="C89" i="219"/>
  <c r="AF38" i="219"/>
  <c r="AD38" i="219"/>
  <c r="AB38" i="219"/>
  <c r="AF37" i="219"/>
  <c r="AD37" i="219"/>
  <c r="AB37" i="219"/>
  <c r="O88" i="219"/>
  <c r="N88" i="219"/>
  <c r="M88" i="219"/>
  <c r="L88" i="219"/>
  <c r="J88" i="219"/>
  <c r="AF7" i="219"/>
  <c r="G88" i="219"/>
  <c r="F88" i="219"/>
  <c r="AD7" i="219"/>
  <c r="E88" i="219"/>
  <c r="D88" i="219"/>
  <c r="AB7" i="219"/>
  <c r="C88" i="219"/>
  <c r="O87" i="219"/>
  <c r="N87" i="219"/>
  <c r="M87" i="219"/>
  <c r="L87" i="219"/>
  <c r="J87" i="219"/>
  <c r="AF6" i="219"/>
  <c r="G87" i="219"/>
  <c r="F87" i="219"/>
  <c r="AD6" i="219"/>
  <c r="E87" i="219"/>
  <c r="D87" i="219"/>
  <c r="AB6" i="219"/>
  <c r="C87" i="219"/>
  <c r="O86" i="219"/>
  <c r="N86" i="219"/>
  <c r="M86" i="219"/>
  <c r="L86" i="219"/>
  <c r="J86" i="219"/>
  <c r="AF5" i="219"/>
  <c r="G86" i="219"/>
  <c r="F86" i="219"/>
  <c r="AD5" i="219"/>
  <c r="E86" i="219"/>
  <c r="D86" i="219"/>
  <c r="AB5" i="219"/>
  <c r="C86" i="219"/>
  <c r="O85" i="219"/>
  <c r="N85" i="219"/>
  <c r="M85" i="219"/>
  <c r="L85" i="219"/>
  <c r="J85" i="219"/>
  <c r="AF4" i="219"/>
  <c r="G85" i="219"/>
  <c r="F85" i="219"/>
  <c r="AD4" i="219"/>
  <c r="E85" i="219"/>
  <c r="D85" i="219"/>
  <c r="AB4" i="219"/>
  <c r="C85" i="219"/>
  <c r="J82" i="219"/>
  <c r="S1" i="219"/>
  <c r="C82" i="219"/>
  <c r="A64" i="219"/>
  <c r="A49" i="219"/>
  <c r="AD42" i="219"/>
  <c r="AD41" i="219"/>
  <c r="AB34" i="219"/>
  <c r="AB33" i="219"/>
  <c r="AB32" i="219"/>
  <c r="AB31" i="219"/>
  <c r="A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8" i="219"/>
  <c r="A18" i="219"/>
  <c r="AB17" i="219"/>
  <c r="AB16" i="219"/>
  <c r="AB15" i="219"/>
  <c r="D15" i="219"/>
  <c r="D14" i="219"/>
  <c r="O13" i="219"/>
  <c r="D13" i="219"/>
  <c r="O12" i="219"/>
  <c r="D12" i="219"/>
  <c r="O11" i="219"/>
  <c r="O10" i="219"/>
  <c r="D10" i="219"/>
  <c r="O9" i="219"/>
  <c r="D9" i="219"/>
  <c r="O8" i="219"/>
  <c r="D8" i="219"/>
  <c r="A7" i="219"/>
  <c r="A4" i="219"/>
  <c r="AB2" i="219"/>
  <c r="Y1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AF115" i="218"/>
  <c r="AD115" i="218"/>
  <c r="AB115" i="218"/>
  <c r="AF114" i="218"/>
  <c r="AD114" i="218"/>
  <c r="AB114" i="218"/>
  <c r="AD111" i="218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0" i="218"/>
  <c r="N90" i="218"/>
  <c r="M90" i="218"/>
  <c r="L90" i="218"/>
  <c r="K90" i="218"/>
  <c r="AF9" i="218"/>
  <c r="G90" i="218"/>
  <c r="F90" i="218"/>
  <c r="AD9" i="218"/>
  <c r="E90" i="218"/>
  <c r="D90" i="218"/>
  <c r="AB9" i="218"/>
  <c r="C90" i="218"/>
  <c r="O89" i="218"/>
  <c r="N89" i="218"/>
  <c r="M89" i="218"/>
  <c r="L89" i="218"/>
  <c r="K89" i="218"/>
  <c r="AF8" i="218"/>
  <c r="G89" i="218"/>
  <c r="F89" i="218"/>
  <c r="AD8" i="218"/>
  <c r="E89" i="218"/>
  <c r="D89" i="218"/>
  <c r="AB8" i="218"/>
  <c r="C89" i="218"/>
  <c r="AF38" i="218"/>
  <c r="AD38" i="218"/>
  <c r="AB38" i="218"/>
  <c r="AF37" i="218"/>
  <c r="AD37" i="218"/>
  <c r="AB37" i="218"/>
  <c r="O88" i="218"/>
  <c r="N88" i="218"/>
  <c r="M88" i="218"/>
  <c r="L88" i="218"/>
  <c r="J88" i="218"/>
  <c r="AF7" i="218"/>
  <c r="G88" i="218"/>
  <c r="F88" i="218"/>
  <c r="AD7" i="218"/>
  <c r="E88" i="218"/>
  <c r="D88" i="218"/>
  <c r="AB7" i="218"/>
  <c r="C88" i="218"/>
  <c r="O87" i="218"/>
  <c r="N87" i="218"/>
  <c r="M87" i="218"/>
  <c r="L87" i="218"/>
  <c r="J87" i="218"/>
  <c r="AF6" i="218"/>
  <c r="G87" i="218"/>
  <c r="F87" i="218"/>
  <c r="AD6" i="218"/>
  <c r="E87" i="218"/>
  <c r="D87" i="218"/>
  <c r="AB6" i="218"/>
  <c r="C87" i="218"/>
  <c r="O86" i="218"/>
  <c r="N86" i="218"/>
  <c r="M86" i="218"/>
  <c r="L86" i="218"/>
  <c r="J86" i="218"/>
  <c r="AF5" i="218"/>
  <c r="G86" i="218"/>
  <c r="F86" i="218"/>
  <c r="AD5" i="218"/>
  <c r="E86" i="218"/>
  <c r="D86" i="218"/>
  <c r="AB5" i="218"/>
  <c r="C86" i="218"/>
  <c r="O85" i="218"/>
  <c r="N85" i="218"/>
  <c r="M85" i="218"/>
  <c r="L85" i="218"/>
  <c r="J85" i="218"/>
  <c r="AF4" i="218"/>
  <c r="G85" i="218"/>
  <c r="F85" i="218"/>
  <c r="AD4" i="218"/>
  <c r="E85" i="218"/>
  <c r="D85" i="218"/>
  <c r="AB4" i="218"/>
  <c r="C85" i="218"/>
  <c r="J82" i="218"/>
  <c r="S1" i="218"/>
  <c r="C82" i="218"/>
  <c r="A64" i="218"/>
  <c r="A49" i="218"/>
  <c r="AD42" i="218"/>
  <c r="AD41" i="218"/>
  <c r="AB34" i="218"/>
  <c r="AB33" i="218"/>
  <c r="AB32" i="218"/>
  <c r="AB31" i="218"/>
  <c r="A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8" i="218"/>
  <c r="A18" i="218"/>
  <c r="AB17" i="218"/>
  <c r="AB16" i="218"/>
  <c r="AB15" i="218"/>
  <c r="D15" i="218"/>
  <c r="D14" i="218"/>
  <c r="O13" i="218"/>
  <c r="D13" i="218"/>
  <c r="O12" i="218"/>
  <c r="D12" i="218"/>
  <c r="O11" i="218"/>
  <c r="O10" i="218"/>
  <c r="D10" i="218"/>
  <c r="O9" i="218"/>
  <c r="D9" i="218"/>
  <c r="O8" i="218"/>
  <c r="D8" i="218"/>
  <c r="A7" i="218"/>
  <c r="A4" i="218"/>
  <c r="AB2" i="218"/>
  <c r="Y1" i="218"/>
  <c r="AD128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AF115" i="217"/>
  <c r="AD115" i="217"/>
  <c r="AB115" i="217"/>
  <c r="AF114" i="217"/>
  <c r="AD114" i="217"/>
  <c r="AB114" i="217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0" i="217"/>
  <c r="N90" i="217"/>
  <c r="M90" i="217"/>
  <c r="L90" i="217"/>
  <c r="K90" i="217"/>
  <c r="AF9" i="217"/>
  <c r="G90" i="217"/>
  <c r="F90" i="217"/>
  <c r="AD9" i="217"/>
  <c r="E90" i="217"/>
  <c r="D90" i="217"/>
  <c r="AB9" i="217"/>
  <c r="C90" i="217"/>
  <c r="O89" i="217"/>
  <c r="N89" i="217"/>
  <c r="M89" i="217"/>
  <c r="L89" i="217"/>
  <c r="K89" i="217"/>
  <c r="AF8" i="217"/>
  <c r="G89" i="217"/>
  <c r="F89" i="217"/>
  <c r="AD8" i="217"/>
  <c r="E89" i="217"/>
  <c r="D89" i="217"/>
  <c r="AB8" i="217"/>
  <c r="C89" i="217"/>
  <c r="AF38" i="217"/>
  <c r="AD38" i="217"/>
  <c r="AB38" i="217"/>
  <c r="AF37" i="217"/>
  <c r="AD37" i="217"/>
  <c r="AB37" i="217"/>
  <c r="O88" i="217"/>
  <c r="N88" i="217"/>
  <c r="M88" i="217"/>
  <c r="L88" i="217"/>
  <c r="J88" i="217"/>
  <c r="AF7" i="217"/>
  <c r="G88" i="217"/>
  <c r="F88" i="217"/>
  <c r="AD7" i="217"/>
  <c r="E88" i="217"/>
  <c r="D88" i="217"/>
  <c r="AB7" i="217"/>
  <c r="C88" i="217"/>
  <c r="O87" i="217"/>
  <c r="N87" i="217"/>
  <c r="M87" i="217"/>
  <c r="L87" i="217"/>
  <c r="J87" i="217"/>
  <c r="AF6" i="217"/>
  <c r="G87" i="217"/>
  <c r="F87" i="217"/>
  <c r="AD6" i="217"/>
  <c r="E87" i="217"/>
  <c r="D87" i="217"/>
  <c r="AB6" i="217"/>
  <c r="C87" i="217"/>
  <c r="O86" i="217"/>
  <c r="N86" i="217"/>
  <c r="M86" i="217"/>
  <c r="L86" i="217"/>
  <c r="J86" i="217"/>
  <c r="AF5" i="217"/>
  <c r="G86" i="217"/>
  <c r="F86" i="217"/>
  <c r="AD5" i="217"/>
  <c r="E86" i="217"/>
  <c r="D86" i="217"/>
  <c r="AB5" i="217"/>
  <c r="C86" i="217"/>
  <c r="O85" i="217"/>
  <c r="N85" i="217"/>
  <c r="M85" i="217"/>
  <c r="L85" i="217"/>
  <c r="J85" i="217"/>
  <c r="AF4" i="217"/>
  <c r="G85" i="217"/>
  <c r="F85" i="217"/>
  <c r="AD4" i="217"/>
  <c r="E85" i="217"/>
  <c r="D85" i="217"/>
  <c r="AB4" i="217"/>
  <c r="C85" i="217"/>
  <c r="J82" i="217"/>
  <c r="S1" i="217"/>
  <c r="C82" i="217"/>
  <c r="A64" i="217"/>
  <c r="A49" i="217"/>
  <c r="AD42" i="217"/>
  <c r="AD41" i="217"/>
  <c r="AB34" i="217"/>
  <c r="AB33" i="217"/>
  <c r="AB32" i="217"/>
  <c r="AB31" i="217"/>
  <c r="A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8" i="217"/>
  <c r="A18" i="217"/>
  <c r="AB17" i="217"/>
  <c r="AB16" i="217"/>
  <c r="AB15" i="217"/>
  <c r="D15" i="217"/>
  <c r="D14" i="217"/>
  <c r="O13" i="217"/>
  <c r="D13" i="217"/>
  <c r="O12" i="217"/>
  <c r="D12" i="217"/>
  <c r="O11" i="217"/>
  <c r="O10" i="217"/>
  <c r="D10" i="217"/>
  <c r="O9" i="217"/>
  <c r="D9" i="217"/>
  <c r="O8" i="217"/>
  <c r="D8" i="217"/>
  <c r="A7" i="217"/>
  <c r="A4" i="217"/>
  <c r="AB2" i="217"/>
  <c r="Y1" i="217"/>
  <c r="AD128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AF115" i="216"/>
  <c r="AD115" i="216"/>
  <c r="AB115" i="216"/>
  <c r="AF114" i="216"/>
  <c r="AD114" i="216"/>
  <c r="AB114" i="216"/>
  <c r="AD111" i="216"/>
  <c r="AB111" i="216"/>
  <c r="AD110" i="216"/>
  <c r="AB110" i="216"/>
  <c r="AD109" i="216"/>
  <c r="AB109" i="216"/>
  <c r="AD108" i="216"/>
  <c r="AB108" i="216"/>
  <c r="AD105" i="216"/>
  <c r="AB105" i="216"/>
  <c r="AD104" i="216"/>
  <c r="AB104" i="216"/>
  <c r="O90" i="216"/>
  <c r="N90" i="216"/>
  <c r="M90" i="216"/>
  <c r="L90" i="216"/>
  <c r="K90" i="216"/>
  <c r="AF9" i="216"/>
  <c r="G90" i="216"/>
  <c r="F90" i="216"/>
  <c r="AD9" i="216"/>
  <c r="E90" i="216"/>
  <c r="D90" i="216"/>
  <c r="AB9" i="216"/>
  <c r="C90" i="216"/>
  <c r="O89" i="216"/>
  <c r="N89" i="216"/>
  <c r="M89" i="216"/>
  <c r="L89" i="216"/>
  <c r="K89" i="216"/>
  <c r="AF8" i="216"/>
  <c r="G89" i="216"/>
  <c r="F89" i="216"/>
  <c r="AD8" i="216"/>
  <c r="E89" i="216"/>
  <c r="D89" i="216"/>
  <c r="AB8" i="216"/>
  <c r="C89" i="216"/>
  <c r="AF38" i="216"/>
  <c r="AD38" i="216"/>
  <c r="AB38" i="216"/>
  <c r="AF37" i="216"/>
  <c r="AD37" i="216"/>
  <c r="AB37" i="216"/>
  <c r="O88" i="216"/>
  <c r="N88" i="216"/>
  <c r="M88" i="216"/>
  <c r="L88" i="216"/>
  <c r="J88" i="216"/>
  <c r="AF7" i="216"/>
  <c r="G88" i="216"/>
  <c r="F88" i="216"/>
  <c r="AD7" i="216"/>
  <c r="E88" i="216"/>
  <c r="D88" i="216"/>
  <c r="AB7" i="216"/>
  <c r="C88" i="216"/>
  <c r="O87" i="216"/>
  <c r="N87" i="216"/>
  <c r="M87" i="216"/>
  <c r="L87" i="216"/>
  <c r="J87" i="216"/>
  <c r="AF6" i="216"/>
  <c r="G87" i="216"/>
  <c r="F87" i="216"/>
  <c r="AD6" i="216"/>
  <c r="E87" i="216"/>
  <c r="D87" i="216"/>
  <c r="AB6" i="216"/>
  <c r="C87" i="216"/>
  <c r="O86" i="216"/>
  <c r="N86" i="216"/>
  <c r="M86" i="216"/>
  <c r="L86" i="216"/>
  <c r="J86" i="216"/>
  <c r="AF5" i="216"/>
  <c r="G86" i="216"/>
  <c r="F86" i="216"/>
  <c r="AD5" i="216"/>
  <c r="E86" i="216"/>
  <c r="D86" i="216"/>
  <c r="AB5" i="216"/>
  <c r="C86" i="216"/>
  <c r="O85" i="216"/>
  <c r="N85" i="216"/>
  <c r="M85" i="216"/>
  <c r="L85" i="216"/>
  <c r="J85" i="216"/>
  <c r="AF4" i="216"/>
  <c r="G85" i="216"/>
  <c r="F85" i="216"/>
  <c r="AD4" i="216"/>
  <c r="E85" i="216"/>
  <c r="D85" i="216"/>
  <c r="AB4" i="216"/>
  <c r="C85" i="216"/>
  <c r="J82" i="216"/>
  <c r="S1" i="216"/>
  <c r="C82" i="216"/>
  <c r="A64" i="216"/>
  <c r="A49" i="216"/>
  <c r="AD42" i="216"/>
  <c r="AD41" i="216"/>
  <c r="AB34" i="216"/>
  <c r="AB33" i="216"/>
  <c r="AB32" i="216"/>
  <c r="AB31" i="216"/>
  <c r="A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8" i="216"/>
  <c r="A18" i="216"/>
  <c r="AB17" i="216"/>
  <c r="AB16" i="216"/>
  <c r="AB15" i="216"/>
  <c r="D15" i="216"/>
  <c r="D14" i="216"/>
  <c r="O13" i="216"/>
  <c r="D13" i="216"/>
  <c r="O12" i="216"/>
  <c r="D12" i="216"/>
  <c r="O11" i="216"/>
  <c r="O10" i="216"/>
  <c r="D10" i="216"/>
  <c r="O9" i="216"/>
  <c r="D9" i="216"/>
  <c r="O8" i="216"/>
  <c r="D8" i="216"/>
  <c r="A7" i="216"/>
  <c r="A4" i="216"/>
  <c r="AB2" i="216"/>
  <c r="Y1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AF115" i="215"/>
  <c r="AD115" i="215"/>
  <c r="AB115" i="215"/>
  <c r="AF114" i="215"/>
  <c r="AD114" i="215"/>
  <c r="AB114" i="215"/>
  <c r="AD111" i="215"/>
  <c r="AB111" i="215"/>
  <c r="AD110" i="215"/>
  <c r="AB110" i="215"/>
  <c r="AD109" i="215"/>
  <c r="AB109" i="215"/>
  <c r="AD108" i="215"/>
  <c r="AB108" i="215"/>
  <c r="AD105" i="215"/>
  <c r="AB105" i="215"/>
  <c r="AD104" i="215"/>
  <c r="AB104" i="215"/>
  <c r="O90" i="215"/>
  <c r="N90" i="215"/>
  <c r="M90" i="215"/>
  <c r="L90" i="215"/>
  <c r="K90" i="215"/>
  <c r="AF9" i="215"/>
  <c r="G90" i="215"/>
  <c r="F90" i="215"/>
  <c r="AD9" i="215"/>
  <c r="E90" i="215"/>
  <c r="D90" i="215"/>
  <c r="AB9" i="215"/>
  <c r="C90" i="215"/>
  <c r="O89" i="215"/>
  <c r="N89" i="215"/>
  <c r="M89" i="215"/>
  <c r="L89" i="215"/>
  <c r="K89" i="215"/>
  <c r="AF8" i="215"/>
  <c r="G89" i="215"/>
  <c r="F89" i="215"/>
  <c r="AD8" i="215"/>
  <c r="E89" i="215"/>
  <c r="D89" i="215"/>
  <c r="AB8" i="215"/>
  <c r="C89" i="215"/>
  <c r="AF38" i="215"/>
  <c r="AD38" i="215"/>
  <c r="AB38" i="215"/>
  <c r="AF37" i="215"/>
  <c r="AD37" i="215"/>
  <c r="AB37" i="215"/>
  <c r="O88" i="215"/>
  <c r="N88" i="215"/>
  <c r="M88" i="215"/>
  <c r="L88" i="215"/>
  <c r="J88" i="215"/>
  <c r="AF7" i="215"/>
  <c r="G88" i="215"/>
  <c r="F88" i="215"/>
  <c r="AD7" i="215"/>
  <c r="E88" i="215"/>
  <c r="D88" i="215"/>
  <c r="AB7" i="215"/>
  <c r="C88" i="215"/>
  <c r="O87" i="215"/>
  <c r="N87" i="215"/>
  <c r="M87" i="215"/>
  <c r="L87" i="215"/>
  <c r="J87" i="215"/>
  <c r="AF6" i="215"/>
  <c r="G87" i="215"/>
  <c r="F87" i="215"/>
  <c r="AD6" i="215"/>
  <c r="E87" i="215"/>
  <c r="D87" i="215"/>
  <c r="AB6" i="215"/>
  <c r="C87" i="215"/>
  <c r="O86" i="215"/>
  <c r="N86" i="215"/>
  <c r="M86" i="215"/>
  <c r="L86" i="215"/>
  <c r="J86" i="215"/>
  <c r="AF5" i="215"/>
  <c r="G86" i="215"/>
  <c r="F86" i="215"/>
  <c r="AD5" i="215"/>
  <c r="E86" i="215"/>
  <c r="D86" i="215"/>
  <c r="AB5" i="215"/>
  <c r="C86" i="215"/>
  <c r="O85" i="215"/>
  <c r="N85" i="215"/>
  <c r="M85" i="215"/>
  <c r="L85" i="215"/>
  <c r="J85" i="215"/>
  <c r="AF4" i="215"/>
  <c r="G85" i="215"/>
  <c r="F85" i="215"/>
  <c r="AD4" i="215"/>
  <c r="E85" i="215"/>
  <c r="D85" i="215"/>
  <c r="AB4" i="215"/>
  <c r="C85" i="215"/>
  <c r="J82" i="215"/>
  <c r="S1" i="215"/>
  <c r="C82" i="215"/>
  <c r="A64" i="215"/>
  <c r="A49" i="215"/>
  <c r="AD42" i="215"/>
  <c r="AD41" i="215"/>
  <c r="AB34" i="215"/>
  <c r="AB33" i="215"/>
  <c r="AB32" i="215"/>
  <c r="AB31" i="215"/>
  <c r="A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8" i="215"/>
  <c r="A18" i="215"/>
  <c r="AB17" i="215"/>
  <c r="AB16" i="215"/>
  <c r="AB15" i="215"/>
  <c r="D15" i="215"/>
  <c r="D14" i="215"/>
  <c r="O13" i="215"/>
  <c r="D13" i="215"/>
  <c r="O12" i="215"/>
  <c r="D12" i="215"/>
  <c r="O11" i="215"/>
  <c r="O10" i="215"/>
  <c r="D10" i="215"/>
  <c r="O9" i="215"/>
  <c r="D9" i="215"/>
  <c r="O8" i="215"/>
  <c r="D8" i="215"/>
  <c r="A7" i="215"/>
  <c r="A4" i="215"/>
  <c r="AB2" i="215"/>
  <c r="Y1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AF115" i="214"/>
  <c r="AD115" i="214"/>
  <c r="AB115" i="214"/>
  <c r="AF114" i="214"/>
  <c r="AD114" i="214"/>
  <c r="AB114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0" i="214"/>
  <c r="N90" i="214"/>
  <c r="M90" i="214"/>
  <c r="L90" i="214"/>
  <c r="K90" i="214"/>
  <c r="AF9" i="214"/>
  <c r="G90" i="214"/>
  <c r="F90" i="214"/>
  <c r="AD9" i="214"/>
  <c r="E90" i="214"/>
  <c r="D90" i="214"/>
  <c r="AB9" i="214"/>
  <c r="C90" i="214"/>
  <c r="O89" i="214"/>
  <c r="N89" i="214"/>
  <c r="M89" i="214"/>
  <c r="L89" i="214"/>
  <c r="K89" i="214"/>
  <c r="AF8" i="214"/>
  <c r="G89" i="214"/>
  <c r="F89" i="214"/>
  <c r="AD8" i="214"/>
  <c r="E89" i="214"/>
  <c r="D89" i="214"/>
  <c r="AB8" i="214"/>
  <c r="C89" i="214"/>
  <c r="AF38" i="214"/>
  <c r="AD38" i="214"/>
  <c r="AB38" i="214"/>
  <c r="AF37" i="214"/>
  <c r="AD37" i="214"/>
  <c r="AB37" i="214"/>
  <c r="O88" i="214"/>
  <c r="N88" i="214"/>
  <c r="M88" i="214"/>
  <c r="L88" i="214"/>
  <c r="J88" i="214"/>
  <c r="AF7" i="214"/>
  <c r="G88" i="214"/>
  <c r="F88" i="214"/>
  <c r="AD7" i="214"/>
  <c r="E88" i="214"/>
  <c r="D88" i="214"/>
  <c r="AB7" i="214"/>
  <c r="C88" i="214"/>
  <c r="O87" i="214"/>
  <c r="N87" i="214"/>
  <c r="M87" i="214"/>
  <c r="L87" i="214"/>
  <c r="J87" i="214"/>
  <c r="AF6" i="214"/>
  <c r="G87" i="214"/>
  <c r="F87" i="214"/>
  <c r="AD6" i="214"/>
  <c r="E87" i="214"/>
  <c r="D87" i="214"/>
  <c r="AB6" i="214"/>
  <c r="C87" i="214"/>
  <c r="O86" i="214"/>
  <c r="N86" i="214"/>
  <c r="M86" i="214"/>
  <c r="L86" i="214"/>
  <c r="J86" i="214"/>
  <c r="AF5" i="214"/>
  <c r="G86" i="214"/>
  <c r="F86" i="214"/>
  <c r="AD5" i="214"/>
  <c r="E86" i="214"/>
  <c r="D86" i="214"/>
  <c r="AB5" i="214"/>
  <c r="C86" i="214"/>
  <c r="O85" i="214"/>
  <c r="N85" i="214"/>
  <c r="M85" i="214"/>
  <c r="L85" i="214"/>
  <c r="J85" i="214"/>
  <c r="AF4" i="214"/>
  <c r="G85" i="214"/>
  <c r="F85" i="214"/>
  <c r="AD4" i="214"/>
  <c r="E85" i="214"/>
  <c r="D85" i="214"/>
  <c r="AB4" i="214"/>
  <c r="C85" i="214"/>
  <c r="J82" i="214"/>
  <c r="S1" i="214"/>
  <c r="C82" i="214"/>
  <c r="A64" i="214"/>
  <c r="A49" i="214"/>
  <c r="AD42" i="214"/>
  <c r="AD41" i="214"/>
  <c r="AB34" i="214"/>
  <c r="AB33" i="214"/>
  <c r="AB32" i="214"/>
  <c r="AB31" i="214"/>
  <c r="A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8" i="214"/>
  <c r="A18" i="214"/>
  <c r="AB17" i="214"/>
  <c r="AB16" i="214"/>
  <c r="AB15" i="214"/>
  <c r="D15" i="214"/>
  <c r="D14" i="214"/>
  <c r="O13" i="214"/>
  <c r="D13" i="214"/>
  <c r="O12" i="214"/>
  <c r="D12" i="214"/>
  <c r="O11" i="214"/>
  <c r="O10" i="214"/>
  <c r="D10" i="214"/>
  <c r="O9" i="214"/>
  <c r="D9" i="214"/>
  <c r="O8" i="214"/>
  <c r="D8" i="214"/>
  <c r="A7" i="214"/>
  <c r="A4" i="214"/>
  <c r="AB2" i="214"/>
  <c r="Y1" i="214"/>
  <c r="AD128" i="213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AF115" i="213"/>
  <c r="AD115" i="213"/>
  <c r="AB115" i="213"/>
  <c r="AF114" i="213"/>
  <c r="AD114" i="213"/>
  <c r="AB114" i="213"/>
  <c r="AD111" i="213"/>
  <c r="AB111" i="213"/>
  <c r="AD110" i="213"/>
  <c r="AB110" i="213"/>
  <c r="AD109" i="213"/>
  <c r="AB109" i="213"/>
  <c r="AD108" i="213"/>
  <c r="AB108" i="213"/>
  <c r="AD105" i="213"/>
  <c r="AB105" i="213"/>
  <c r="AD104" i="213"/>
  <c r="AB104" i="213"/>
  <c r="O90" i="213"/>
  <c r="N90" i="213"/>
  <c r="M90" i="213"/>
  <c r="L90" i="213"/>
  <c r="K90" i="213"/>
  <c r="AF9" i="213"/>
  <c r="G90" i="213"/>
  <c r="F90" i="213"/>
  <c r="AD9" i="213"/>
  <c r="E90" i="213"/>
  <c r="D90" i="213"/>
  <c r="AB9" i="213"/>
  <c r="C90" i="213"/>
  <c r="O89" i="213"/>
  <c r="N89" i="213"/>
  <c r="M89" i="213"/>
  <c r="L89" i="213"/>
  <c r="K89" i="213"/>
  <c r="AF8" i="213"/>
  <c r="G89" i="213"/>
  <c r="F89" i="213"/>
  <c r="AD8" i="213"/>
  <c r="E89" i="213"/>
  <c r="D89" i="213"/>
  <c r="AB8" i="213"/>
  <c r="C89" i="213"/>
  <c r="AF38" i="213"/>
  <c r="AD38" i="213"/>
  <c r="AB38" i="213"/>
  <c r="AF37" i="213"/>
  <c r="AD37" i="213"/>
  <c r="AB37" i="213"/>
  <c r="O88" i="213"/>
  <c r="N88" i="213"/>
  <c r="M88" i="213"/>
  <c r="L88" i="213"/>
  <c r="J88" i="213"/>
  <c r="AF7" i="213"/>
  <c r="G88" i="213"/>
  <c r="F88" i="213"/>
  <c r="AD7" i="213"/>
  <c r="E88" i="213"/>
  <c r="D88" i="213"/>
  <c r="AB7" i="213"/>
  <c r="C88" i="213"/>
  <c r="O87" i="213"/>
  <c r="N87" i="213"/>
  <c r="M87" i="213"/>
  <c r="L87" i="213"/>
  <c r="J87" i="213"/>
  <c r="AF6" i="213"/>
  <c r="G87" i="213"/>
  <c r="F87" i="213"/>
  <c r="AD6" i="213"/>
  <c r="E87" i="213"/>
  <c r="D87" i="213"/>
  <c r="AB6" i="213"/>
  <c r="C87" i="213"/>
  <c r="O86" i="213"/>
  <c r="N86" i="213"/>
  <c r="M86" i="213"/>
  <c r="L86" i="213"/>
  <c r="J86" i="213"/>
  <c r="AF5" i="213"/>
  <c r="G86" i="213"/>
  <c r="F86" i="213"/>
  <c r="AD5" i="213"/>
  <c r="E86" i="213"/>
  <c r="D86" i="213"/>
  <c r="AB5" i="213"/>
  <c r="C86" i="213"/>
  <c r="O85" i="213"/>
  <c r="N85" i="213"/>
  <c r="M85" i="213"/>
  <c r="L85" i="213"/>
  <c r="J85" i="213"/>
  <c r="AF4" i="213"/>
  <c r="G85" i="213"/>
  <c r="F85" i="213"/>
  <c r="AD4" i="213"/>
  <c r="E85" i="213"/>
  <c r="D85" i="213"/>
  <c r="AB4" i="213"/>
  <c r="C85" i="213"/>
  <c r="J82" i="213"/>
  <c r="S1" i="213"/>
  <c r="C82" i="213"/>
  <c r="A64" i="213"/>
  <c r="A49" i="213"/>
  <c r="AD42" i="213"/>
  <c r="AD41" i="213"/>
  <c r="AB34" i="213"/>
  <c r="AB33" i="213"/>
  <c r="AB32" i="213"/>
  <c r="AB31" i="213"/>
  <c r="A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8" i="213"/>
  <c r="A18" i="213"/>
  <c r="AB17" i="213"/>
  <c r="AB16" i="213"/>
  <c r="AB15" i="213"/>
  <c r="D15" i="213"/>
  <c r="D14" i="213"/>
  <c r="O13" i="213"/>
  <c r="D13" i="213"/>
  <c r="O12" i="213"/>
  <c r="D12" i="213"/>
  <c r="O11" i="213"/>
  <c r="O10" i="213"/>
  <c r="D10" i="213"/>
  <c r="O9" i="213"/>
  <c r="D9" i="213"/>
  <c r="O8" i="213"/>
  <c r="D8" i="213"/>
  <c r="A7" i="213"/>
  <c r="A4" i="213"/>
  <c r="AB2" i="213"/>
  <c r="Y1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AF115" i="212"/>
  <c r="AD115" i="212"/>
  <c r="AB115" i="212"/>
  <c r="AF114" i="212"/>
  <c r="AD114" i="212"/>
  <c r="AB114" i="212"/>
  <c r="AD111" i="212"/>
  <c r="AB111" i="212"/>
  <c r="AD110" i="212"/>
  <c r="AB110" i="212"/>
  <c r="AD109" i="212"/>
  <c r="AB109" i="212"/>
  <c r="AD108" i="212"/>
  <c r="AB108" i="212"/>
  <c r="AD105" i="212"/>
  <c r="AB105" i="212"/>
  <c r="AD104" i="212"/>
  <c r="AB104" i="212"/>
  <c r="O90" i="212"/>
  <c r="N90" i="212"/>
  <c r="M90" i="212"/>
  <c r="L90" i="212"/>
  <c r="K90" i="212"/>
  <c r="AF9" i="212"/>
  <c r="G90" i="212"/>
  <c r="F90" i="212"/>
  <c r="AD9" i="212"/>
  <c r="E90" i="212"/>
  <c r="D90" i="212"/>
  <c r="AB9" i="212"/>
  <c r="C90" i="212"/>
  <c r="O89" i="212"/>
  <c r="N89" i="212"/>
  <c r="M89" i="212"/>
  <c r="L89" i="212"/>
  <c r="K89" i="212"/>
  <c r="AF8" i="212"/>
  <c r="G89" i="212"/>
  <c r="F89" i="212"/>
  <c r="AD8" i="212"/>
  <c r="E89" i="212"/>
  <c r="D89" i="212"/>
  <c r="AB8" i="212"/>
  <c r="C89" i="212"/>
  <c r="AF38" i="212"/>
  <c r="AD38" i="212"/>
  <c r="AB38" i="212"/>
  <c r="AF37" i="212"/>
  <c r="AD37" i="212"/>
  <c r="AB37" i="212"/>
  <c r="O88" i="212"/>
  <c r="N88" i="212"/>
  <c r="M88" i="212"/>
  <c r="L88" i="212"/>
  <c r="J88" i="212"/>
  <c r="AF7" i="212"/>
  <c r="G88" i="212"/>
  <c r="F88" i="212"/>
  <c r="AD7" i="212"/>
  <c r="E88" i="212"/>
  <c r="D88" i="212"/>
  <c r="AB7" i="212"/>
  <c r="C88" i="212"/>
  <c r="O87" i="212"/>
  <c r="N87" i="212"/>
  <c r="M87" i="212"/>
  <c r="L87" i="212"/>
  <c r="J87" i="212"/>
  <c r="AF6" i="212"/>
  <c r="G87" i="212"/>
  <c r="F87" i="212"/>
  <c r="AD6" i="212"/>
  <c r="E87" i="212"/>
  <c r="D87" i="212"/>
  <c r="AB6" i="212"/>
  <c r="C87" i="212"/>
  <c r="O86" i="212"/>
  <c r="N86" i="212"/>
  <c r="M86" i="212"/>
  <c r="L86" i="212"/>
  <c r="J86" i="212"/>
  <c r="AF5" i="212"/>
  <c r="G86" i="212"/>
  <c r="F86" i="212"/>
  <c r="AD5" i="212"/>
  <c r="E86" i="212"/>
  <c r="D86" i="212"/>
  <c r="AB5" i="212"/>
  <c r="C86" i="212"/>
  <c r="O85" i="212"/>
  <c r="N85" i="212"/>
  <c r="M85" i="212"/>
  <c r="L85" i="212"/>
  <c r="J85" i="212"/>
  <c r="AF4" i="212"/>
  <c r="G85" i="212"/>
  <c r="F85" i="212"/>
  <c r="AD4" i="212"/>
  <c r="E85" i="212"/>
  <c r="D85" i="212"/>
  <c r="AB4" i="212"/>
  <c r="C85" i="212"/>
  <c r="J82" i="212"/>
  <c r="S1" i="212"/>
  <c r="C82" i="212"/>
  <c r="A64" i="212"/>
  <c r="A49" i="212"/>
  <c r="AD42" i="212"/>
  <c r="AD41" i="212"/>
  <c r="AB34" i="212"/>
  <c r="AB33" i="212"/>
  <c r="AB32" i="212"/>
  <c r="AB31" i="212"/>
  <c r="A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8" i="212"/>
  <c r="A18" i="212"/>
  <c r="AB17" i="212"/>
  <c r="AB16" i="212"/>
  <c r="AB15" i="212"/>
  <c r="D15" i="212"/>
  <c r="D14" i="212"/>
  <c r="O13" i="212"/>
  <c r="D13" i="212"/>
  <c r="O12" i="212"/>
  <c r="D12" i="212"/>
  <c r="O11" i="212"/>
  <c r="O10" i="212"/>
  <c r="D10" i="212"/>
  <c r="O9" i="212"/>
  <c r="D9" i="212"/>
  <c r="O8" i="212"/>
  <c r="D8" i="212"/>
  <c r="A7" i="212"/>
  <c r="A4" i="212"/>
  <c r="AB2" i="212"/>
  <c r="Y1" i="212"/>
  <c r="AD128" i="211"/>
  <c r="AB128" i="211"/>
  <c r="AD127" i="211"/>
  <c r="AB127" i="211"/>
  <c r="AD125" i="211"/>
  <c r="AB125" i="211"/>
  <c r="AD124" i="211"/>
  <c r="AB124" i="211"/>
  <c r="AB122" i="211"/>
  <c r="AB121" i="211"/>
  <c r="AB120" i="211"/>
  <c r="AB118" i="211"/>
  <c r="AF115" i="211"/>
  <c r="AD115" i="211"/>
  <c r="AB115" i="211"/>
  <c r="AF114" i="211"/>
  <c r="AD114" i="211"/>
  <c r="AB114" i="211"/>
  <c r="AD111" i="211"/>
  <c r="AB111" i="211"/>
  <c r="AD110" i="211"/>
  <c r="AB110" i="211"/>
  <c r="AD109" i="211"/>
  <c r="AB109" i="211"/>
  <c r="AD108" i="211"/>
  <c r="AB108" i="211"/>
  <c r="AD105" i="211"/>
  <c r="AB105" i="211"/>
  <c r="AD104" i="211"/>
  <c r="AB104" i="211"/>
  <c r="O90" i="211"/>
  <c r="N90" i="211"/>
  <c r="M90" i="211"/>
  <c r="L90" i="211"/>
  <c r="K90" i="211"/>
  <c r="AF9" i="211"/>
  <c r="G90" i="211"/>
  <c r="F90" i="211"/>
  <c r="AD9" i="211"/>
  <c r="E90" i="211"/>
  <c r="D90" i="211"/>
  <c r="AB9" i="211"/>
  <c r="C90" i="211"/>
  <c r="O89" i="211"/>
  <c r="N89" i="211"/>
  <c r="M89" i="211"/>
  <c r="L89" i="211"/>
  <c r="K89" i="211"/>
  <c r="AF8" i="211"/>
  <c r="G89" i="211"/>
  <c r="F89" i="211"/>
  <c r="AD8" i="211"/>
  <c r="E89" i="211"/>
  <c r="D89" i="211"/>
  <c r="AB8" i="211"/>
  <c r="C89" i="211"/>
  <c r="AF38" i="211"/>
  <c r="AD38" i="211"/>
  <c r="AB38" i="211"/>
  <c r="AF37" i="211"/>
  <c r="AD37" i="211"/>
  <c r="AB37" i="211"/>
  <c r="O88" i="211"/>
  <c r="N88" i="211"/>
  <c r="M88" i="211"/>
  <c r="L88" i="211"/>
  <c r="J88" i="211"/>
  <c r="AF7" i="211"/>
  <c r="G88" i="211"/>
  <c r="F88" i="211"/>
  <c r="AD7" i="211"/>
  <c r="E88" i="211"/>
  <c r="D88" i="211"/>
  <c r="AB7" i="211"/>
  <c r="C88" i="211"/>
  <c r="O87" i="211"/>
  <c r="N87" i="211"/>
  <c r="M87" i="211"/>
  <c r="L87" i="211"/>
  <c r="J87" i="211"/>
  <c r="AF6" i="211"/>
  <c r="G87" i="211"/>
  <c r="F87" i="211"/>
  <c r="AD6" i="211"/>
  <c r="E87" i="211"/>
  <c r="D87" i="211"/>
  <c r="AB6" i="211"/>
  <c r="C87" i="211"/>
  <c r="O86" i="211"/>
  <c r="N86" i="211"/>
  <c r="M86" i="211"/>
  <c r="L86" i="211"/>
  <c r="J86" i="211"/>
  <c r="AF5" i="211"/>
  <c r="G86" i="211"/>
  <c r="F86" i="211"/>
  <c r="AD5" i="211"/>
  <c r="E86" i="211"/>
  <c r="D86" i="211"/>
  <c r="AB5" i="211"/>
  <c r="C86" i="211"/>
  <c r="O85" i="211"/>
  <c r="N85" i="211"/>
  <c r="M85" i="211"/>
  <c r="L85" i="211"/>
  <c r="J85" i="211"/>
  <c r="AF4" i="211"/>
  <c r="G85" i="211"/>
  <c r="F85" i="211"/>
  <c r="AD4" i="211"/>
  <c r="E85" i="211"/>
  <c r="D85" i="211"/>
  <c r="AB4" i="211"/>
  <c r="C85" i="211"/>
  <c r="J82" i="211"/>
  <c r="S1" i="211"/>
  <c r="C82" i="211"/>
  <c r="A64" i="211"/>
  <c r="A49" i="211"/>
  <c r="AD42" i="211"/>
  <c r="AD41" i="211"/>
  <c r="AB34" i="211"/>
  <c r="AB33" i="211"/>
  <c r="AB32" i="211"/>
  <c r="AB31" i="211"/>
  <c r="A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8" i="211"/>
  <c r="A18" i="211"/>
  <c r="AB17" i="211"/>
  <c r="AB16" i="211"/>
  <c r="AB15" i="211"/>
  <c r="D15" i="211"/>
  <c r="D14" i="211"/>
  <c r="O13" i="211"/>
  <c r="D13" i="211"/>
  <c r="O12" i="211"/>
  <c r="D12" i="211"/>
  <c r="O11" i="211"/>
  <c r="O10" i="211"/>
  <c r="D10" i="211"/>
  <c r="O9" i="211"/>
  <c r="D9" i="211"/>
  <c r="O8" i="211"/>
  <c r="D8" i="211"/>
  <c r="A7" i="211"/>
  <c r="A4" i="211"/>
  <c r="AB2" i="211"/>
  <c r="Y1" i="211"/>
  <c r="AD128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F115" i="210"/>
  <c r="AD115" i="210"/>
  <c r="AB115" i="210"/>
  <c r="AF114" i="210"/>
  <c r="AD114" i="210"/>
  <c r="AB114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O90" i="210"/>
  <c r="N90" i="210"/>
  <c r="M90" i="210"/>
  <c r="L90" i="210"/>
  <c r="K90" i="210"/>
  <c r="AF9" i="210"/>
  <c r="G90" i="210"/>
  <c r="F90" i="210"/>
  <c r="AD9" i="210"/>
  <c r="E90" i="210"/>
  <c r="D90" i="210"/>
  <c r="AB9" i="210"/>
  <c r="C90" i="210"/>
  <c r="O89" i="210"/>
  <c r="N89" i="210"/>
  <c r="M89" i="210"/>
  <c r="L89" i="210"/>
  <c r="K89" i="210"/>
  <c r="AF8" i="210"/>
  <c r="G89" i="210"/>
  <c r="F89" i="210"/>
  <c r="AD8" i="210"/>
  <c r="E89" i="210"/>
  <c r="D89" i="210"/>
  <c r="AB8" i="210"/>
  <c r="C89" i="210"/>
  <c r="AF38" i="210"/>
  <c r="AD38" i="210"/>
  <c r="AB38" i="210"/>
  <c r="AF37" i="210"/>
  <c r="AD37" i="210"/>
  <c r="AB37" i="210"/>
  <c r="O88" i="210"/>
  <c r="N88" i="210"/>
  <c r="M88" i="210"/>
  <c r="L88" i="210"/>
  <c r="J88" i="210"/>
  <c r="AF7" i="210"/>
  <c r="G88" i="210"/>
  <c r="F88" i="210"/>
  <c r="AD7" i="210"/>
  <c r="E88" i="210"/>
  <c r="D88" i="210"/>
  <c r="AB7" i="210"/>
  <c r="C88" i="210"/>
  <c r="O87" i="210"/>
  <c r="N87" i="210"/>
  <c r="M87" i="210"/>
  <c r="L87" i="210"/>
  <c r="J87" i="210"/>
  <c r="AF6" i="210"/>
  <c r="G87" i="210"/>
  <c r="F87" i="210"/>
  <c r="AD6" i="210"/>
  <c r="E87" i="210"/>
  <c r="D87" i="210"/>
  <c r="AB6" i="210"/>
  <c r="C87" i="210"/>
  <c r="O86" i="210"/>
  <c r="N86" i="210"/>
  <c r="M86" i="210"/>
  <c r="L86" i="210"/>
  <c r="J86" i="210"/>
  <c r="AF5" i="210"/>
  <c r="G86" i="210"/>
  <c r="F86" i="210"/>
  <c r="AD5" i="210"/>
  <c r="E86" i="210"/>
  <c r="D86" i="210"/>
  <c r="AB5" i="210"/>
  <c r="C86" i="210"/>
  <c r="O85" i="210"/>
  <c r="N85" i="210"/>
  <c r="M85" i="210"/>
  <c r="L85" i="210"/>
  <c r="J85" i="210"/>
  <c r="AF4" i="210"/>
  <c r="G85" i="210"/>
  <c r="F85" i="210"/>
  <c r="AD4" i="210"/>
  <c r="E85" i="210"/>
  <c r="D85" i="210"/>
  <c r="AB4" i="210"/>
  <c r="C85" i="210"/>
  <c r="J82" i="210"/>
  <c r="S1" i="210"/>
  <c r="C82" i="210"/>
  <c r="A64" i="210"/>
  <c r="A49" i="210"/>
  <c r="AD42" i="210"/>
  <c r="AD41" i="210"/>
  <c r="AB34" i="210"/>
  <c r="AB33" i="210"/>
  <c r="AB32" i="210"/>
  <c r="AB31" i="210"/>
  <c r="A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8" i="210"/>
  <c r="A18" i="210"/>
  <c r="AB17" i="210"/>
  <c r="AB16" i="210"/>
  <c r="AB15" i="210"/>
  <c r="D15" i="210"/>
  <c r="D14" i="210"/>
  <c r="O13" i="210"/>
  <c r="D13" i="210"/>
  <c r="O12" i="210"/>
  <c r="D12" i="210"/>
  <c r="O11" i="210"/>
  <c r="O10" i="210"/>
  <c r="D10" i="210"/>
  <c r="O9" i="210"/>
  <c r="D9" i="210"/>
  <c r="O8" i="210"/>
  <c r="D8" i="210"/>
  <c r="A7" i="210"/>
  <c r="A4" i="210"/>
  <c r="AB2" i="210"/>
  <c r="Y1" i="210"/>
  <c r="AD128" i="209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AF115" i="209"/>
  <c r="AD115" i="209"/>
  <c r="AB115" i="209"/>
  <c r="AF114" i="209"/>
  <c r="AD114" i="209"/>
  <c r="AB114" i="209"/>
  <c r="AD111" i="209"/>
  <c r="AB111" i="209"/>
  <c r="AD110" i="209"/>
  <c r="AB110" i="209"/>
  <c r="AD109" i="209"/>
  <c r="AB109" i="209"/>
  <c r="AD108" i="209"/>
  <c r="AB108" i="209"/>
  <c r="AD105" i="209"/>
  <c r="AB105" i="209"/>
  <c r="AD104" i="209"/>
  <c r="AB104" i="209"/>
  <c r="O90" i="209"/>
  <c r="N90" i="209"/>
  <c r="M90" i="209"/>
  <c r="L90" i="209"/>
  <c r="K90" i="209"/>
  <c r="AF9" i="209"/>
  <c r="G90" i="209"/>
  <c r="F90" i="209"/>
  <c r="AD9" i="209"/>
  <c r="E90" i="209"/>
  <c r="D90" i="209"/>
  <c r="AB9" i="209"/>
  <c r="C90" i="209"/>
  <c r="O89" i="209"/>
  <c r="N89" i="209"/>
  <c r="M89" i="209"/>
  <c r="L89" i="209"/>
  <c r="K89" i="209"/>
  <c r="AF8" i="209"/>
  <c r="G89" i="209"/>
  <c r="F89" i="209"/>
  <c r="AD8" i="209"/>
  <c r="E89" i="209"/>
  <c r="D89" i="209"/>
  <c r="AB8" i="209"/>
  <c r="C89" i="209"/>
  <c r="AF38" i="209"/>
  <c r="AD38" i="209"/>
  <c r="AB38" i="209"/>
  <c r="AF37" i="209"/>
  <c r="AD37" i="209"/>
  <c r="AB37" i="209"/>
  <c r="O88" i="209"/>
  <c r="N88" i="209"/>
  <c r="M88" i="209"/>
  <c r="L88" i="209"/>
  <c r="J88" i="209"/>
  <c r="AF7" i="209"/>
  <c r="G88" i="209"/>
  <c r="F88" i="209"/>
  <c r="AD7" i="209"/>
  <c r="E88" i="209"/>
  <c r="D88" i="209"/>
  <c r="AB7" i="209"/>
  <c r="C88" i="209"/>
  <c r="O87" i="209"/>
  <c r="N87" i="209"/>
  <c r="M87" i="209"/>
  <c r="L87" i="209"/>
  <c r="J87" i="209"/>
  <c r="AF6" i="209"/>
  <c r="G87" i="209"/>
  <c r="F87" i="209"/>
  <c r="AD6" i="209"/>
  <c r="E87" i="209"/>
  <c r="D87" i="209"/>
  <c r="AB6" i="209"/>
  <c r="C87" i="209"/>
  <c r="O86" i="209"/>
  <c r="N86" i="209"/>
  <c r="M86" i="209"/>
  <c r="L86" i="209"/>
  <c r="J86" i="209"/>
  <c r="AF5" i="209"/>
  <c r="G86" i="209"/>
  <c r="F86" i="209"/>
  <c r="AD5" i="209"/>
  <c r="E86" i="209"/>
  <c r="D86" i="209"/>
  <c r="AB5" i="209"/>
  <c r="C86" i="209"/>
  <c r="O85" i="209"/>
  <c r="N85" i="209"/>
  <c r="M85" i="209"/>
  <c r="L85" i="209"/>
  <c r="J85" i="209"/>
  <c r="AF4" i="209"/>
  <c r="G85" i="209"/>
  <c r="F85" i="209"/>
  <c r="AD4" i="209"/>
  <c r="E85" i="209"/>
  <c r="D85" i="209"/>
  <c r="AB4" i="209"/>
  <c r="C85" i="209"/>
  <c r="J82" i="209"/>
  <c r="S1" i="209"/>
  <c r="C82" i="209"/>
  <c r="A64" i="209"/>
  <c r="A49" i="209"/>
  <c r="AD42" i="209"/>
  <c r="AD41" i="209"/>
  <c r="AB34" i="209"/>
  <c r="AB33" i="209"/>
  <c r="AB32" i="209"/>
  <c r="AB31" i="209"/>
  <c r="A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8" i="209"/>
  <c r="A18" i="209"/>
  <c r="AB17" i="209"/>
  <c r="AB16" i="209"/>
  <c r="AB15" i="209"/>
  <c r="D15" i="209"/>
  <c r="D14" i="209"/>
  <c r="O13" i="209"/>
  <c r="D13" i="209"/>
  <c r="O12" i="209"/>
  <c r="D12" i="209"/>
  <c r="O11" i="209"/>
  <c r="O10" i="209"/>
  <c r="D10" i="209"/>
  <c r="O9" i="209"/>
  <c r="D9" i="209"/>
  <c r="O8" i="209"/>
  <c r="D8" i="209"/>
  <c r="A7" i="209"/>
  <c r="A4" i="209"/>
  <c r="AB2" i="209"/>
  <c r="Y1" i="209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AF115" i="208"/>
  <c r="AD115" i="208"/>
  <c r="AB115" i="208"/>
  <c r="AF114" i="208"/>
  <c r="AD114" i="208"/>
  <c r="AB114" i="208"/>
  <c r="AD111" i="208"/>
  <c r="AB111" i="208"/>
  <c r="AD110" i="208"/>
  <c r="AB110" i="208"/>
  <c r="AD109" i="208"/>
  <c r="AB109" i="208"/>
  <c r="AD108" i="208"/>
  <c r="AB108" i="208"/>
  <c r="AD105" i="208"/>
  <c r="AB105" i="208"/>
  <c r="AD104" i="208"/>
  <c r="AB104" i="208"/>
  <c r="O90" i="208"/>
  <c r="N90" i="208"/>
  <c r="M90" i="208"/>
  <c r="L90" i="208"/>
  <c r="K90" i="208"/>
  <c r="AF9" i="208"/>
  <c r="G90" i="208"/>
  <c r="F90" i="208"/>
  <c r="AD9" i="208"/>
  <c r="E90" i="208"/>
  <c r="D90" i="208"/>
  <c r="AB9" i="208"/>
  <c r="C90" i="208"/>
  <c r="O89" i="208"/>
  <c r="N89" i="208"/>
  <c r="M89" i="208"/>
  <c r="L89" i="208"/>
  <c r="K89" i="208"/>
  <c r="AF8" i="208"/>
  <c r="G89" i="208"/>
  <c r="F89" i="208"/>
  <c r="AD8" i="208"/>
  <c r="E89" i="208"/>
  <c r="D89" i="208"/>
  <c r="AB8" i="208"/>
  <c r="C89" i="208"/>
  <c r="AF38" i="208"/>
  <c r="AD38" i="208"/>
  <c r="AB38" i="208"/>
  <c r="AF37" i="208"/>
  <c r="AD37" i="208"/>
  <c r="AB37" i="208"/>
  <c r="O88" i="208"/>
  <c r="N88" i="208"/>
  <c r="M88" i="208"/>
  <c r="L88" i="208"/>
  <c r="J88" i="208"/>
  <c r="AF7" i="208"/>
  <c r="G88" i="208"/>
  <c r="F88" i="208"/>
  <c r="AD7" i="208"/>
  <c r="E88" i="208"/>
  <c r="D88" i="208"/>
  <c r="AB7" i="208"/>
  <c r="C88" i="208"/>
  <c r="O87" i="208"/>
  <c r="N87" i="208"/>
  <c r="M87" i="208"/>
  <c r="L87" i="208"/>
  <c r="J87" i="208"/>
  <c r="AF6" i="208"/>
  <c r="G87" i="208"/>
  <c r="F87" i="208"/>
  <c r="AD6" i="208"/>
  <c r="E87" i="208"/>
  <c r="D87" i="208"/>
  <c r="AB6" i="208"/>
  <c r="C87" i="208"/>
  <c r="O86" i="208"/>
  <c r="N86" i="208"/>
  <c r="M86" i="208"/>
  <c r="L86" i="208"/>
  <c r="J86" i="208"/>
  <c r="AF5" i="208"/>
  <c r="G86" i="208"/>
  <c r="F86" i="208"/>
  <c r="AD5" i="208"/>
  <c r="E86" i="208"/>
  <c r="D86" i="208"/>
  <c r="AB5" i="208"/>
  <c r="C86" i="208"/>
  <c r="O85" i="208"/>
  <c r="N85" i="208"/>
  <c r="M85" i="208"/>
  <c r="L85" i="208"/>
  <c r="J85" i="208"/>
  <c r="AF4" i="208"/>
  <c r="G85" i="208"/>
  <c r="F85" i="208"/>
  <c r="AD4" i="208"/>
  <c r="E85" i="208"/>
  <c r="D85" i="208"/>
  <c r="AB4" i="208"/>
  <c r="C85" i="208"/>
  <c r="J82" i="208"/>
  <c r="S1" i="208"/>
  <c r="C82" i="208"/>
  <c r="A64" i="208"/>
  <c r="A49" i="208"/>
  <c r="AD42" i="208"/>
  <c r="AD41" i="208"/>
  <c r="AB34" i="208"/>
  <c r="AB33" i="208"/>
  <c r="AB32" i="208"/>
  <c r="AB31" i="208"/>
  <c r="A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8" i="208"/>
  <c r="A18" i="208"/>
  <c r="AB17" i="208"/>
  <c r="AB16" i="208"/>
  <c r="AB15" i="208"/>
  <c r="D15" i="208"/>
  <c r="D14" i="208"/>
  <c r="O13" i="208"/>
  <c r="D13" i="208"/>
  <c r="O12" i="208"/>
  <c r="D12" i="208"/>
  <c r="O11" i="208"/>
  <c r="O10" i="208"/>
  <c r="D10" i="208"/>
  <c r="O9" i="208"/>
  <c r="D9" i="208"/>
  <c r="O8" i="208"/>
  <c r="D8" i="208"/>
  <c r="A7" i="208"/>
  <c r="A4" i="208"/>
  <c r="AB2" i="208"/>
  <c r="Y1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AF115" i="207"/>
  <c r="AD115" i="207"/>
  <c r="AB115" i="207"/>
  <c r="AF114" i="207"/>
  <c r="AD114" i="207"/>
  <c r="AB114" i="207"/>
  <c r="AD111" i="207"/>
  <c r="AB111" i="207"/>
  <c r="AD110" i="207"/>
  <c r="AB110" i="207"/>
  <c r="AD109" i="207"/>
  <c r="AB109" i="207"/>
  <c r="AD108" i="207"/>
  <c r="AB108" i="207"/>
  <c r="AD105" i="207"/>
  <c r="AB105" i="207"/>
  <c r="AD104" i="207"/>
  <c r="AB104" i="207"/>
  <c r="O90" i="207"/>
  <c r="N90" i="207"/>
  <c r="M90" i="207"/>
  <c r="L90" i="207"/>
  <c r="K90" i="207"/>
  <c r="AF9" i="207"/>
  <c r="G90" i="207"/>
  <c r="F90" i="207"/>
  <c r="AD9" i="207"/>
  <c r="E90" i="207"/>
  <c r="D90" i="207"/>
  <c r="AB9" i="207"/>
  <c r="C90" i="207"/>
  <c r="O89" i="207"/>
  <c r="N89" i="207"/>
  <c r="M89" i="207"/>
  <c r="L89" i="207"/>
  <c r="K89" i="207"/>
  <c r="AF8" i="207"/>
  <c r="G89" i="207"/>
  <c r="F89" i="207"/>
  <c r="AD8" i="207"/>
  <c r="E89" i="207"/>
  <c r="D89" i="207"/>
  <c r="AB8" i="207"/>
  <c r="C89" i="207"/>
  <c r="AF38" i="207"/>
  <c r="AD38" i="207"/>
  <c r="AB38" i="207"/>
  <c r="AF37" i="207"/>
  <c r="AD37" i="207"/>
  <c r="AB37" i="207"/>
  <c r="O88" i="207"/>
  <c r="N88" i="207"/>
  <c r="M88" i="207"/>
  <c r="L88" i="207"/>
  <c r="J88" i="207"/>
  <c r="AF7" i="207"/>
  <c r="G88" i="207"/>
  <c r="F88" i="207"/>
  <c r="AD7" i="207"/>
  <c r="E88" i="207"/>
  <c r="D88" i="207"/>
  <c r="AB7" i="207"/>
  <c r="C88" i="207"/>
  <c r="O87" i="207"/>
  <c r="N87" i="207"/>
  <c r="M87" i="207"/>
  <c r="L87" i="207"/>
  <c r="J87" i="207"/>
  <c r="AF6" i="207"/>
  <c r="G87" i="207"/>
  <c r="F87" i="207"/>
  <c r="AD6" i="207"/>
  <c r="E87" i="207"/>
  <c r="D87" i="207"/>
  <c r="AB6" i="207"/>
  <c r="C87" i="207"/>
  <c r="O86" i="207"/>
  <c r="N86" i="207"/>
  <c r="M86" i="207"/>
  <c r="L86" i="207"/>
  <c r="J86" i="207"/>
  <c r="AF5" i="207"/>
  <c r="G86" i="207"/>
  <c r="F86" i="207"/>
  <c r="AD5" i="207"/>
  <c r="E86" i="207"/>
  <c r="D86" i="207"/>
  <c r="AB5" i="207"/>
  <c r="C86" i="207"/>
  <c r="O85" i="207"/>
  <c r="N85" i="207"/>
  <c r="M85" i="207"/>
  <c r="L85" i="207"/>
  <c r="J85" i="207"/>
  <c r="AF4" i="207"/>
  <c r="G85" i="207"/>
  <c r="F85" i="207"/>
  <c r="AD4" i="207"/>
  <c r="E85" i="207"/>
  <c r="D85" i="207"/>
  <c r="AB4" i="207"/>
  <c r="C85" i="207"/>
  <c r="J82" i="207"/>
  <c r="S1" i="207"/>
  <c r="C82" i="207"/>
  <c r="A64" i="207"/>
  <c r="A49" i="207"/>
  <c r="AD42" i="207"/>
  <c r="AD41" i="207"/>
  <c r="AB34" i="207"/>
  <c r="AB33" i="207"/>
  <c r="AB32" i="207"/>
  <c r="AB31" i="207"/>
  <c r="A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8" i="207"/>
  <c r="A18" i="207"/>
  <c r="AB17" i="207"/>
  <c r="AB16" i="207"/>
  <c r="AB15" i="207"/>
  <c r="D15" i="207"/>
  <c r="D14" i="207"/>
  <c r="O13" i="207"/>
  <c r="D13" i="207"/>
  <c r="O12" i="207"/>
  <c r="D12" i="207"/>
  <c r="O11" i="207"/>
  <c r="O10" i="207"/>
  <c r="D10" i="207"/>
  <c r="O9" i="207"/>
  <c r="D9" i="207"/>
  <c r="O8" i="207"/>
  <c r="D8" i="207"/>
  <c r="A7" i="207"/>
  <c r="A4" i="207"/>
  <c r="AB2" i="207"/>
  <c r="Y1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F115" i="206"/>
  <c r="AD115" i="206"/>
  <c r="AB115" i="206"/>
  <c r="AF114" i="206"/>
  <c r="AD114" i="206"/>
  <c r="AB114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0" i="206"/>
  <c r="N90" i="206"/>
  <c r="M90" i="206"/>
  <c r="L90" i="206"/>
  <c r="K90" i="206"/>
  <c r="AF9" i="206"/>
  <c r="G90" i="206"/>
  <c r="F90" i="206"/>
  <c r="AD9" i="206"/>
  <c r="E90" i="206"/>
  <c r="D90" i="206"/>
  <c r="AB9" i="206"/>
  <c r="C90" i="206"/>
  <c r="O89" i="206"/>
  <c r="N89" i="206"/>
  <c r="M89" i="206"/>
  <c r="L89" i="206"/>
  <c r="K89" i="206"/>
  <c r="AF8" i="206"/>
  <c r="G89" i="206"/>
  <c r="F89" i="206"/>
  <c r="AD8" i="206"/>
  <c r="E89" i="206"/>
  <c r="D89" i="206"/>
  <c r="AB8" i="206"/>
  <c r="C89" i="206"/>
  <c r="AF38" i="206"/>
  <c r="AD38" i="206"/>
  <c r="AB38" i="206"/>
  <c r="AF37" i="206"/>
  <c r="AD37" i="206"/>
  <c r="AB37" i="206"/>
  <c r="O88" i="206"/>
  <c r="N88" i="206"/>
  <c r="M88" i="206"/>
  <c r="L88" i="206"/>
  <c r="J88" i="206"/>
  <c r="AF7" i="206"/>
  <c r="G88" i="206"/>
  <c r="F88" i="206"/>
  <c r="AD7" i="206"/>
  <c r="E88" i="206"/>
  <c r="D88" i="206"/>
  <c r="AB7" i="206"/>
  <c r="C88" i="206"/>
  <c r="O87" i="206"/>
  <c r="N87" i="206"/>
  <c r="M87" i="206"/>
  <c r="L87" i="206"/>
  <c r="J87" i="206"/>
  <c r="AF6" i="206"/>
  <c r="G87" i="206"/>
  <c r="F87" i="206"/>
  <c r="AD6" i="206"/>
  <c r="E87" i="206"/>
  <c r="D87" i="206"/>
  <c r="AB6" i="206"/>
  <c r="C87" i="206"/>
  <c r="O86" i="206"/>
  <c r="N86" i="206"/>
  <c r="M86" i="206"/>
  <c r="L86" i="206"/>
  <c r="J86" i="206"/>
  <c r="AF5" i="206"/>
  <c r="G86" i="206"/>
  <c r="F86" i="206"/>
  <c r="AD5" i="206"/>
  <c r="E86" i="206"/>
  <c r="D86" i="206"/>
  <c r="AB5" i="206"/>
  <c r="C86" i="206"/>
  <c r="O85" i="206"/>
  <c r="N85" i="206"/>
  <c r="M85" i="206"/>
  <c r="L85" i="206"/>
  <c r="J85" i="206"/>
  <c r="AF4" i="206"/>
  <c r="G85" i="206"/>
  <c r="F85" i="206"/>
  <c r="AD4" i="206"/>
  <c r="E85" i="206"/>
  <c r="D85" i="206"/>
  <c r="AB4" i="206"/>
  <c r="C85" i="206"/>
  <c r="J82" i="206"/>
  <c r="S1" i="206"/>
  <c r="C82" i="206"/>
  <c r="A64" i="206"/>
  <c r="A49" i="206"/>
  <c r="AD42" i="206"/>
  <c r="AD41" i="206"/>
  <c r="AB34" i="206"/>
  <c r="AB33" i="206"/>
  <c r="AB32" i="206"/>
  <c r="AB31" i="206"/>
  <c r="A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8" i="206"/>
  <c r="A18" i="206"/>
  <c r="AB17" i="206"/>
  <c r="AB16" i="206"/>
  <c r="AB15" i="206"/>
  <c r="D15" i="206"/>
  <c r="D14" i="206"/>
  <c r="O13" i="206"/>
  <c r="D13" i="206"/>
  <c r="O12" i="206"/>
  <c r="D12" i="206"/>
  <c r="O11" i="206"/>
  <c r="O10" i="206"/>
  <c r="D10" i="206"/>
  <c r="O9" i="206"/>
  <c r="D9" i="206"/>
  <c r="O8" i="206"/>
  <c r="D8" i="206"/>
  <c r="A7" i="206"/>
  <c r="A4" i="206"/>
  <c r="AB2" i="206"/>
  <c r="Y1" i="206"/>
  <c r="AD128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AF115" i="205"/>
  <c r="AD115" i="205"/>
  <c r="AB115" i="205"/>
  <c r="AF114" i="205"/>
  <c r="AD114" i="205"/>
  <c r="AB114" i="205"/>
  <c r="AD111" i="205"/>
  <c r="AB111" i="205"/>
  <c r="AD110" i="205"/>
  <c r="AB110" i="205"/>
  <c r="AD109" i="205"/>
  <c r="AB109" i="205"/>
  <c r="AD108" i="205"/>
  <c r="AB108" i="205"/>
  <c r="AD105" i="205"/>
  <c r="AB105" i="205"/>
  <c r="AD104" i="205"/>
  <c r="AB104" i="205"/>
  <c r="O90" i="205"/>
  <c r="N90" i="205"/>
  <c r="M90" i="205"/>
  <c r="L90" i="205"/>
  <c r="K90" i="205"/>
  <c r="AF9" i="205"/>
  <c r="G90" i="205"/>
  <c r="F90" i="205"/>
  <c r="AD9" i="205"/>
  <c r="E90" i="205"/>
  <c r="D90" i="205"/>
  <c r="AB9" i="205"/>
  <c r="C90" i="205"/>
  <c r="O89" i="205"/>
  <c r="N89" i="205"/>
  <c r="M89" i="205"/>
  <c r="L89" i="205"/>
  <c r="K89" i="205"/>
  <c r="AF8" i="205"/>
  <c r="G89" i="205"/>
  <c r="F89" i="205"/>
  <c r="AD8" i="205"/>
  <c r="E89" i="205"/>
  <c r="D89" i="205"/>
  <c r="AB8" i="205"/>
  <c r="C89" i="205"/>
  <c r="AF38" i="205"/>
  <c r="AD38" i="205"/>
  <c r="AB38" i="205"/>
  <c r="AF37" i="205"/>
  <c r="AD37" i="205"/>
  <c r="AB37" i="205"/>
  <c r="O88" i="205"/>
  <c r="N88" i="205"/>
  <c r="M88" i="205"/>
  <c r="L88" i="205"/>
  <c r="J88" i="205"/>
  <c r="AF7" i="205"/>
  <c r="G88" i="205"/>
  <c r="F88" i="205"/>
  <c r="AD7" i="205"/>
  <c r="E88" i="205"/>
  <c r="D88" i="205"/>
  <c r="AB7" i="205"/>
  <c r="C88" i="205"/>
  <c r="O87" i="205"/>
  <c r="N87" i="205"/>
  <c r="M87" i="205"/>
  <c r="L87" i="205"/>
  <c r="J87" i="205"/>
  <c r="AF6" i="205"/>
  <c r="G87" i="205"/>
  <c r="F87" i="205"/>
  <c r="AD6" i="205"/>
  <c r="E87" i="205"/>
  <c r="D87" i="205"/>
  <c r="AB6" i="205"/>
  <c r="C87" i="205"/>
  <c r="O86" i="205"/>
  <c r="N86" i="205"/>
  <c r="M86" i="205"/>
  <c r="L86" i="205"/>
  <c r="J86" i="205"/>
  <c r="AF5" i="205"/>
  <c r="G86" i="205"/>
  <c r="F86" i="205"/>
  <c r="AD5" i="205"/>
  <c r="E86" i="205"/>
  <c r="D86" i="205"/>
  <c r="AB5" i="205"/>
  <c r="C86" i="205"/>
  <c r="O85" i="205"/>
  <c r="N85" i="205"/>
  <c r="M85" i="205"/>
  <c r="L85" i="205"/>
  <c r="J85" i="205"/>
  <c r="AF4" i="205"/>
  <c r="G85" i="205"/>
  <c r="F85" i="205"/>
  <c r="AD4" i="205"/>
  <c r="E85" i="205"/>
  <c r="D85" i="205"/>
  <c r="AB4" i="205"/>
  <c r="C85" i="205"/>
  <c r="J82" i="205"/>
  <c r="S1" i="205"/>
  <c r="C82" i="205"/>
  <c r="A64" i="205"/>
  <c r="A49" i="205"/>
  <c r="AD42" i="205"/>
  <c r="AD41" i="205"/>
  <c r="AB34" i="205"/>
  <c r="AB33" i="205"/>
  <c r="AB32" i="205"/>
  <c r="AB31" i="205"/>
  <c r="A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8" i="205"/>
  <c r="A18" i="205"/>
  <c r="AB17" i="205"/>
  <c r="AB16" i="205"/>
  <c r="AB15" i="205"/>
  <c r="D15" i="205"/>
  <c r="D14" i="205"/>
  <c r="O13" i="205"/>
  <c r="D13" i="205"/>
  <c r="O12" i="205"/>
  <c r="D12" i="205"/>
  <c r="O11" i="205"/>
  <c r="O10" i="205"/>
  <c r="D10" i="205"/>
  <c r="O9" i="205"/>
  <c r="D9" i="205"/>
  <c r="O8" i="205"/>
  <c r="D8" i="205"/>
  <c r="A7" i="205"/>
  <c r="A4" i="205"/>
  <c r="AB2" i="205"/>
  <c r="Y1" i="205"/>
  <c r="AD128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F115" i="204"/>
  <c r="AD115" i="204"/>
  <c r="AB115" i="204"/>
  <c r="AF114" i="204"/>
  <c r="AD114" i="204"/>
  <c r="AB114" i="204"/>
  <c r="AD111" i="204"/>
  <c r="AB111" i="204"/>
  <c r="AD110" i="204"/>
  <c r="AB110" i="204"/>
  <c r="AD109" i="204"/>
  <c r="AB109" i="204"/>
  <c r="AD108" i="204"/>
  <c r="AB108" i="204"/>
  <c r="AD105" i="204"/>
  <c r="AB105" i="204"/>
  <c r="AD104" i="204"/>
  <c r="AB104" i="204"/>
  <c r="O90" i="204"/>
  <c r="N90" i="204"/>
  <c r="M90" i="204"/>
  <c r="L90" i="204"/>
  <c r="K90" i="204"/>
  <c r="AF9" i="204"/>
  <c r="G90" i="204"/>
  <c r="F90" i="204"/>
  <c r="AD9" i="204"/>
  <c r="E90" i="204"/>
  <c r="D90" i="204"/>
  <c r="AB9" i="204"/>
  <c r="C90" i="204"/>
  <c r="O89" i="204"/>
  <c r="N89" i="204"/>
  <c r="M89" i="204"/>
  <c r="L89" i="204"/>
  <c r="K89" i="204"/>
  <c r="AF8" i="204"/>
  <c r="G89" i="204"/>
  <c r="F89" i="204"/>
  <c r="AD8" i="204"/>
  <c r="E89" i="204"/>
  <c r="D89" i="204"/>
  <c r="AB8" i="204"/>
  <c r="C89" i="204"/>
  <c r="AF38" i="204"/>
  <c r="AD38" i="204"/>
  <c r="AB38" i="204"/>
  <c r="AF37" i="204"/>
  <c r="AD37" i="204"/>
  <c r="AB37" i="204"/>
  <c r="O88" i="204"/>
  <c r="N88" i="204"/>
  <c r="M88" i="204"/>
  <c r="L88" i="204"/>
  <c r="J88" i="204"/>
  <c r="AF7" i="204"/>
  <c r="G88" i="204"/>
  <c r="F88" i="204"/>
  <c r="AD7" i="204"/>
  <c r="E88" i="204"/>
  <c r="D88" i="204"/>
  <c r="AB7" i="204"/>
  <c r="C88" i="204"/>
  <c r="O87" i="204"/>
  <c r="N87" i="204"/>
  <c r="M87" i="204"/>
  <c r="L87" i="204"/>
  <c r="J87" i="204"/>
  <c r="AF6" i="204"/>
  <c r="G87" i="204"/>
  <c r="F87" i="204"/>
  <c r="AD6" i="204"/>
  <c r="E87" i="204"/>
  <c r="D87" i="204"/>
  <c r="AB6" i="204"/>
  <c r="C87" i="204"/>
  <c r="O86" i="204"/>
  <c r="N86" i="204"/>
  <c r="M86" i="204"/>
  <c r="L86" i="204"/>
  <c r="J86" i="204"/>
  <c r="AF5" i="204"/>
  <c r="G86" i="204"/>
  <c r="F86" i="204"/>
  <c r="AD5" i="204"/>
  <c r="E86" i="204"/>
  <c r="D86" i="204"/>
  <c r="AB5" i="204"/>
  <c r="C86" i="204"/>
  <c r="O85" i="204"/>
  <c r="N85" i="204"/>
  <c r="M85" i="204"/>
  <c r="L85" i="204"/>
  <c r="J85" i="204"/>
  <c r="AF4" i="204"/>
  <c r="G85" i="204"/>
  <c r="F85" i="204"/>
  <c r="AD4" i="204"/>
  <c r="E85" i="204"/>
  <c r="D85" i="204"/>
  <c r="AB4" i="204"/>
  <c r="C85" i="204"/>
  <c r="J82" i="204"/>
  <c r="S1" i="204"/>
  <c r="C82" i="204"/>
  <c r="A64" i="204"/>
  <c r="A49" i="204"/>
  <c r="AD42" i="204"/>
  <c r="AD41" i="204"/>
  <c r="AB34" i="204"/>
  <c r="AB33" i="204"/>
  <c r="AB32" i="204"/>
  <c r="AB31" i="204"/>
  <c r="A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8" i="204"/>
  <c r="A18" i="204"/>
  <c r="AB17" i="204"/>
  <c r="AB16" i="204"/>
  <c r="AB15" i="204"/>
  <c r="D15" i="204"/>
  <c r="D14" i="204"/>
  <c r="O13" i="204"/>
  <c r="D13" i="204"/>
  <c r="O12" i="204"/>
  <c r="D12" i="204"/>
  <c r="O11" i="204"/>
  <c r="O10" i="204"/>
  <c r="D10" i="204"/>
  <c r="O9" i="204"/>
  <c r="D9" i="204"/>
  <c r="O8" i="204"/>
  <c r="D8" i="204"/>
  <c r="A7" i="204"/>
  <c r="A4" i="204"/>
  <c r="AB2" i="204"/>
  <c r="Y1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F115" i="203"/>
  <c r="AD115" i="203"/>
  <c r="AB115" i="203"/>
  <c r="AF114" i="203"/>
  <c r="AD114" i="203"/>
  <c r="AB114" i="203"/>
  <c r="AD111" i="203"/>
  <c r="AB111" i="203"/>
  <c r="AD110" i="203"/>
  <c r="AB110" i="203"/>
  <c r="AD109" i="203"/>
  <c r="AB109" i="203"/>
  <c r="AD108" i="203"/>
  <c r="AB108" i="203"/>
  <c r="AD105" i="203"/>
  <c r="AB105" i="203"/>
  <c r="AD104" i="203"/>
  <c r="AB104" i="203"/>
  <c r="O90" i="203"/>
  <c r="N90" i="203"/>
  <c r="M90" i="203"/>
  <c r="L90" i="203"/>
  <c r="K90" i="203"/>
  <c r="AF9" i="203"/>
  <c r="G90" i="203"/>
  <c r="F90" i="203"/>
  <c r="AD9" i="203"/>
  <c r="E90" i="203"/>
  <c r="D90" i="203"/>
  <c r="AB9" i="203"/>
  <c r="C90" i="203"/>
  <c r="O89" i="203"/>
  <c r="N89" i="203"/>
  <c r="M89" i="203"/>
  <c r="L89" i="203"/>
  <c r="K89" i="203"/>
  <c r="AF8" i="203"/>
  <c r="G89" i="203"/>
  <c r="F89" i="203"/>
  <c r="AD8" i="203"/>
  <c r="E89" i="203"/>
  <c r="D89" i="203"/>
  <c r="AB8" i="203"/>
  <c r="C89" i="203"/>
  <c r="AF38" i="203"/>
  <c r="AD38" i="203"/>
  <c r="AB38" i="203"/>
  <c r="AF37" i="203"/>
  <c r="AD37" i="203"/>
  <c r="AB37" i="203"/>
  <c r="O88" i="203"/>
  <c r="N88" i="203"/>
  <c r="M88" i="203"/>
  <c r="L88" i="203"/>
  <c r="J88" i="203"/>
  <c r="AF7" i="203"/>
  <c r="G88" i="203"/>
  <c r="F88" i="203"/>
  <c r="AD7" i="203"/>
  <c r="E88" i="203"/>
  <c r="D88" i="203"/>
  <c r="AB7" i="203"/>
  <c r="C88" i="203"/>
  <c r="O87" i="203"/>
  <c r="N87" i="203"/>
  <c r="M87" i="203"/>
  <c r="L87" i="203"/>
  <c r="J87" i="203"/>
  <c r="AF6" i="203"/>
  <c r="G87" i="203"/>
  <c r="F87" i="203"/>
  <c r="AD6" i="203"/>
  <c r="E87" i="203"/>
  <c r="D87" i="203"/>
  <c r="AB6" i="203"/>
  <c r="C87" i="203"/>
  <c r="O86" i="203"/>
  <c r="N86" i="203"/>
  <c r="M86" i="203"/>
  <c r="L86" i="203"/>
  <c r="J86" i="203"/>
  <c r="AF5" i="203"/>
  <c r="G86" i="203"/>
  <c r="F86" i="203"/>
  <c r="AD5" i="203"/>
  <c r="E86" i="203"/>
  <c r="D86" i="203"/>
  <c r="AB5" i="203"/>
  <c r="C86" i="203"/>
  <c r="O85" i="203"/>
  <c r="N85" i="203"/>
  <c r="M85" i="203"/>
  <c r="L85" i="203"/>
  <c r="J85" i="203"/>
  <c r="AF4" i="203"/>
  <c r="G85" i="203"/>
  <c r="F85" i="203"/>
  <c r="AD4" i="203"/>
  <c r="E85" i="203"/>
  <c r="D85" i="203"/>
  <c r="AB4" i="203"/>
  <c r="C85" i="203"/>
  <c r="J82" i="203"/>
  <c r="S1" i="203"/>
  <c r="C82" i="203"/>
  <c r="A64" i="203"/>
  <c r="A49" i="203"/>
  <c r="AD42" i="203"/>
  <c r="AD41" i="203"/>
  <c r="AB34" i="203"/>
  <c r="AB33" i="203"/>
  <c r="AB32" i="203"/>
  <c r="AB31" i="203"/>
  <c r="A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8" i="203"/>
  <c r="A18" i="203"/>
  <c r="AB17" i="203"/>
  <c r="AB16" i="203"/>
  <c r="AB15" i="203"/>
  <c r="D15" i="203"/>
  <c r="D14" i="203"/>
  <c r="O13" i="203"/>
  <c r="D13" i="203"/>
  <c r="O12" i="203"/>
  <c r="D12" i="203"/>
  <c r="O11" i="203"/>
  <c r="O10" i="203"/>
  <c r="D10" i="203"/>
  <c r="O9" i="203"/>
  <c r="D9" i="203"/>
  <c r="O8" i="203"/>
  <c r="D8" i="203"/>
  <c r="A7" i="203"/>
  <c r="A4" i="203"/>
  <c r="AB2" i="203"/>
  <c r="Y1" i="203"/>
  <c r="AD128" i="202"/>
  <c r="AB128" i="202"/>
  <c r="AD127" i="202"/>
  <c r="AB127" i="202"/>
  <c r="AD125" i="202"/>
  <c r="AB125" i="202"/>
  <c r="AD124" i="202"/>
  <c r="AB124" i="202"/>
  <c r="AB122" i="202"/>
  <c r="AB121" i="202"/>
  <c r="AB120" i="202"/>
  <c r="AB118" i="202"/>
  <c r="AF115" i="202"/>
  <c r="AD115" i="202"/>
  <c r="AB115" i="202"/>
  <c r="AF114" i="202"/>
  <c r="AD114" i="202"/>
  <c r="AB114" i="202"/>
  <c r="AD111" i="202"/>
  <c r="AB111" i="202"/>
  <c r="AD110" i="202"/>
  <c r="AB110" i="202"/>
  <c r="AD109" i="202"/>
  <c r="AB109" i="202"/>
  <c r="AD108" i="202"/>
  <c r="AB108" i="202"/>
  <c r="AD105" i="202"/>
  <c r="AB105" i="202"/>
  <c r="AD104" i="202"/>
  <c r="AB104" i="202"/>
  <c r="O90" i="202"/>
  <c r="N90" i="202"/>
  <c r="M90" i="202"/>
  <c r="L90" i="202"/>
  <c r="K90" i="202"/>
  <c r="AF9" i="202"/>
  <c r="G90" i="202"/>
  <c r="F90" i="202"/>
  <c r="AD9" i="202"/>
  <c r="E90" i="202"/>
  <c r="D90" i="202"/>
  <c r="AB9" i="202"/>
  <c r="C90" i="202"/>
  <c r="O89" i="202"/>
  <c r="N89" i="202"/>
  <c r="M89" i="202"/>
  <c r="L89" i="202"/>
  <c r="K89" i="202"/>
  <c r="AF8" i="202"/>
  <c r="G89" i="202"/>
  <c r="F89" i="202"/>
  <c r="AD8" i="202"/>
  <c r="E89" i="202"/>
  <c r="D89" i="202"/>
  <c r="AB8" i="202"/>
  <c r="C89" i="202"/>
  <c r="AF38" i="202"/>
  <c r="AD38" i="202"/>
  <c r="AB38" i="202"/>
  <c r="AF37" i="202"/>
  <c r="AD37" i="202"/>
  <c r="AB37" i="202"/>
  <c r="O88" i="202"/>
  <c r="N88" i="202"/>
  <c r="M88" i="202"/>
  <c r="L88" i="202"/>
  <c r="J88" i="202"/>
  <c r="AF7" i="202"/>
  <c r="G88" i="202"/>
  <c r="F88" i="202"/>
  <c r="AD7" i="202"/>
  <c r="E88" i="202"/>
  <c r="D88" i="202"/>
  <c r="AB7" i="202"/>
  <c r="C88" i="202"/>
  <c r="O87" i="202"/>
  <c r="N87" i="202"/>
  <c r="M87" i="202"/>
  <c r="L87" i="202"/>
  <c r="J87" i="202"/>
  <c r="AF6" i="202"/>
  <c r="G87" i="202"/>
  <c r="F87" i="202"/>
  <c r="AD6" i="202"/>
  <c r="E87" i="202"/>
  <c r="D87" i="202"/>
  <c r="AB6" i="202"/>
  <c r="C87" i="202"/>
  <c r="O86" i="202"/>
  <c r="N86" i="202"/>
  <c r="M86" i="202"/>
  <c r="L86" i="202"/>
  <c r="J86" i="202"/>
  <c r="AF5" i="202"/>
  <c r="G86" i="202"/>
  <c r="F86" i="202"/>
  <c r="AD5" i="202"/>
  <c r="E86" i="202"/>
  <c r="D86" i="202"/>
  <c r="AB5" i="202"/>
  <c r="C86" i="202"/>
  <c r="O85" i="202"/>
  <c r="N85" i="202"/>
  <c r="M85" i="202"/>
  <c r="L85" i="202"/>
  <c r="J85" i="202"/>
  <c r="AF4" i="202"/>
  <c r="G85" i="202"/>
  <c r="F85" i="202"/>
  <c r="AD4" i="202"/>
  <c r="E85" i="202"/>
  <c r="D85" i="202"/>
  <c r="AB4" i="202"/>
  <c r="C85" i="202"/>
  <c r="J82" i="202"/>
  <c r="S1" i="202"/>
  <c r="C82" i="202"/>
  <c r="A64" i="202"/>
  <c r="A49" i="202"/>
  <c r="AD42" i="202"/>
  <c r="AD41" i="202"/>
  <c r="AB34" i="202"/>
  <c r="AB33" i="202"/>
  <c r="AB32" i="202"/>
  <c r="AB31" i="202"/>
  <c r="A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8" i="202"/>
  <c r="A18" i="202"/>
  <c r="AB17" i="202"/>
  <c r="AB16" i="202"/>
  <c r="AB15" i="202"/>
  <c r="D15" i="202"/>
  <c r="D14" i="202"/>
  <c r="O13" i="202"/>
  <c r="D13" i="202"/>
  <c r="O12" i="202"/>
  <c r="D12" i="202"/>
  <c r="O11" i="202"/>
  <c r="O10" i="202"/>
  <c r="D10" i="202"/>
  <c r="O9" i="202"/>
  <c r="D9" i="202"/>
  <c r="O8" i="202"/>
  <c r="D8" i="202"/>
  <c r="A7" i="202"/>
  <c r="A4" i="202"/>
  <c r="AB2" i="202"/>
  <c r="Y1" i="202"/>
  <c r="AD128" i="20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AF115" i="201"/>
  <c r="AD115" i="201"/>
  <c r="AB115" i="201"/>
  <c r="AF114" i="201"/>
  <c r="AD114" i="201"/>
  <c r="AB114" i="201"/>
  <c r="AD111" i="201"/>
  <c r="AB111" i="201"/>
  <c r="AD110" i="201"/>
  <c r="AB110" i="201"/>
  <c r="AD109" i="201"/>
  <c r="AB109" i="201"/>
  <c r="AD108" i="201"/>
  <c r="AB108" i="201"/>
  <c r="AD105" i="201"/>
  <c r="AB105" i="201"/>
  <c r="AD104" i="201"/>
  <c r="AB104" i="201"/>
  <c r="O90" i="201"/>
  <c r="N90" i="201"/>
  <c r="M90" i="201"/>
  <c r="L90" i="201"/>
  <c r="K90" i="201"/>
  <c r="AF9" i="201"/>
  <c r="G90" i="201"/>
  <c r="F90" i="201"/>
  <c r="AD9" i="201"/>
  <c r="E90" i="201"/>
  <c r="D90" i="201"/>
  <c r="AB9" i="201"/>
  <c r="C90" i="201"/>
  <c r="O89" i="201"/>
  <c r="N89" i="201"/>
  <c r="M89" i="201"/>
  <c r="L89" i="201"/>
  <c r="K89" i="201"/>
  <c r="AF8" i="201"/>
  <c r="G89" i="201"/>
  <c r="F89" i="201"/>
  <c r="AD8" i="201"/>
  <c r="E89" i="201"/>
  <c r="D89" i="201"/>
  <c r="AB8" i="201"/>
  <c r="C89" i="201"/>
  <c r="AF38" i="201"/>
  <c r="AD38" i="201"/>
  <c r="AB38" i="201"/>
  <c r="AF37" i="201"/>
  <c r="AD37" i="201"/>
  <c r="AB37" i="201"/>
  <c r="O88" i="201"/>
  <c r="N88" i="201"/>
  <c r="M88" i="201"/>
  <c r="L88" i="201"/>
  <c r="J88" i="201"/>
  <c r="AF7" i="201"/>
  <c r="G88" i="201"/>
  <c r="F88" i="201"/>
  <c r="AD7" i="201"/>
  <c r="E88" i="201"/>
  <c r="D88" i="201"/>
  <c r="AB7" i="201"/>
  <c r="C88" i="201"/>
  <c r="O87" i="201"/>
  <c r="N87" i="201"/>
  <c r="M87" i="201"/>
  <c r="L87" i="201"/>
  <c r="J87" i="201"/>
  <c r="AF6" i="201"/>
  <c r="G87" i="201"/>
  <c r="F87" i="201"/>
  <c r="AD6" i="201"/>
  <c r="E87" i="201"/>
  <c r="D87" i="201"/>
  <c r="AB6" i="201"/>
  <c r="C87" i="201"/>
  <c r="O86" i="201"/>
  <c r="N86" i="201"/>
  <c r="M86" i="201"/>
  <c r="L86" i="201"/>
  <c r="J86" i="201"/>
  <c r="AF5" i="201"/>
  <c r="G86" i="201"/>
  <c r="F86" i="201"/>
  <c r="AD5" i="201"/>
  <c r="E86" i="201"/>
  <c r="D86" i="201"/>
  <c r="AB5" i="201"/>
  <c r="C86" i="201"/>
  <c r="O85" i="201"/>
  <c r="N85" i="201"/>
  <c r="M85" i="201"/>
  <c r="L85" i="201"/>
  <c r="J85" i="201"/>
  <c r="AF4" i="201"/>
  <c r="G85" i="201"/>
  <c r="F85" i="201"/>
  <c r="AD4" i="201"/>
  <c r="E85" i="201"/>
  <c r="D85" i="201"/>
  <c r="AB4" i="201"/>
  <c r="C85" i="201"/>
  <c r="J82" i="201"/>
  <c r="S1" i="201"/>
  <c r="C82" i="201"/>
  <c r="A64" i="201"/>
  <c r="A49" i="201"/>
  <c r="AD42" i="201"/>
  <c r="AD41" i="201"/>
  <c r="AB34" i="201"/>
  <c r="AB33" i="201"/>
  <c r="AB32" i="201"/>
  <c r="AB31" i="201"/>
  <c r="A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8" i="201"/>
  <c r="A18" i="201"/>
  <c r="AB17" i="201"/>
  <c r="AB16" i="201"/>
  <c r="AB15" i="201"/>
  <c r="D15" i="201"/>
  <c r="D14" i="201"/>
  <c r="O13" i="201"/>
  <c r="D13" i="201"/>
  <c r="O12" i="201"/>
  <c r="D12" i="201"/>
  <c r="O11" i="201"/>
  <c r="O10" i="201"/>
  <c r="D10" i="201"/>
  <c r="O9" i="201"/>
  <c r="D9" i="201"/>
  <c r="O8" i="201"/>
  <c r="D8" i="201"/>
  <c r="A7" i="201"/>
  <c r="A4" i="201"/>
  <c r="AB2" i="201"/>
  <c r="Y1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F115" i="200"/>
  <c r="AD115" i="200"/>
  <c r="AB115" i="200"/>
  <c r="AF114" i="200"/>
  <c r="AD114" i="200"/>
  <c r="AB114" i="200"/>
  <c r="AD111" i="200"/>
  <c r="AB111" i="200"/>
  <c r="AD110" i="200"/>
  <c r="AB110" i="200"/>
  <c r="AD109" i="200"/>
  <c r="AB109" i="200"/>
  <c r="AD108" i="200"/>
  <c r="AB108" i="200"/>
  <c r="AD105" i="200"/>
  <c r="AB105" i="200"/>
  <c r="AD104" i="200"/>
  <c r="AB104" i="200"/>
  <c r="O90" i="200"/>
  <c r="N90" i="200"/>
  <c r="M90" i="200"/>
  <c r="L90" i="200"/>
  <c r="K90" i="200"/>
  <c r="AF9" i="200"/>
  <c r="G90" i="200"/>
  <c r="F90" i="200"/>
  <c r="AD9" i="200"/>
  <c r="E90" i="200"/>
  <c r="D90" i="200"/>
  <c r="AB9" i="200"/>
  <c r="C90" i="200"/>
  <c r="O89" i="200"/>
  <c r="N89" i="200"/>
  <c r="M89" i="200"/>
  <c r="L89" i="200"/>
  <c r="K89" i="200"/>
  <c r="AF8" i="200"/>
  <c r="G89" i="200"/>
  <c r="F89" i="200"/>
  <c r="AD8" i="200"/>
  <c r="E89" i="200"/>
  <c r="D89" i="200"/>
  <c r="AB8" i="200"/>
  <c r="C89" i="200"/>
  <c r="AF38" i="200"/>
  <c r="AD38" i="200"/>
  <c r="AB38" i="200"/>
  <c r="AF37" i="200"/>
  <c r="AD37" i="200"/>
  <c r="AB37" i="200"/>
  <c r="O88" i="200"/>
  <c r="N88" i="200"/>
  <c r="M88" i="200"/>
  <c r="L88" i="200"/>
  <c r="J88" i="200"/>
  <c r="AF7" i="200"/>
  <c r="G88" i="200"/>
  <c r="F88" i="200"/>
  <c r="AD7" i="200"/>
  <c r="E88" i="200"/>
  <c r="D88" i="200"/>
  <c r="AB7" i="200"/>
  <c r="C88" i="200"/>
  <c r="O87" i="200"/>
  <c r="N87" i="200"/>
  <c r="M87" i="200"/>
  <c r="L87" i="200"/>
  <c r="J87" i="200"/>
  <c r="AF6" i="200"/>
  <c r="G87" i="200"/>
  <c r="F87" i="200"/>
  <c r="AD6" i="200"/>
  <c r="E87" i="200"/>
  <c r="D87" i="200"/>
  <c r="AB6" i="200"/>
  <c r="C87" i="200"/>
  <c r="O86" i="200"/>
  <c r="N86" i="200"/>
  <c r="M86" i="200"/>
  <c r="L86" i="200"/>
  <c r="J86" i="200"/>
  <c r="AF5" i="200"/>
  <c r="G86" i="200"/>
  <c r="F86" i="200"/>
  <c r="AD5" i="200"/>
  <c r="E86" i="200"/>
  <c r="D86" i="200"/>
  <c r="AB5" i="200"/>
  <c r="C86" i="200"/>
  <c r="O85" i="200"/>
  <c r="N85" i="200"/>
  <c r="M85" i="200"/>
  <c r="L85" i="200"/>
  <c r="J85" i="200"/>
  <c r="AF4" i="200"/>
  <c r="G85" i="200"/>
  <c r="F85" i="200"/>
  <c r="AD4" i="200"/>
  <c r="E85" i="200"/>
  <c r="D85" i="200"/>
  <c r="AB4" i="200"/>
  <c r="C85" i="200"/>
  <c r="J82" i="200"/>
  <c r="S1" i="200"/>
  <c r="C82" i="200"/>
  <c r="A64" i="200"/>
  <c r="A49" i="200"/>
  <c r="AD42" i="200"/>
  <c r="AD41" i="200"/>
  <c r="AB34" i="200"/>
  <c r="AB33" i="200"/>
  <c r="AB32" i="200"/>
  <c r="AB31" i="200"/>
  <c r="A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8" i="200"/>
  <c r="A18" i="200"/>
  <c r="AB17" i="200"/>
  <c r="AB16" i="200"/>
  <c r="AB15" i="200"/>
  <c r="D15" i="200"/>
  <c r="D14" i="200"/>
  <c r="O13" i="200"/>
  <c r="D13" i="200"/>
  <c r="O12" i="200"/>
  <c r="D12" i="200"/>
  <c r="O11" i="200"/>
  <c r="O10" i="200"/>
  <c r="D10" i="200"/>
  <c r="O9" i="200"/>
  <c r="D9" i="200"/>
  <c r="O8" i="200"/>
  <c r="D8" i="200"/>
  <c r="A7" i="200"/>
  <c r="A4" i="200"/>
  <c r="AB2" i="200"/>
  <c r="Y1" i="200"/>
  <c r="AD128" i="199"/>
  <c r="AB128" i="199"/>
  <c r="AD127" i="199"/>
  <c r="AB127" i="199"/>
  <c r="AD125" i="199"/>
  <c r="AB125" i="199"/>
  <c r="AD124" i="199"/>
  <c r="AB124" i="199"/>
  <c r="AB122" i="199"/>
  <c r="AB121" i="199"/>
  <c r="AB120" i="199"/>
  <c r="AB118" i="199"/>
  <c r="AF115" i="199"/>
  <c r="AD115" i="199"/>
  <c r="AB115" i="199"/>
  <c r="AF114" i="199"/>
  <c r="AD114" i="199"/>
  <c r="AB114" i="199"/>
  <c r="AD111" i="199"/>
  <c r="AB111" i="199"/>
  <c r="AD110" i="199"/>
  <c r="AB110" i="199"/>
  <c r="AD109" i="199"/>
  <c r="AB109" i="199"/>
  <c r="AD108" i="199"/>
  <c r="AB108" i="199"/>
  <c r="AD105" i="199"/>
  <c r="AB105" i="199"/>
  <c r="AD104" i="199"/>
  <c r="AB104" i="199"/>
  <c r="O90" i="199"/>
  <c r="N90" i="199"/>
  <c r="M90" i="199"/>
  <c r="L90" i="199"/>
  <c r="K90" i="199"/>
  <c r="AF9" i="199"/>
  <c r="G90" i="199"/>
  <c r="F90" i="199"/>
  <c r="AD9" i="199"/>
  <c r="E90" i="199"/>
  <c r="D90" i="199"/>
  <c r="AB9" i="199"/>
  <c r="C90" i="199"/>
  <c r="O89" i="199"/>
  <c r="N89" i="199"/>
  <c r="M89" i="199"/>
  <c r="L89" i="199"/>
  <c r="K89" i="199"/>
  <c r="AF8" i="199"/>
  <c r="G89" i="199"/>
  <c r="F89" i="199"/>
  <c r="AD8" i="199"/>
  <c r="E89" i="199"/>
  <c r="D89" i="199"/>
  <c r="AB8" i="199"/>
  <c r="C89" i="199"/>
  <c r="AF38" i="199"/>
  <c r="AD38" i="199"/>
  <c r="AB38" i="199"/>
  <c r="AF37" i="199"/>
  <c r="AD37" i="199"/>
  <c r="AB37" i="199"/>
  <c r="O88" i="199"/>
  <c r="N88" i="199"/>
  <c r="M88" i="199"/>
  <c r="L88" i="199"/>
  <c r="J88" i="199"/>
  <c r="AF7" i="199"/>
  <c r="G88" i="199"/>
  <c r="F88" i="199"/>
  <c r="AD7" i="199"/>
  <c r="E88" i="199"/>
  <c r="D88" i="199"/>
  <c r="AB7" i="199"/>
  <c r="C88" i="199"/>
  <c r="O87" i="199"/>
  <c r="N87" i="199"/>
  <c r="M87" i="199"/>
  <c r="L87" i="199"/>
  <c r="J87" i="199"/>
  <c r="AF6" i="199"/>
  <c r="G87" i="199"/>
  <c r="F87" i="199"/>
  <c r="AD6" i="199"/>
  <c r="E87" i="199"/>
  <c r="D87" i="199"/>
  <c r="AB6" i="199"/>
  <c r="C87" i="199"/>
  <c r="O86" i="199"/>
  <c r="N86" i="199"/>
  <c r="M86" i="199"/>
  <c r="L86" i="199"/>
  <c r="J86" i="199"/>
  <c r="AF5" i="199"/>
  <c r="G86" i="199"/>
  <c r="F86" i="199"/>
  <c r="AD5" i="199"/>
  <c r="E86" i="199"/>
  <c r="D86" i="199"/>
  <c r="AB5" i="199"/>
  <c r="C86" i="199"/>
  <c r="O85" i="199"/>
  <c r="N85" i="199"/>
  <c r="M85" i="199"/>
  <c r="L85" i="199"/>
  <c r="J85" i="199"/>
  <c r="AF4" i="199"/>
  <c r="G85" i="199"/>
  <c r="F85" i="199"/>
  <c r="AD4" i="199"/>
  <c r="E85" i="199"/>
  <c r="D85" i="199"/>
  <c r="AB4" i="199"/>
  <c r="C85" i="199"/>
  <c r="J82" i="199"/>
  <c r="S1" i="199"/>
  <c r="C82" i="199"/>
  <c r="A64" i="199"/>
  <c r="A49" i="199"/>
  <c r="AD42" i="199"/>
  <c r="AD41" i="199"/>
  <c r="AB34" i="199"/>
  <c r="AB33" i="199"/>
  <c r="AB32" i="199"/>
  <c r="AB31" i="199"/>
  <c r="A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8" i="199"/>
  <c r="A18" i="199"/>
  <c r="AB17" i="199"/>
  <c r="AB16" i="199"/>
  <c r="AB15" i="199"/>
  <c r="D15" i="199"/>
  <c r="D14" i="199"/>
  <c r="O13" i="199"/>
  <c r="D13" i="199"/>
  <c r="O12" i="199"/>
  <c r="D12" i="199"/>
  <c r="O11" i="199"/>
  <c r="O10" i="199"/>
  <c r="D10" i="199"/>
  <c r="O9" i="199"/>
  <c r="D9" i="199"/>
  <c r="O8" i="199"/>
  <c r="D8" i="199"/>
  <c r="A7" i="199"/>
  <c r="A4" i="199"/>
  <c r="AB2" i="199"/>
  <c r="Y1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F115" i="198"/>
  <c r="AD115" i="198"/>
  <c r="AB115" i="198"/>
  <c r="AF114" i="198"/>
  <c r="AD114" i="198"/>
  <c r="AB114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0" i="198"/>
  <c r="N90" i="198"/>
  <c r="M90" i="198"/>
  <c r="L90" i="198"/>
  <c r="K90" i="198"/>
  <c r="AF9" i="198"/>
  <c r="G90" i="198"/>
  <c r="F90" i="198"/>
  <c r="AD9" i="198"/>
  <c r="E90" i="198"/>
  <c r="D90" i="198"/>
  <c r="AB9" i="198"/>
  <c r="C90" i="198"/>
  <c r="O89" i="198"/>
  <c r="N89" i="198"/>
  <c r="M89" i="198"/>
  <c r="L89" i="198"/>
  <c r="K89" i="198"/>
  <c r="AF8" i="198"/>
  <c r="G89" i="198"/>
  <c r="F89" i="198"/>
  <c r="AD8" i="198"/>
  <c r="E89" i="198"/>
  <c r="D89" i="198"/>
  <c r="AB8" i="198"/>
  <c r="C89" i="198"/>
  <c r="AF38" i="198"/>
  <c r="AD38" i="198"/>
  <c r="AB38" i="198"/>
  <c r="AF37" i="198"/>
  <c r="AD37" i="198"/>
  <c r="AB37" i="198"/>
  <c r="O88" i="198"/>
  <c r="N88" i="198"/>
  <c r="M88" i="198"/>
  <c r="L88" i="198"/>
  <c r="J88" i="198"/>
  <c r="AF7" i="198"/>
  <c r="G88" i="198"/>
  <c r="F88" i="198"/>
  <c r="AD7" i="198"/>
  <c r="E88" i="198"/>
  <c r="D88" i="198"/>
  <c r="AB7" i="198"/>
  <c r="C88" i="198"/>
  <c r="O87" i="198"/>
  <c r="N87" i="198"/>
  <c r="M87" i="198"/>
  <c r="L87" i="198"/>
  <c r="J87" i="198"/>
  <c r="AF6" i="198"/>
  <c r="G87" i="198"/>
  <c r="F87" i="198"/>
  <c r="AD6" i="198"/>
  <c r="E87" i="198"/>
  <c r="D87" i="198"/>
  <c r="AB6" i="198"/>
  <c r="C87" i="198"/>
  <c r="O86" i="198"/>
  <c r="N86" i="198"/>
  <c r="M86" i="198"/>
  <c r="L86" i="198"/>
  <c r="J86" i="198"/>
  <c r="AF5" i="198"/>
  <c r="G86" i="198"/>
  <c r="F86" i="198"/>
  <c r="AD5" i="198"/>
  <c r="E86" i="198"/>
  <c r="D86" i="198"/>
  <c r="AB5" i="198"/>
  <c r="C86" i="198"/>
  <c r="O85" i="198"/>
  <c r="N85" i="198"/>
  <c r="M85" i="198"/>
  <c r="L85" i="198"/>
  <c r="J85" i="198"/>
  <c r="AF4" i="198"/>
  <c r="G85" i="198"/>
  <c r="F85" i="198"/>
  <c r="AD4" i="198"/>
  <c r="E85" i="198"/>
  <c r="D85" i="198"/>
  <c r="AB4" i="198"/>
  <c r="C85" i="198"/>
  <c r="J82" i="198"/>
  <c r="S1" i="198"/>
  <c r="C82" i="198"/>
  <c r="A64" i="198"/>
  <c r="A49" i="198"/>
  <c r="AD42" i="198"/>
  <c r="AD41" i="198"/>
  <c r="AB34" i="198"/>
  <c r="AB33" i="198"/>
  <c r="AB32" i="198"/>
  <c r="AB31" i="198"/>
  <c r="A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8" i="198"/>
  <c r="A18" i="198"/>
  <c r="AB17" i="198"/>
  <c r="AB16" i="198"/>
  <c r="AB15" i="198"/>
  <c r="D15" i="198"/>
  <c r="D14" i="198"/>
  <c r="O13" i="198"/>
  <c r="D13" i="198"/>
  <c r="O12" i="198"/>
  <c r="D12" i="198"/>
  <c r="O11" i="198"/>
  <c r="O10" i="198"/>
  <c r="D10" i="198"/>
  <c r="O9" i="198"/>
  <c r="D9" i="198"/>
  <c r="O8" i="198"/>
  <c r="D8" i="198"/>
  <c r="A7" i="198"/>
  <c r="A4" i="198"/>
  <c r="AB2" i="198"/>
  <c r="Y1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AF115" i="197"/>
  <c r="AD115" i="197"/>
  <c r="AB115" i="197"/>
  <c r="AF114" i="197"/>
  <c r="AD114" i="197"/>
  <c r="AB114" i="197"/>
  <c r="AD111" i="197"/>
  <c r="AB111" i="197"/>
  <c r="AD110" i="197"/>
  <c r="AB110" i="197"/>
  <c r="AD109" i="197"/>
  <c r="AB109" i="197"/>
  <c r="AD108" i="197"/>
  <c r="AB108" i="197"/>
  <c r="AD105" i="197"/>
  <c r="AB105" i="197"/>
  <c r="AD104" i="197"/>
  <c r="AB104" i="197"/>
  <c r="O90" i="197"/>
  <c r="N90" i="197"/>
  <c r="M90" i="197"/>
  <c r="L90" i="197"/>
  <c r="K90" i="197"/>
  <c r="AF9" i="197"/>
  <c r="G90" i="197"/>
  <c r="F90" i="197"/>
  <c r="AD9" i="197"/>
  <c r="E90" i="197"/>
  <c r="D90" i="197"/>
  <c r="AB9" i="197"/>
  <c r="C90" i="197"/>
  <c r="O89" i="197"/>
  <c r="N89" i="197"/>
  <c r="M89" i="197"/>
  <c r="L89" i="197"/>
  <c r="K89" i="197"/>
  <c r="AF8" i="197"/>
  <c r="G89" i="197"/>
  <c r="F89" i="197"/>
  <c r="AD8" i="197"/>
  <c r="E89" i="197"/>
  <c r="D89" i="197"/>
  <c r="AB8" i="197"/>
  <c r="C89" i="197"/>
  <c r="AF38" i="197"/>
  <c r="AD38" i="197"/>
  <c r="AB38" i="197"/>
  <c r="AF37" i="197"/>
  <c r="AD37" i="197"/>
  <c r="AB37" i="197"/>
  <c r="O88" i="197"/>
  <c r="N88" i="197"/>
  <c r="M88" i="197"/>
  <c r="L88" i="197"/>
  <c r="J88" i="197"/>
  <c r="AF7" i="197"/>
  <c r="G88" i="197"/>
  <c r="F88" i="197"/>
  <c r="AD7" i="197"/>
  <c r="E88" i="197"/>
  <c r="D88" i="197"/>
  <c r="AB7" i="197"/>
  <c r="C88" i="197"/>
  <c r="O87" i="197"/>
  <c r="N87" i="197"/>
  <c r="M87" i="197"/>
  <c r="L87" i="197"/>
  <c r="J87" i="197"/>
  <c r="AF6" i="197"/>
  <c r="G87" i="197"/>
  <c r="F87" i="197"/>
  <c r="AD6" i="197"/>
  <c r="E87" i="197"/>
  <c r="D87" i="197"/>
  <c r="AB6" i="197"/>
  <c r="C87" i="197"/>
  <c r="O86" i="197"/>
  <c r="N86" i="197"/>
  <c r="M86" i="197"/>
  <c r="L86" i="197"/>
  <c r="J86" i="197"/>
  <c r="AF5" i="197"/>
  <c r="G86" i="197"/>
  <c r="F86" i="197"/>
  <c r="AD5" i="197"/>
  <c r="E86" i="197"/>
  <c r="D86" i="197"/>
  <c r="AB5" i="197"/>
  <c r="C86" i="197"/>
  <c r="O85" i="197"/>
  <c r="N85" i="197"/>
  <c r="M85" i="197"/>
  <c r="L85" i="197"/>
  <c r="J85" i="197"/>
  <c r="AF4" i="197"/>
  <c r="G85" i="197"/>
  <c r="F85" i="197"/>
  <c r="AD4" i="197"/>
  <c r="E85" i="197"/>
  <c r="D85" i="197"/>
  <c r="AB4" i="197"/>
  <c r="C85" i="197"/>
  <c r="J82" i="197"/>
  <c r="S1" i="197"/>
  <c r="C82" i="197"/>
  <c r="A64" i="197"/>
  <c r="A49" i="197"/>
  <c r="AD42" i="197"/>
  <c r="AD41" i="197"/>
  <c r="AB34" i="197"/>
  <c r="AB33" i="197"/>
  <c r="AB32" i="197"/>
  <c r="AB31" i="197"/>
  <c r="A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8" i="197"/>
  <c r="A18" i="197"/>
  <c r="AB17" i="197"/>
  <c r="AB16" i="197"/>
  <c r="AB15" i="197"/>
  <c r="D15" i="197"/>
  <c r="D14" i="197"/>
  <c r="O13" i="197"/>
  <c r="D13" i="197"/>
  <c r="O12" i="197"/>
  <c r="D12" i="197"/>
  <c r="O11" i="197"/>
  <c r="O10" i="197"/>
  <c r="D10" i="197"/>
  <c r="O9" i="197"/>
  <c r="D9" i="197"/>
  <c r="O8" i="197"/>
  <c r="D8" i="197"/>
  <c r="A7" i="197"/>
  <c r="A4" i="197"/>
  <c r="AB2" i="197"/>
  <c r="Y1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AF115" i="196"/>
  <c r="AD115" i="196"/>
  <c r="AB115" i="196"/>
  <c r="AF114" i="196"/>
  <c r="AD114" i="196"/>
  <c r="AB114" i="196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0" i="196"/>
  <c r="N90" i="196"/>
  <c r="M90" i="196"/>
  <c r="L90" i="196"/>
  <c r="K90" i="196"/>
  <c r="AF9" i="196"/>
  <c r="G90" i="196"/>
  <c r="F90" i="196"/>
  <c r="AD9" i="196"/>
  <c r="E90" i="196"/>
  <c r="D90" i="196"/>
  <c r="AB9" i="196"/>
  <c r="C90" i="196"/>
  <c r="O89" i="196"/>
  <c r="N89" i="196"/>
  <c r="M89" i="196"/>
  <c r="L89" i="196"/>
  <c r="K89" i="196"/>
  <c r="AF8" i="196"/>
  <c r="G89" i="196"/>
  <c r="F89" i="196"/>
  <c r="AD8" i="196"/>
  <c r="E89" i="196"/>
  <c r="D89" i="196"/>
  <c r="AB8" i="196"/>
  <c r="C89" i="196"/>
  <c r="AF38" i="196"/>
  <c r="AD38" i="196"/>
  <c r="AB38" i="196"/>
  <c r="AF37" i="196"/>
  <c r="AD37" i="196"/>
  <c r="AB37" i="196"/>
  <c r="O88" i="196"/>
  <c r="N88" i="196"/>
  <c r="M88" i="196"/>
  <c r="L88" i="196"/>
  <c r="J88" i="196"/>
  <c r="AF7" i="196"/>
  <c r="G88" i="196"/>
  <c r="F88" i="196"/>
  <c r="AD7" i="196"/>
  <c r="E88" i="196"/>
  <c r="D88" i="196"/>
  <c r="AB7" i="196"/>
  <c r="C88" i="196"/>
  <c r="O87" i="196"/>
  <c r="N87" i="196"/>
  <c r="M87" i="196"/>
  <c r="L87" i="196"/>
  <c r="J87" i="196"/>
  <c r="AF6" i="196"/>
  <c r="G87" i="196"/>
  <c r="F87" i="196"/>
  <c r="AD6" i="196"/>
  <c r="E87" i="196"/>
  <c r="D87" i="196"/>
  <c r="AB6" i="196"/>
  <c r="C87" i="196"/>
  <c r="O86" i="196"/>
  <c r="N86" i="196"/>
  <c r="M86" i="196"/>
  <c r="L86" i="196"/>
  <c r="J86" i="196"/>
  <c r="AF5" i="196"/>
  <c r="G86" i="196"/>
  <c r="F86" i="196"/>
  <c r="AD5" i="196"/>
  <c r="E86" i="196"/>
  <c r="D86" i="196"/>
  <c r="AB5" i="196"/>
  <c r="C86" i="196"/>
  <c r="O85" i="196"/>
  <c r="N85" i="196"/>
  <c r="M85" i="196"/>
  <c r="L85" i="196"/>
  <c r="J85" i="196"/>
  <c r="AF4" i="196"/>
  <c r="G85" i="196"/>
  <c r="F85" i="196"/>
  <c r="AD4" i="196"/>
  <c r="E85" i="196"/>
  <c r="D85" i="196"/>
  <c r="AB4" i="196"/>
  <c r="C85" i="196"/>
  <c r="J82" i="196"/>
  <c r="S1" i="196"/>
  <c r="C82" i="196"/>
  <c r="A64" i="196"/>
  <c r="A49" i="196"/>
  <c r="AD42" i="196"/>
  <c r="AD41" i="196"/>
  <c r="AB34" i="196"/>
  <c r="AB33" i="196"/>
  <c r="AB32" i="196"/>
  <c r="AB31" i="196"/>
  <c r="A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8" i="196"/>
  <c r="A18" i="196"/>
  <c r="AB17" i="196"/>
  <c r="AB16" i="196"/>
  <c r="AB15" i="196"/>
  <c r="D15" i="196"/>
  <c r="D14" i="196"/>
  <c r="O13" i="196"/>
  <c r="D13" i="196"/>
  <c r="O12" i="196"/>
  <c r="D12" i="196"/>
  <c r="O11" i="196"/>
  <c r="O10" i="196"/>
  <c r="D10" i="196"/>
  <c r="O9" i="196"/>
  <c r="D9" i="196"/>
  <c r="O8" i="196"/>
  <c r="D8" i="196"/>
  <c r="A7" i="196"/>
  <c r="A4" i="196"/>
  <c r="AB2" i="196"/>
  <c r="Y1" i="196"/>
  <c r="AD128" i="195"/>
  <c r="AB128" i="195"/>
  <c r="AD127" i="195"/>
  <c r="AB127" i="195"/>
  <c r="AD125" i="195"/>
  <c r="AB125" i="195"/>
  <c r="AD124" i="195"/>
  <c r="AB124" i="195"/>
  <c r="AB122" i="195"/>
  <c r="AB121" i="195"/>
  <c r="AB120" i="195"/>
  <c r="AB118" i="195"/>
  <c r="AF115" i="195"/>
  <c r="AD115" i="195"/>
  <c r="AB115" i="195"/>
  <c r="AF114" i="195"/>
  <c r="AD114" i="195"/>
  <c r="AB114" i="195"/>
  <c r="AD111" i="195"/>
  <c r="AB111" i="195"/>
  <c r="AD110" i="195"/>
  <c r="AB110" i="195"/>
  <c r="AD109" i="195"/>
  <c r="AB109" i="195"/>
  <c r="AD108" i="195"/>
  <c r="AB108" i="195"/>
  <c r="AD105" i="195"/>
  <c r="AB105" i="195"/>
  <c r="AD104" i="195"/>
  <c r="AB104" i="195"/>
  <c r="O90" i="195"/>
  <c r="N90" i="195"/>
  <c r="M90" i="195"/>
  <c r="L90" i="195"/>
  <c r="K90" i="195"/>
  <c r="AF9" i="195"/>
  <c r="G90" i="195"/>
  <c r="F90" i="195"/>
  <c r="AD9" i="195"/>
  <c r="E90" i="195"/>
  <c r="D90" i="195"/>
  <c r="AB9" i="195"/>
  <c r="C90" i="195"/>
  <c r="O89" i="195"/>
  <c r="N89" i="195"/>
  <c r="M89" i="195"/>
  <c r="L89" i="195"/>
  <c r="K89" i="195"/>
  <c r="AF8" i="195"/>
  <c r="G89" i="195"/>
  <c r="F89" i="195"/>
  <c r="AD8" i="195"/>
  <c r="E89" i="195"/>
  <c r="D89" i="195"/>
  <c r="AB8" i="195"/>
  <c r="C89" i="195"/>
  <c r="AF38" i="195"/>
  <c r="AD38" i="195"/>
  <c r="AB38" i="195"/>
  <c r="AF37" i="195"/>
  <c r="AD37" i="195"/>
  <c r="AB37" i="195"/>
  <c r="O88" i="195"/>
  <c r="N88" i="195"/>
  <c r="M88" i="195"/>
  <c r="L88" i="195"/>
  <c r="J88" i="195"/>
  <c r="AF7" i="195"/>
  <c r="G88" i="195"/>
  <c r="F88" i="195"/>
  <c r="AD7" i="195"/>
  <c r="E88" i="195"/>
  <c r="D88" i="195"/>
  <c r="AB7" i="195"/>
  <c r="C88" i="195"/>
  <c r="O87" i="195"/>
  <c r="N87" i="195"/>
  <c r="M87" i="195"/>
  <c r="L87" i="195"/>
  <c r="J87" i="195"/>
  <c r="AF6" i="195"/>
  <c r="G87" i="195"/>
  <c r="F87" i="195"/>
  <c r="AD6" i="195"/>
  <c r="E87" i="195"/>
  <c r="D87" i="195"/>
  <c r="AB6" i="195"/>
  <c r="C87" i="195"/>
  <c r="O86" i="195"/>
  <c r="N86" i="195"/>
  <c r="M86" i="195"/>
  <c r="L86" i="195"/>
  <c r="J86" i="195"/>
  <c r="AF5" i="195"/>
  <c r="G86" i="195"/>
  <c r="F86" i="195"/>
  <c r="AD5" i="195"/>
  <c r="E86" i="195"/>
  <c r="D86" i="195"/>
  <c r="AB5" i="195"/>
  <c r="C86" i="195"/>
  <c r="O85" i="195"/>
  <c r="N85" i="195"/>
  <c r="M85" i="195"/>
  <c r="L85" i="195"/>
  <c r="J85" i="195"/>
  <c r="AF4" i="195"/>
  <c r="G85" i="195"/>
  <c r="F85" i="195"/>
  <c r="AD4" i="195"/>
  <c r="E85" i="195"/>
  <c r="D85" i="195"/>
  <c r="AB4" i="195"/>
  <c r="C85" i="195"/>
  <c r="J82" i="195"/>
  <c r="S1" i="195"/>
  <c r="C82" i="195"/>
  <c r="A64" i="195"/>
  <c r="A49" i="195"/>
  <c r="AD42" i="195"/>
  <c r="AD41" i="195"/>
  <c r="AB34" i="195"/>
  <c r="AB33" i="195"/>
  <c r="AB32" i="195"/>
  <c r="AB31" i="195"/>
  <c r="A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8" i="195"/>
  <c r="A18" i="195"/>
  <c r="AB17" i="195"/>
  <c r="AB16" i="195"/>
  <c r="AB15" i="195"/>
  <c r="D15" i="195"/>
  <c r="D14" i="195"/>
  <c r="O13" i="195"/>
  <c r="D13" i="195"/>
  <c r="O12" i="195"/>
  <c r="D12" i="195"/>
  <c r="O11" i="195"/>
  <c r="O10" i="195"/>
  <c r="D10" i="195"/>
  <c r="O9" i="195"/>
  <c r="D9" i="195"/>
  <c r="O8" i="195"/>
  <c r="D8" i="195"/>
  <c r="A7" i="195"/>
  <c r="A4" i="195"/>
  <c r="AB2" i="195"/>
  <c r="Y1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F115" i="194"/>
  <c r="AD115" i="194"/>
  <c r="AB115" i="194"/>
  <c r="AF114" i="194"/>
  <c r="AD114" i="194"/>
  <c r="AB114" i="194"/>
  <c r="AD111" i="194"/>
  <c r="AB111" i="194"/>
  <c r="AD110" i="194"/>
  <c r="AB110" i="194"/>
  <c r="AD109" i="194"/>
  <c r="AB109" i="194"/>
  <c r="AD108" i="194"/>
  <c r="AB108" i="194"/>
  <c r="AD105" i="194"/>
  <c r="AB105" i="194"/>
  <c r="AD104" i="194"/>
  <c r="AB104" i="194"/>
  <c r="O90" i="194"/>
  <c r="N90" i="194"/>
  <c r="M90" i="194"/>
  <c r="L90" i="194"/>
  <c r="K90" i="194"/>
  <c r="AF9" i="194"/>
  <c r="G90" i="194"/>
  <c r="F90" i="194"/>
  <c r="AD9" i="194"/>
  <c r="E90" i="194"/>
  <c r="D90" i="194"/>
  <c r="AB9" i="194"/>
  <c r="C90" i="194"/>
  <c r="O89" i="194"/>
  <c r="N89" i="194"/>
  <c r="M89" i="194"/>
  <c r="L89" i="194"/>
  <c r="K89" i="194"/>
  <c r="AF8" i="194"/>
  <c r="G89" i="194"/>
  <c r="F89" i="194"/>
  <c r="AD8" i="194"/>
  <c r="E89" i="194"/>
  <c r="D89" i="194"/>
  <c r="AB8" i="194"/>
  <c r="C89" i="194"/>
  <c r="AF38" i="194"/>
  <c r="AD38" i="194"/>
  <c r="AB38" i="194"/>
  <c r="AF37" i="194"/>
  <c r="AD37" i="194"/>
  <c r="AB37" i="194"/>
  <c r="O88" i="194"/>
  <c r="N88" i="194"/>
  <c r="M88" i="194"/>
  <c r="L88" i="194"/>
  <c r="J88" i="194"/>
  <c r="AF7" i="194"/>
  <c r="G88" i="194"/>
  <c r="F88" i="194"/>
  <c r="AD7" i="194"/>
  <c r="E88" i="194"/>
  <c r="D88" i="194"/>
  <c r="AB7" i="194"/>
  <c r="C88" i="194"/>
  <c r="O87" i="194"/>
  <c r="N87" i="194"/>
  <c r="M87" i="194"/>
  <c r="L87" i="194"/>
  <c r="J87" i="194"/>
  <c r="AF6" i="194"/>
  <c r="G87" i="194"/>
  <c r="F87" i="194"/>
  <c r="AD6" i="194"/>
  <c r="E87" i="194"/>
  <c r="D87" i="194"/>
  <c r="AB6" i="194"/>
  <c r="C87" i="194"/>
  <c r="O86" i="194"/>
  <c r="N86" i="194"/>
  <c r="M86" i="194"/>
  <c r="L86" i="194"/>
  <c r="J86" i="194"/>
  <c r="AF5" i="194"/>
  <c r="G86" i="194"/>
  <c r="F86" i="194"/>
  <c r="AD5" i="194"/>
  <c r="E86" i="194"/>
  <c r="D86" i="194"/>
  <c r="AB5" i="194"/>
  <c r="C86" i="194"/>
  <c r="O85" i="194"/>
  <c r="N85" i="194"/>
  <c r="M85" i="194"/>
  <c r="L85" i="194"/>
  <c r="J85" i="194"/>
  <c r="AF4" i="194"/>
  <c r="G85" i="194"/>
  <c r="F85" i="194"/>
  <c r="AD4" i="194"/>
  <c r="E85" i="194"/>
  <c r="D85" i="194"/>
  <c r="AB4" i="194"/>
  <c r="C85" i="194"/>
  <c r="J82" i="194"/>
  <c r="S1" i="194"/>
  <c r="C82" i="194"/>
  <c r="A64" i="194"/>
  <c r="A49" i="194"/>
  <c r="AD42" i="194"/>
  <c r="AD41" i="194"/>
  <c r="AB34" i="194"/>
  <c r="AB33" i="194"/>
  <c r="AB32" i="194"/>
  <c r="AB31" i="194"/>
  <c r="A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8" i="194"/>
  <c r="A18" i="194"/>
  <c r="AB17" i="194"/>
  <c r="AB16" i="194"/>
  <c r="AB15" i="194"/>
  <c r="D15" i="194"/>
  <c r="D14" i="194"/>
  <c r="O13" i="194"/>
  <c r="D13" i="194"/>
  <c r="O12" i="194"/>
  <c r="D12" i="194"/>
  <c r="O11" i="194"/>
  <c r="O10" i="194"/>
  <c r="D10" i="194"/>
  <c r="O9" i="194"/>
  <c r="D9" i="194"/>
  <c r="O8" i="194"/>
  <c r="D8" i="194"/>
  <c r="A7" i="194"/>
  <c r="A4" i="194"/>
  <c r="AB2" i="194"/>
  <c r="Y1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F115" i="193"/>
  <c r="AD115" i="193"/>
  <c r="AB115" i="193"/>
  <c r="AF114" i="193"/>
  <c r="AD114" i="193"/>
  <c r="AB114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0" i="193"/>
  <c r="N90" i="193"/>
  <c r="M90" i="193"/>
  <c r="L90" i="193"/>
  <c r="K90" i="193"/>
  <c r="AF9" i="193"/>
  <c r="G90" i="193"/>
  <c r="F90" i="193"/>
  <c r="AD9" i="193"/>
  <c r="E90" i="193"/>
  <c r="D90" i="193"/>
  <c r="AB9" i="193"/>
  <c r="C90" i="193"/>
  <c r="O89" i="193"/>
  <c r="N89" i="193"/>
  <c r="M89" i="193"/>
  <c r="L89" i="193"/>
  <c r="K89" i="193"/>
  <c r="AF8" i="193"/>
  <c r="G89" i="193"/>
  <c r="F89" i="193"/>
  <c r="AD8" i="193"/>
  <c r="E89" i="193"/>
  <c r="D89" i="193"/>
  <c r="AB8" i="193"/>
  <c r="C89" i="193"/>
  <c r="AF38" i="193"/>
  <c r="AD38" i="193"/>
  <c r="AB38" i="193"/>
  <c r="AF37" i="193"/>
  <c r="AD37" i="193"/>
  <c r="AB37" i="193"/>
  <c r="O88" i="193"/>
  <c r="N88" i="193"/>
  <c r="M88" i="193"/>
  <c r="L88" i="193"/>
  <c r="J88" i="193"/>
  <c r="AF7" i="193"/>
  <c r="G88" i="193"/>
  <c r="F88" i="193"/>
  <c r="AD7" i="193"/>
  <c r="E88" i="193"/>
  <c r="D88" i="193"/>
  <c r="AB7" i="193"/>
  <c r="C88" i="193"/>
  <c r="O87" i="193"/>
  <c r="N87" i="193"/>
  <c r="M87" i="193"/>
  <c r="L87" i="193"/>
  <c r="J87" i="193"/>
  <c r="AF6" i="193"/>
  <c r="G87" i="193"/>
  <c r="F87" i="193"/>
  <c r="AD6" i="193"/>
  <c r="E87" i="193"/>
  <c r="D87" i="193"/>
  <c r="AB6" i="193"/>
  <c r="C87" i="193"/>
  <c r="O86" i="193"/>
  <c r="N86" i="193"/>
  <c r="M86" i="193"/>
  <c r="L86" i="193"/>
  <c r="J86" i="193"/>
  <c r="AF5" i="193"/>
  <c r="G86" i="193"/>
  <c r="F86" i="193"/>
  <c r="AD5" i="193"/>
  <c r="E86" i="193"/>
  <c r="D86" i="193"/>
  <c r="AB5" i="193"/>
  <c r="C86" i="193"/>
  <c r="O85" i="193"/>
  <c r="N85" i="193"/>
  <c r="M85" i="193"/>
  <c r="L85" i="193"/>
  <c r="J85" i="193"/>
  <c r="AF4" i="193"/>
  <c r="G85" i="193"/>
  <c r="F85" i="193"/>
  <c r="AD4" i="193"/>
  <c r="E85" i="193"/>
  <c r="D85" i="193"/>
  <c r="AB4" i="193"/>
  <c r="C85" i="193"/>
  <c r="J82" i="193"/>
  <c r="S1" i="193"/>
  <c r="C82" i="193"/>
  <c r="A64" i="193"/>
  <c r="A49" i="193"/>
  <c r="AD42" i="193"/>
  <c r="AD41" i="193"/>
  <c r="AB34" i="193"/>
  <c r="AB33" i="193"/>
  <c r="AB32" i="193"/>
  <c r="AB31" i="193"/>
  <c r="A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8" i="193"/>
  <c r="A18" i="193"/>
  <c r="AB17" i="193"/>
  <c r="AB16" i="193"/>
  <c r="AB15" i="193"/>
  <c r="D15" i="193"/>
  <c r="D14" i="193"/>
  <c r="O13" i="193"/>
  <c r="D13" i="193"/>
  <c r="O12" i="193"/>
  <c r="D12" i="193"/>
  <c r="O11" i="193"/>
  <c r="O10" i="193"/>
  <c r="D10" i="193"/>
  <c r="O9" i="193"/>
  <c r="D9" i="193"/>
  <c r="O8" i="193"/>
  <c r="D8" i="193"/>
  <c r="A7" i="193"/>
  <c r="A4" i="193"/>
  <c r="AB2" i="193"/>
  <c r="Y1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AF115" i="192"/>
  <c r="AD115" i="192"/>
  <c r="AB115" i="192"/>
  <c r="AF114" i="192"/>
  <c r="AD114" i="192"/>
  <c r="AB114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0" i="192"/>
  <c r="N90" i="192"/>
  <c r="M90" i="192"/>
  <c r="L90" i="192"/>
  <c r="K90" i="192"/>
  <c r="AF9" i="192"/>
  <c r="G90" i="192"/>
  <c r="F90" i="192"/>
  <c r="AD9" i="192"/>
  <c r="E90" i="192"/>
  <c r="D90" i="192"/>
  <c r="AB9" i="192"/>
  <c r="C90" i="192"/>
  <c r="O89" i="192"/>
  <c r="N89" i="192"/>
  <c r="M89" i="192"/>
  <c r="L89" i="192"/>
  <c r="K89" i="192"/>
  <c r="AF8" i="192"/>
  <c r="G89" i="192"/>
  <c r="F89" i="192"/>
  <c r="AD8" i="192"/>
  <c r="E89" i="192"/>
  <c r="D89" i="192"/>
  <c r="AB8" i="192"/>
  <c r="C89" i="192"/>
  <c r="AF38" i="192"/>
  <c r="AD38" i="192"/>
  <c r="AB38" i="192"/>
  <c r="AF37" i="192"/>
  <c r="AD37" i="192"/>
  <c r="AB37" i="192"/>
  <c r="O88" i="192"/>
  <c r="N88" i="192"/>
  <c r="M88" i="192"/>
  <c r="L88" i="192"/>
  <c r="J88" i="192"/>
  <c r="AF7" i="192"/>
  <c r="G88" i="192"/>
  <c r="F88" i="192"/>
  <c r="AD7" i="192"/>
  <c r="E88" i="192"/>
  <c r="D88" i="192"/>
  <c r="AB7" i="192"/>
  <c r="C88" i="192"/>
  <c r="O87" i="192"/>
  <c r="N87" i="192"/>
  <c r="M87" i="192"/>
  <c r="L87" i="192"/>
  <c r="J87" i="192"/>
  <c r="AF6" i="192"/>
  <c r="G87" i="192"/>
  <c r="F87" i="192"/>
  <c r="AD6" i="192"/>
  <c r="E87" i="192"/>
  <c r="D87" i="192"/>
  <c r="AB6" i="192"/>
  <c r="C87" i="192"/>
  <c r="O86" i="192"/>
  <c r="N86" i="192"/>
  <c r="M86" i="192"/>
  <c r="L86" i="192"/>
  <c r="J86" i="192"/>
  <c r="AF5" i="192"/>
  <c r="G86" i="192"/>
  <c r="F86" i="192"/>
  <c r="AD5" i="192"/>
  <c r="E86" i="192"/>
  <c r="D86" i="192"/>
  <c r="AB5" i="192"/>
  <c r="C86" i="192"/>
  <c r="O85" i="192"/>
  <c r="N85" i="192"/>
  <c r="M85" i="192"/>
  <c r="L85" i="192"/>
  <c r="J85" i="192"/>
  <c r="AF4" i="192"/>
  <c r="G85" i="192"/>
  <c r="F85" i="192"/>
  <c r="AD4" i="192"/>
  <c r="E85" i="192"/>
  <c r="D85" i="192"/>
  <c r="AB4" i="192"/>
  <c r="C85" i="192"/>
  <c r="J82" i="192"/>
  <c r="S1" i="192"/>
  <c r="C82" i="192"/>
  <c r="A64" i="192"/>
  <c r="A49" i="192"/>
  <c r="AD42" i="192"/>
  <c r="AD41" i="192"/>
  <c r="AB34" i="192"/>
  <c r="AB33" i="192"/>
  <c r="AB32" i="192"/>
  <c r="AB31" i="192"/>
  <c r="A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8" i="192"/>
  <c r="A18" i="192"/>
  <c r="AB17" i="192"/>
  <c r="AB16" i="192"/>
  <c r="AB15" i="192"/>
  <c r="D15" i="192"/>
  <c r="D14" i="192"/>
  <c r="O13" i="192"/>
  <c r="D13" i="192"/>
  <c r="O12" i="192"/>
  <c r="D12" i="192"/>
  <c r="O11" i="192"/>
  <c r="O10" i="192"/>
  <c r="D10" i="192"/>
  <c r="O9" i="192"/>
  <c r="D9" i="192"/>
  <c r="O8" i="192"/>
  <c r="D8" i="192"/>
  <c r="A7" i="192"/>
  <c r="A4" i="192"/>
  <c r="AB2" i="192"/>
  <c r="Y1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AF115" i="191"/>
  <c r="AD115" i="191"/>
  <c r="AB115" i="191"/>
  <c r="AF114" i="191"/>
  <c r="AD114" i="191"/>
  <c r="AB114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0" i="191"/>
  <c r="N90" i="191"/>
  <c r="M90" i="191"/>
  <c r="L90" i="191"/>
  <c r="K90" i="191"/>
  <c r="AF9" i="191"/>
  <c r="G90" i="191"/>
  <c r="F90" i="191"/>
  <c r="AD9" i="191"/>
  <c r="E90" i="191"/>
  <c r="D90" i="191"/>
  <c r="AB9" i="191"/>
  <c r="C90" i="191"/>
  <c r="O89" i="191"/>
  <c r="N89" i="191"/>
  <c r="M89" i="191"/>
  <c r="L89" i="191"/>
  <c r="K89" i="191"/>
  <c r="AF8" i="191"/>
  <c r="G89" i="191"/>
  <c r="F89" i="191"/>
  <c r="AD8" i="191"/>
  <c r="E89" i="191"/>
  <c r="D89" i="191"/>
  <c r="AB8" i="191"/>
  <c r="C89" i="191"/>
  <c r="AF38" i="191"/>
  <c r="AD38" i="191"/>
  <c r="AB38" i="191"/>
  <c r="AF37" i="191"/>
  <c r="AD37" i="191"/>
  <c r="AB37" i="191"/>
  <c r="O88" i="191"/>
  <c r="N88" i="191"/>
  <c r="M88" i="191"/>
  <c r="L88" i="191"/>
  <c r="J88" i="191"/>
  <c r="AF7" i="191"/>
  <c r="G88" i="191"/>
  <c r="F88" i="191"/>
  <c r="AD7" i="191"/>
  <c r="E88" i="191"/>
  <c r="D88" i="191"/>
  <c r="AB7" i="191"/>
  <c r="C88" i="191"/>
  <c r="O87" i="191"/>
  <c r="N87" i="191"/>
  <c r="M87" i="191"/>
  <c r="L87" i="191"/>
  <c r="J87" i="191"/>
  <c r="AF6" i="191"/>
  <c r="G87" i="191"/>
  <c r="F87" i="191"/>
  <c r="AD6" i="191"/>
  <c r="E87" i="191"/>
  <c r="D87" i="191"/>
  <c r="AB6" i="191"/>
  <c r="C87" i="191"/>
  <c r="O86" i="191"/>
  <c r="N86" i="191"/>
  <c r="M86" i="191"/>
  <c r="L86" i="191"/>
  <c r="J86" i="191"/>
  <c r="AF5" i="191"/>
  <c r="G86" i="191"/>
  <c r="F86" i="191"/>
  <c r="AD5" i="191"/>
  <c r="E86" i="191"/>
  <c r="D86" i="191"/>
  <c r="AB5" i="191"/>
  <c r="C86" i="191"/>
  <c r="O85" i="191"/>
  <c r="N85" i="191"/>
  <c r="M85" i="191"/>
  <c r="L85" i="191"/>
  <c r="J85" i="191"/>
  <c r="AF4" i="191"/>
  <c r="G85" i="191"/>
  <c r="F85" i="191"/>
  <c r="AD4" i="191"/>
  <c r="E85" i="191"/>
  <c r="D85" i="191"/>
  <c r="AB4" i="191"/>
  <c r="C85" i="191"/>
  <c r="J82" i="191"/>
  <c r="S1" i="191"/>
  <c r="C82" i="191"/>
  <c r="A64" i="191"/>
  <c r="A49" i="191"/>
  <c r="AD42" i="191"/>
  <c r="AD41" i="191"/>
  <c r="AB34" i="191"/>
  <c r="AB33" i="191"/>
  <c r="AB32" i="191"/>
  <c r="AB31" i="191"/>
  <c r="A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8" i="191"/>
  <c r="A18" i="191"/>
  <c r="AB17" i="191"/>
  <c r="AB16" i="191"/>
  <c r="AB15" i="191"/>
  <c r="D15" i="191"/>
  <c r="D14" i="191"/>
  <c r="O13" i="191"/>
  <c r="D13" i="191"/>
  <c r="O12" i="191"/>
  <c r="D12" i="191"/>
  <c r="O11" i="191"/>
  <c r="O10" i="191"/>
  <c r="D10" i="191"/>
  <c r="O9" i="191"/>
  <c r="D9" i="191"/>
  <c r="O8" i="191"/>
  <c r="D8" i="191"/>
  <c r="A7" i="191"/>
  <c r="A4" i="191"/>
  <c r="AB2" i="191"/>
  <c r="Y1" i="191"/>
  <c r="AD128" i="190"/>
  <c r="AB128" i="190"/>
  <c r="AD127" i="190"/>
  <c r="AB127" i="190"/>
  <c r="AD125" i="190"/>
  <c r="AB125" i="190"/>
  <c r="AD124" i="190"/>
  <c r="AB124" i="190"/>
  <c r="AB122" i="190"/>
  <c r="AB121" i="190"/>
  <c r="AB120" i="190"/>
  <c r="AB118" i="190"/>
  <c r="AF115" i="190"/>
  <c r="AD115" i="190"/>
  <c r="AB115" i="190"/>
  <c r="AF114" i="190"/>
  <c r="AD114" i="190"/>
  <c r="AB114" i="190"/>
  <c r="AD111" i="190"/>
  <c r="AB111" i="190"/>
  <c r="AD110" i="190"/>
  <c r="AB110" i="190"/>
  <c r="AD109" i="190"/>
  <c r="AB109" i="190"/>
  <c r="AD108" i="190"/>
  <c r="AB108" i="190"/>
  <c r="AD105" i="190"/>
  <c r="AB105" i="190"/>
  <c r="AD104" i="190"/>
  <c r="AB104" i="190"/>
  <c r="O90" i="190"/>
  <c r="N90" i="190"/>
  <c r="M90" i="190"/>
  <c r="L90" i="190"/>
  <c r="K90" i="190"/>
  <c r="AF9" i="190"/>
  <c r="G90" i="190"/>
  <c r="F90" i="190"/>
  <c r="AD9" i="190"/>
  <c r="E90" i="190"/>
  <c r="D90" i="190"/>
  <c r="AB9" i="190"/>
  <c r="C90" i="190"/>
  <c r="O89" i="190"/>
  <c r="N89" i="190"/>
  <c r="M89" i="190"/>
  <c r="L89" i="190"/>
  <c r="K89" i="190"/>
  <c r="AF8" i="190"/>
  <c r="G89" i="190"/>
  <c r="F89" i="190"/>
  <c r="AD8" i="190"/>
  <c r="E89" i="190"/>
  <c r="D89" i="190"/>
  <c r="AB8" i="190"/>
  <c r="C89" i="190"/>
  <c r="AF38" i="190"/>
  <c r="AD38" i="190"/>
  <c r="AB38" i="190"/>
  <c r="AF37" i="190"/>
  <c r="AD37" i="190"/>
  <c r="AB37" i="190"/>
  <c r="O88" i="190"/>
  <c r="N88" i="190"/>
  <c r="M88" i="190"/>
  <c r="L88" i="190"/>
  <c r="J88" i="190"/>
  <c r="AF7" i="190"/>
  <c r="G88" i="190"/>
  <c r="F88" i="190"/>
  <c r="AD7" i="190"/>
  <c r="E88" i="190"/>
  <c r="D88" i="190"/>
  <c r="AB7" i="190"/>
  <c r="C88" i="190"/>
  <c r="O87" i="190"/>
  <c r="N87" i="190"/>
  <c r="M87" i="190"/>
  <c r="L87" i="190"/>
  <c r="J87" i="190"/>
  <c r="AF6" i="190"/>
  <c r="G87" i="190"/>
  <c r="F87" i="190"/>
  <c r="AD6" i="190"/>
  <c r="E87" i="190"/>
  <c r="D87" i="190"/>
  <c r="AB6" i="190"/>
  <c r="C87" i="190"/>
  <c r="O86" i="190"/>
  <c r="N86" i="190"/>
  <c r="M86" i="190"/>
  <c r="L86" i="190"/>
  <c r="J86" i="190"/>
  <c r="AF5" i="190"/>
  <c r="G86" i="190"/>
  <c r="F86" i="190"/>
  <c r="AD5" i="190"/>
  <c r="E86" i="190"/>
  <c r="D86" i="190"/>
  <c r="AB5" i="190"/>
  <c r="C86" i="190"/>
  <c r="O85" i="190"/>
  <c r="N85" i="190"/>
  <c r="M85" i="190"/>
  <c r="L85" i="190"/>
  <c r="J85" i="190"/>
  <c r="AF4" i="190"/>
  <c r="G85" i="190"/>
  <c r="F85" i="190"/>
  <c r="AD4" i="190"/>
  <c r="E85" i="190"/>
  <c r="D85" i="190"/>
  <c r="AB4" i="190"/>
  <c r="C85" i="190"/>
  <c r="J82" i="190"/>
  <c r="S1" i="190"/>
  <c r="C82" i="190"/>
  <c r="A64" i="190"/>
  <c r="A49" i="190"/>
  <c r="AD42" i="190"/>
  <c r="AD41" i="190"/>
  <c r="AB34" i="190"/>
  <c r="AB33" i="190"/>
  <c r="AB32" i="190"/>
  <c r="AB31" i="190"/>
  <c r="A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8" i="190"/>
  <c r="A18" i="190"/>
  <c r="AB17" i="190"/>
  <c r="AB16" i="190"/>
  <c r="AB15" i="190"/>
  <c r="D15" i="190"/>
  <c r="D14" i="190"/>
  <c r="O13" i="190"/>
  <c r="D13" i="190"/>
  <c r="O12" i="190"/>
  <c r="D12" i="190"/>
  <c r="O11" i="190"/>
  <c r="O10" i="190"/>
  <c r="D10" i="190"/>
  <c r="O9" i="190"/>
  <c r="D9" i="190"/>
  <c r="O8" i="190"/>
  <c r="D8" i="190"/>
  <c r="A7" i="190"/>
  <c r="A4" i="190"/>
  <c r="AB2" i="190"/>
  <c r="Y1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F115" i="189"/>
  <c r="AD115" i="189"/>
  <c r="AB115" i="189"/>
  <c r="AF114" i="189"/>
  <c r="AD114" i="189"/>
  <c r="AB114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0" i="189"/>
  <c r="N90" i="189"/>
  <c r="M90" i="189"/>
  <c r="L90" i="189"/>
  <c r="K90" i="189"/>
  <c r="AF9" i="189"/>
  <c r="G90" i="189"/>
  <c r="F90" i="189"/>
  <c r="AD9" i="189"/>
  <c r="E90" i="189"/>
  <c r="D90" i="189"/>
  <c r="AB9" i="189"/>
  <c r="C90" i="189"/>
  <c r="O89" i="189"/>
  <c r="N89" i="189"/>
  <c r="M89" i="189"/>
  <c r="L89" i="189"/>
  <c r="K89" i="189"/>
  <c r="AF8" i="189"/>
  <c r="G89" i="189"/>
  <c r="F89" i="189"/>
  <c r="AD8" i="189"/>
  <c r="E89" i="189"/>
  <c r="D89" i="189"/>
  <c r="AB8" i="189"/>
  <c r="C89" i="189"/>
  <c r="AF38" i="189"/>
  <c r="AD38" i="189"/>
  <c r="AB38" i="189"/>
  <c r="AF37" i="189"/>
  <c r="AD37" i="189"/>
  <c r="AB37" i="189"/>
  <c r="O88" i="189"/>
  <c r="N88" i="189"/>
  <c r="M88" i="189"/>
  <c r="L88" i="189"/>
  <c r="J88" i="189"/>
  <c r="AF7" i="189"/>
  <c r="G88" i="189"/>
  <c r="F88" i="189"/>
  <c r="AD7" i="189"/>
  <c r="E88" i="189"/>
  <c r="D88" i="189"/>
  <c r="AB7" i="189"/>
  <c r="C88" i="189"/>
  <c r="O87" i="189"/>
  <c r="N87" i="189"/>
  <c r="M87" i="189"/>
  <c r="L87" i="189"/>
  <c r="J87" i="189"/>
  <c r="AF6" i="189"/>
  <c r="G87" i="189"/>
  <c r="F87" i="189"/>
  <c r="AD6" i="189"/>
  <c r="E87" i="189"/>
  <c r="D87" i="189"/>
  <c r="AB6" i="189"/>
  <c r="C87" i="189"/>
  <c r="O86" i="189"/>
  <c r="N86" i="189"/>
  <c r="M86" i="189"/>
  <c r="L86" i="189"/>
  <c r="J86" i="189"/>
  <c r="AF5" i="189"/>
  <c r="G86" i="189"/>
  <c r="F86" i="189"/>
  <c r="AD5" i="189"/>
  <c r="E86" i="189"/>
  <c r="D86" i="189"/>
  <c r="AB5" i="189"/>
  <c r="C86" i="189"/>
  <c r="O85" i="189"/>
  <c r="N85" i="189"/>
  <c r="M85" i="189"/>
  <c r="L85" i="189"/>
  <c r="J85" i="189"/>
  <c r="AF4" i="189"/>
  <c r="G85" i="189"/>
  <c r="F85" i="189"/>
  <c r="AD4" i="189"/>
  <c r="E85" i="189"/>
  <c r="D85" i="189"/>
  <c r="AB4" i="189"/>
  <c r="C85" i="189"/>
  <c r="J82" i="189"/>
  <c r="S1" i="189"/>
  <c r="C82" i="189"/>
  <c r="A64" i="189"/>
  <c r="A49" i="189"/>
  <c r="AD42" i="189"/>
  <c r="AD41" i="189"/>
  <c r="AB34" i="189"/>
  <c r="AB33" i="189"/>
  <c r="AB32" i="189"/>
  <c r="AB31" i="189"/>
  <c r="A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8" i="189"/>
  <c r="A18" i="189"/>
  <c r="AB17" i="189"/>
  <c r="AB16" i="189"/>
  <c r="AB15" i="189"/>
  <c r="D15" i="189"/>
  <c r="D14" i="189"/>
  <c r="O13" i="189"/>
  <c r="D13" i="189"/>
  <c r="O12" i="189"/>
  <c r="D12" i="189"/>
  <c r="O11" i="189"/>
  <c r="O10" i="189"/>
  <c r="D10" i="189"/>
  <c r="O9" i="189"/>
  <c r="D9" i="189"/>
  <c r="O8" i="189"/>
  <c r="D8" i="189"/>
  <c r="A7" i="189"/>
  <c r="A4" i="189"/>
  <c r="AB2" i="189"/>
  <c r="Y1" i="189"/>
  <c r="AD128" i="188"/>
  <c r="AB128" i="188"/>
  <c r="AD127" i="188"/>
  <c r="AB127" i="188"/>
  <c r="AD125" i="188"/>
  <c r="AB125" i="188"/>
  <c r="AD124" i="188"/>
  <c r="AB124" i="188"/>
  <c r="AB122" i="188"/>
  <c r="AB121" i="188"/>
  <c r="AB120" i="188"/>
  <c r="AB118" i="188"/>
  <c r="AF115" i="188"/>
  <c r="AD115" i="188"/>
  <c r="AB115" i="188"/>
  <c r="AF114" i="188"/>
  <c r="AD114" i="188"/>
  <c r="AB114" i="188"/>
  <c r="AD111" i="188"/>
  <c r="AB111" i="188"/>
  <c r="AD110" i="188"/>
  <c r="AB110" i="188"/>
  <c r="AD109" i="188"/>
  <c r="AB109" i="188"/>
  <c r="AD108" i="188"/>
  <c r="AB108" i="188"/>
  <c r="AD105" i="188"/>
  <c r="AB105" i="188"/>
  <c r="AD104" i="188"/>
  <c r="AB104" i="188"/>
  <c r="O90" i="188"/>
  <c r="N90" i="188"/>
  <c r="M90" i="188"/>
  <c r="L90" i="188"/>
  <c r="K90" i="188"/>
  <c r="AF9" i="188"/>
  <c r="G90" i="188"/>
  <c r="F90" i="188"/>
  <c r="AD9" i="188"/>
  <c r="E90" i="188"/>
  <c r="D90" i="188"/>
  <c r="AB9" i="188"/>
  <c r="C90" i="188"/>
  <c r="O89" i="188"/>
  <c r="N89" i="188"/>
  <c r="M89" i="188"/>
  <c r="L89" i="188"/>
  <c r="K89" i="188"/>
  <c r="AF8" i="188"/>
  <c r="G89" i="188"/>
  <c r="F89" i="188"/>
  <c r="AD8" i="188"/>
  <c r="E89" i="188"/>
  <c r="D89" i="188"/>
  <c r="AB8" i="188"/>
  <c r="C89" i="188"/>
  <c r="AF38" i="188"/>
  <c r="AD38" i="188"/>
  <c r="AB38" i="188"/>
  <c r="AF37" i="188"/>
  <c r="AD37" i="188"/>
  <c r="AB37" i="188"/>
  <c r="O88" i="188"/>
  <c r="N88" i="188"/>
  <c r="M88" i="188"/>
  <c r="L88" i="188"/>
  <c r="J88" i="188"/>
  <c r="AF7" i="188"/>
  <c r="G88" i="188"/>
  <c r="F88" i="188"/>
  <c r="AD7" i="188"/>
  <c r="E88" i="188"/>
  <c r="D88" i="188"/>
  <c r="AB7" i="188"/>
  <c r="C88" i="188"/>
  <c r="O87" i="188"/>
  <c r="N87" i="188"/>
  <c r="M87" i="188"/>
  <c r="L87" i="188"/>
  <c r="J87" i="188"/>
  <c r="AF6" i="188"/>
  <c r="G87" i="188"/>
  <c r="F87" i="188"/>
  <c r="AD6" i="188"/>
  <c r="E87" i="188"/>
  <c r="D87" i="188"/>
  <c r="AB6" i="188"/>
  <c r="C87" i="188"/>
  <c r="O86" i="188"/>
  <c r="N86" i="188"/>
  <c r="M86" i="188"/>
  <c r="L86" i="188"/>
  <c r="J86" i="188"/>
  <c r="AF5" i="188"/>
  <c r="G86" i="188"/>
  <c r="F86" i="188"/>
  <c r="AD5" i="188"/>
  <c r="E86" i="188"/>
  <c r="D86" i="188"/>
  <c r="AB5" i="188"/>
  <c r="C86" i="188"/>
  <c r="O85" i="188"/>
  <c r="N85" i="188"/>
  <c r="M85" i="188"/>
  <c r="L85" i="188"/>
  <c r="J85" i="188"/>
  <c r="AF4" i="188"/>
  <c r="G85" i="188"/>
  <c r="F85" i="188"/>
  <c r="AD4" i="188"/>
  <c r="E85" i="188"/>
  <c r="D85" i="188"/>
  <c r="AB4" i="188"/>
  <c r="C85" i="188"/>
  <c r="J82" i="188"/>
  <c r="S1" i="188"/>
  <c r="C82" i="188"/>
  <c r="A64" i="188"/>
  <c r="A49" i="188"/>
  <c r="AD42" i="188"/>
  <c r="AD41" i="188"/>
  <c r="AB34" i="188"/>
  <c r="AB33" i="188"/>
  <c r="AB32" i="188"/>
  <c r="AB31" i="188"/>
  <c r="A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8" i="188"/>
  <c r="A18" i="188"/>
  <c r="AB17" i="188"/>
  <c r="AB16" i="188"/>
  <c r="AB15" i="188"/>
  <c r="D15" i="188"/>
  <c r="D14" i="188"/>
  <c r="O13" i="188"/>
  <c r="D13" i="188"/>
  <c r="O12" i="188"/>
  <c r="D12" i="188"/>
  <c r="O11" i="188"/>
  <c r="O10" i="188"/>
  <c r="D10" i="188"/>
  <c r="O9" i="188"/>
  <c r="D9" i="188"/>
  <c r="O8" i="188"/>
  <c r="D8" i="188"/>
  <c r="A7" i="188"/>
  <c r="A4" i="188"/>
  <c r="AB2" i="188"/>
  <c r="Y1" i="188"/>
  <c r="AD128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F115" i="187"/>
  <c r="AD115" i="187"/>
  <c r="AB115" i="187"/>
  <c r="AF114" i="187"/>
  <c r="AD114" i="187"/>
  <c r="AB114" i="187"/>
  <c r="AD111" i="187"/>
  <c r="AB111" i="187"/>
  <c r="AD110" i="187"/>
  <c r="AB110" i="187"/>
  <c r="AD109" i="187"/>
  <c r="AB109" i="187"/>
  <c r="AD108" i="187"/>
  <c r="AB108" i="187"/>
  <c r="AD105" i="187"/>
  <c r="AB105" i="187"/>
  <c r="AD104" i="187"/>
  <c r="AB104" i="187"/>
  <c r="O90" i="187"/>
  <c r="N90" i="187"/>
  <c r="M90" i="187"/>
  <c r="L90" i="187"/>
  <c r="K90" i="187"/>
  <c r="AF9" i="187"/>
  <c r="G90" i="187"/>
  <c r="F90" i="187"/>
  <c r="AD9" i="187"/>
  <c r="E90" i="187"/>
  <c r="D90" i="187"/>
  <c r="AB9" i="187"/>
  <c r="C90" i="187"/>
  <c r="O89" i="187"/>
  <c r="N89" i="187"/>
  <c r="M89" i="187"/>
  <c r="L89" i="187"/>
  <c r="K89" i="187"/>
  <c r="AF8" i="187"/>
  <c r="G89" i="187"/>
  <c r="F89" i="187"/>
  <c r="AD8" i="187"/>
  <c r="E89" i="187"/>
  <c r="D89" i="187"/>
  <c r="AB8" i="187"/>
  <c r="C89" i="187"/>
  <c r="AF38" i="187"/>
  <c r="AD38" i="187"/>
  <c r="AB38" i="187"/>
  <c r="AF37" i="187"/>
  <c r="AD37" i="187"/>
  <c r="AB37" i="187"/>
  <c r="O88" i="187"/>
  <c r="N88" i="187"/>
  <c r="M88" i="187"/>
  <c r="L88" i="187"/>
  <c r="J88" i="187"/>
  <c r="AF7" i="187"/>
  <c r="G88" i="187"/>
  <c r="F88" i="187"/>
  <c r="AD7" i="187"/>
  <c r="E88" i="187"/>
  <c r="D88" i="187"/>
  <c r="AB7" i="187"/>
  <c r="C88" i="187"/>
  <c r="O87" i="187"/>
  <c r="N87" i="187"/>
  <c r="M87" i="187"/>
  <c r="L87" i="187"/>
  <c r="J87" i="187"/>
  <c r="AF6" i="187"/>
  <c r="G87" i="187"/>
  <c r="F87" i="187"/>
  <c r="AD6" i="187"/>
  <c r="E87" i="187"/>
  <c r="D87" i="187"/>
  <c r="AB6" i="187"/>
  <c r="C87" i="187"/>
  <c r="O86" i="187"/>
  <c r="N86" i="187"/>
  <c r="M86" i="187"/>
  <c r="L86" i="187"/>
  <c r="J86" i="187"/>
  <c r="AF5" i="187"/>
  <c r="G86" i="187"/>
  <c r="F86" i="187"/>
  <c r="AD5" i="187"/>
  <c r="E86" i="187"/>
  <c r="D86" i="187"/>
  <c r="AB5" i="187"/>
  <c r="C86" i="187"/>
  <c r="O85" i="187"/>
  <c r="N85" i="187"/>
  <c r="M85" i="187"/>
  <c r="L85" i="187"/>
  <c r="J85" i="187"/>
  <c r="AF4" i="187"/>
  <c r="G85" i="187"/>
  <c r="F85" i="187"/>
  <c r="AD4" i="187"/>
  <c r="E85" i="187"/>
  <c r="D85" i="187"/>
  <c r="AB4" i="187"/>
  <c r="C85" i="187"/>
  <c r="J82" i="187"/>
  <c r="S1" i="187"/>
  <c r="C82" i="187"/>
  <c r="A64" i="187"/>
  <c r="A49" i="187"/>
  <c r="AD42" i="187"/>
  <c r="AD41" i="187"/>
  <c r="AB34" i="187"/>
  <c r="AB33" i="187"/>
  <c r="AB32" i="187"/>
  <c r="AB31" i="187"/>
  <c r="A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8" i="187"/>
  <c r="A18" i="187"/>
  <c r="AB17" i="187"/>
  <c r="AB16" i="187"/>
  <c r="AB15" i="187"/>
  <c r="D15" i="187"/>
  <c r="D14" i="187"/>
  <c r="O13" i="187"/>
  <c r="D13" i="187"/>
  <c r="O12" i="187"/>
  <c r="D12" i="187"/>
  <c r="O11" i="187"/>
  <c r="O10" i="187"/>
  <c r="D10" i="187"/>
  <c r="O9" i="187"/>
  <c r="D9" i="187"/>
  <c r="O8" i="187"/>
  <c r="D8" i="187"/>
  <c r="A7" i="187"/>
  <c r="A4" i="187"/>
  <c r="AB2" i="187"/>
  <c r="Y1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AF115" i="186"/>
  <c r="AD115" i="186"/>
  <c r="AB115" i="186"/>
  <c r="AF114" i="186"/>
  <c r="AD114" i="186"/>
  <c r="AB114" i="186"/>
  <c r="AD111" i="186"/>
  <c r="AB111" i="186"/>
  <c r="AD110" i="186"/>
  <c r="AB110" i="186"/>
  <c r="AD109" i="186"/>
  <c r="AB109" i="186"/>
  <c r="AD108" i="186"/>
  <c r="AB108" i="186"/>
  <c r="AD105" i="186"/>
  <c r="AB105" i="186"/>
  <c r="AD104" i="186"/>
  <c r="AB104" i="186"/>
  <c r="O90" i="186"/>
  <c r="N90" i="186"/>
  <c r="M90" i="186"/>
  <c r="L90" i="186"/>
  <c r="K90" i="186"/>
  <c r="AF9" i="186"/>
  <c r="G90" i="186"/>
  <c r="F90" i="186"/>
  <c r="AD9" i="186"/>
  <c r="E90" i="186"/>
  <c r="D90" i="186"/>
  <c r="AB9" i="186"/>
  <c r="C90" i="186"/>
  <c r="O89" i="186"/>
  <c r="N89" i="186"/>
  <c r="M89" i="186"/>
  <c r="L89" i="186"/>
  <c r="K89" i="186"/>
  <c r="AF8" i="186"/>
  <c r="G89" i="186"/>
  <c r="F89" i="186"/>
  <c r="AD8" i="186"/>
  <c r="E89" i="186"/>
  <c r="D89" i="186"/>
  <c r="AB8" i="186"/>
  <c r="C89" i="186"/>
  <c r="AF38" i="186"/>
  <c r="AD38" i="186"/>
  <c r="AB38" i="186"/>
  <c r="AF37" i="186"/>
  <c r="AD37" i="186"/>
  <c r="AB37" i="186"/>
  <c r="O88" i="186"/>
  <c r="N88" i="186"/>
  <c r="M88" i="186"/>
  <c r="L88" i="186"/>
  <c r="J88" i="186"/>
  <c r="AF7" i="186"/>
  <c r="G88" i="186"/>
  <c r="F88" i="186"/>
  <c r="AD7" i="186"/>
  <c r="E88" i="186"/>
  <c r="D88" i="186"/>
  <c r="AB7" i="186"/>
  <c r="C88" i="186"/>
  <c r="O87" i="186"/>
  <c r="N87" i="186"/>
  <c r="M87" i="186"/>
  <c r="L87" i="186"/>
  <c r="J87" i="186"/>
  <c r="AF6" i="186"/>
  <c r="G87" i="186"/>
  <c r="F87" i="186"/>
  <c r="AD6" i="186"/>
  <c r="E87" i="186"/>
  <c r="D87" i="186"/>
  <c r="AB6" i="186"/>
  <c r="C87" i="186"/>
  <c r="O86" i="186"/>
  <c r="N86" i="186"/>
  <c r="M86" i="186"/>
  <c r="L86" i="186"/>
  <c r="J86" i="186"/>
  <c r="AF5" i="186"/>
  <c r="G86" i="186"/>
  <c r="F86" i="186"/>
  <c r="AD5" i="186"/>
  <c r="E86" i="186"/>
  <c r="D86" i="186"/>
  <c r="AB5" i="186"/>
  <c r="C86" i="186"/>
  <c r="O85" i="186"/>
  <c r="N85" i="186"/>
  <c r="M85" i="186"/>
  <c r="L85" i="186"/>
  <c r="J85" i="186"/>
  <c r="AF4" i="186"/>
  <c r="G85" i="186"/>
  <c r="F85" i="186"/>
  <c r="AD4" i="186"/>
  <c r="E85" i="186"/>
  <c r="D85" i="186"/>
  <c r="AB4" i="186"/>
  <c r="C85" i="186"/>
  <c r="J82" i="186"/>
  <c r="S1" i="186"/>
  <c r="C82" i="186"/>
  <c r="A64" i="186"/>
  <c r="A49" i="186"/>
  <c r="AD42" i="186"/>
  <c r="AD41" i="186"/>
  <c r="AB34" i="186"/>
  <c r="AB33" i="186"/>
  <c r="AB32" i="186"/>
  <c r="AB31" i="186"/>
  <c r="A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8" i="186"/>
  <c r="A18" i="186"/>
  <c r="AB17" i="186"/>
  <c r="AB16" i="186"/>
  <c r="AB15" i="186"/>
  <c r="D15" i="186"/>
  <c r="D14" i="186"/>
  <c r="O13" i="186"/>
  <c r="D13" i="186"/>
  <c r="O12" i="186"/>
  <c r="D12" i="186"/>
  <c r="O11" i="186"/>
  <c r="O10" i="186"/>
  <c r="D10" i="186"/>
  <c r="O9" i="186"/>
  <c r="D9" i="186"/>
  <c r="O8" i="186"/>
  <c r="D8" i="186"/>
  <c r="A7" i="186"/>
  <c r="A4" i="186"/>
  <c r="AB2" i="186"/>
  <c r="Y1" i="186"/>
  <c r="AD128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AF115" i="185"/>
  <c r="AD115" i="185"/>
  <c r="AB115" i="185"/>
  <c r="AF114" i="185"/>
  <c r="AD114" i="185"/>
  <c r="AB114" i="185"/>
  <c r="AD111" i="185"/>
  <c r="AB111" i="185"/>
  <c r="AD110" i="185"/>
  <c r="AB110" i="185"/>
  <c r="AD109" i="185"/>
  <c r="AB109" i="185"/>
  <c r="AD108" i="185"/>
  <c r="AB108" i="185"/>
  <c r="AD105" i="185"/>
  <c r="AB105" i="185"/>
  <c r="AD104" i="185"/>
  <c r="AB104" i="185"/>
  <c r="O90" i="185"/>
  <c r="N90" i="185"/>
  <c r="M90" i="185"/>
  <c r="L90" i="185"/>
  <c r="K90" i="185"/>
  <c r="AF9" i="185"/>
  <c r="G90" i="185"/>
  <c r="F90" i="185"/>
  <c r="AD9" i="185"/>
  <c r="E90" i="185"/>
  <c r="D90" i="185"/>
  <c r="AB9" i="185"/>
  <c r="C90" i="185"/>
  <c r="O89" i="185"/>
  <c r="N89" i="185"/>
  <c r="M89" i="185"/>
  <c r="L89" i="185"/>
  <c r="K89" i="185"/>
  <c r="AF8" i="185"/>
  <c r="G89" i="185"/>
  <c r="F89" i="185"/>
  <c r="AD8" i="185"/>
  <c r="E89" i="185"/>
  <c r="D89" i="185"/>
  <c r="AB8" i="185"/>
  <c r="C89" i="185"/>
  <c r="AF38" i="185"/>
  <c r="AD38" i="185"/>
  <c r="AB38" i="185"/>
  <c r="AF37" i="185"/>
  <c r="AD37" i="185"/>
  <c r="AB37" i="185"/>
  <c r="O88" i="185"/>
  <c r="N88" i="185"/>
  <c r="M88" i="185"/>
  <c r="L88" i="185"/>
  <c r="J88" i="185"/>
  <c r="AF7" i="185"/>
  <c r="G88" i="185"/>
  <c r="F88" i="185"/>
  <c r="AD7" i="185"/>
  <c r="E88" i="185"/>
  <c r="D88" i="185"/>
  <c r="AB7" i="185"/>
  <c r="C88" i="185"/>
  <c r="O87" i="185"/>
  <c r="N87" i="185"/>
  <c r="M87" i="185"/>
  <c r="L87" i="185"/>
  <c r="J87" i="185"/>
  <c r="AF6" i="185"/>
  <c r="G87" i="185"/>
  <c r="F87" i="185"/>
  <c r="AD6" i="185"/>
  <c r="E87" i="185"/>
  <c r="D87" i="185"/>
  <c r="AB6" i="185"/>
  <c r="C87" i="185"/>
  <c r="O86" i="185"/>
  <c r="N86" i="185"/>
  <c r="M86" i="185"/>
  <c r="L86" i="185"/>
  <c r="J86" i="185"/>
  <c r="AF5" i="185"/>
  <c r="G86" i="185"/>
  <c r="F86" i="185"/>
  <c r="AD5" i="185"/>
  <c r="E86" i="185"/>
  <c r="D86" i="185"/>
  <c r="AB5" i="185"/>
  <c r="C86" i="185"/>
  <c r="O85" i="185"/>
  <c r="N85" i="185"/>
  <c r="M85" i="185"/>
  <c r="L85" i="185"/>
  <c r="J85" i="185"/>
  <c r="AF4" i="185"/>
  <c r="G85" i="185"/>
  <c r="F85" i="185"/>
  <c r="AD4" i="185"/>
  <c r="E85" i="185"/>
  <c r="D85" i="185"/>
  <c r="AB4" i="185"/>
  <c r="C85" i="185"/>
  <c r="J82" i="185"/>
  <c r="S1" i="185"/>
  <c r="C82" i="185"/>
  <c r="A64" i="185"/>
  <c r="A49" i="185"/>
  <c r="AD42" i="185"/>
  <c r="AD41" i="185"/>
  <c r="AB34" i="185"/>
  <c r="AB33" i="185"/>
  <c r="AB32" i="185"/>
  <c r="AB31" i="185"/>
  <c r="A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8" i="185"/>
  <c r="A18" i="185"/>
  <c r="AB17" i="185"/>
  <c r="AB16" i="185"/>
  <c r="AB15" i="185"/>
  <c r="D15" i="185"/>
  <c r="D14" i="185"/>
  <c r="O13" i="185"/>
  <c r="D13" i="185"/>
  <c r="O12" i="185"/>
  <c r="D12" i="185"/>
  <c r="O11" i="185"/>
  <c r="O10" i="185"/>
  <c r="D10" i="185"/>
  <c r="O9" i="185"/>
  <c r="D9" i="185"/>
  <c r="O8" i="185"/>
  <c r="D8" i="185"/>
  <c r="A7" i="185"/>
  <c r="A4" i="185"/>
  <c r="AB2" i="185"/>
  <c r="Y1" i="185"/>
  <c r="AD128" i="184"/>
  <c r="AB128" i="184"/>
  <c r="AD127" i="184"/>
  <c r="AB127" i="184"/>
  <c r="AD125" i="184"/>
  <c r="AB125" i="184"/>
  <c r="AD124" i="184"/>
  <c r="AB124" i="184"/>
  <c r="AB122" i="184"/>
  <c r="AB121" i="184"/>
  <c r="AB120" i="184"/>
  <c r="AB118" i="184"/>
  <c r="AF115" i="184"/>
  <c r="AD115" i="184"/>
  <c r="AB115" i="184"/>
  <c r="AF114" i="184"/>
  <c r="AD114" i="184"/>
  <c r="AB114" i="184"/>
  <c r="AD111" i="184"/>
  <c r="AB111" i="184"/>
  <c r="AD110" i="184"/>
  <c r="AB110" i="184"/>
  <c r="AD109" i="184"/>
  <c r="AB109" i="184"/>
  <c r="AD108" i="184"/>
  <c r="AB108" i="184"/>
  <c r="AD105" i="184"/>
  <c r="AB105" i="184"/>
  <c r="AD104" i="184"/>
  <c r="AB104" i="184"/>
  <c r="O90" i="184"/>
  <c r="N90" i="184"/>
  <c r="M90" i="184"/>
  <c r="L90" i="184"/>
  <c r="K90" i="184"/>
  <c r="AF9" i="184"/>
  <c r="G90" i="184"/>
  <c r="F90" i="184"/>
  <c r="AD9" i="184"/>
  <c r="E90" i="184"/>
  <c r="D90" i="184"/>
  <c r="AB9" i="184"/>
  <c r="C90" i="184"/>
  <c r="O89" i="184"/>
  <c r="N89" i="184"/>
  <c r="M89" i="184"/>
  <c r="L89" i="184"/>
  <c r="K89" i="184"/>
  <c r="AF8" i="184"/>
  <c r="G89" i="184"/>
  <c r="F89" i="184"/>
  <c r="AD8" i="184"/>
  <c r="E89" i="184"/>
  <c r="D89" i="184"/>
  <c r="AB8" i="184"/>
  <c r="C89" i="184"/>
  <c r="AF38" i="184"/>
  <c r="AD38" i="184"/>
  <c r="AB38" i="184"/>
  <c r="AF37" i="184"/>
  <c r="AD37" i="184"/>
  <c r="AB37" i="184"/>
  <c r="O88" i="184"/>
  <c r="N88" i="184"/>
  <c r="M88" i="184"/>
  <c r="L88" i="184"/>
  <c r="J88" i="184"/>
  <c r="AF7" i="184"/>
  <c r="G88" i="184"/>
  <c r="F88" i="184"/>
  <c r="AD7" i="184"/>
  <c r="E88" i="184"/>
  <c r="D88" i="184"/>
  <c r="AB7" i="184"/>
  <c r="C88" i="184"/>
  <c r="O87" i="184"/>
  <c r="N87" i="184"/>
  <c r="M87" i="184"/>
  <c r="L87" i="184"/>
  <c r="J87" i="184"/>
  <c r="AF6" i="184"/>
  <c r="G87" i="184"/>
  <c r="F87" i="184"/>
  <c r="AD6" i="184"/>
  <c r="E87" i="184"/>
  <c r="D87" i="184"/>
  <c r="AB6" i="184"/>
  <c r="C87" i="184"/>
  <c r="O86" i="184"/>
  <c r="N86" i="184"/>
  <c r="M86" i="184"/>
  <c r="L86" i="184"/>
  <c r="J86" i="184"/>
  <c r="AF5" i="184"/>
  <c r="G86" i="184"/>
  <c r="F86" i="184"/>
  <c r="AD5" i="184"/>
  <c r="E86" i="184"/>
  <c r="D86" i="184"/>
  <c r="AB5" i="184"/>
  <c r="C86" i="184"/>
  <c r="O85" i="184"/>
  <c r="N85" i="184"/>
  <c r="M85" i="184"/>
  <c r="L85" i="184"/>
  <c r="J85" i="184"/>
  <c r="AF4" i="184"/>
  <c r="G85" i="184"/>
  <c r="F85" i="184"/>
  <c r="AD4" i="184"/>
  <c r="E85" i="184"/>
  <c r="D85" i="184"/>
  <c r="AB4" i="184"/>
  <c r="C85" i="184"/>
  <c r="J82" i="184"/>
  <c r="S1" i="184"/>
  <c r="C82" i="184"/>
  <c r="A64" i="184"/>
  <c r="A49" i="184"/>
  <c r="AD42" i="184"/>
  <c r="AD41" i="184"/>
  <c r="AB34" i="184"/>
  <c r="AB33" i="184"/>
  <c r="AB32" i="184"/>
  <c r="AB31" i="184"/>
  <c r="A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8" i="184"/>
  <c r="A18" i="184"/>
  <c r="AB17" i="184"/>
  <c r="AB16" i="184"/>
  <c r="AB15" i="184"/>
  <c r="D15" i="184"/>
  <c r="D14" i="184"/>
  <c r="O13" i="184"/>
  <c r="D13" i="184"/>
  <c r="O12" i="184"/>
  <c r="D12" i="184"/>
  <c r="O11" i="184"/>
  <c r="O10" i="184"/>
  <c r="D10" i="184"/>
  <c r="O9" i="184"/>
  <c r="D9" i="184"/>
  <c r="O8" i="184"/>
  <c r="D8" i="184"/>
  <c r="A7" i="184"/>
  <c r="A4" i="184"/>
  <c r="AB2" i="184"/>
  <c r="Y1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F115" i="183"/>
  <c r="AD115" i="183"/>
  <c r="AB115" i="183"/>
  <c r="AF114" i="183"/>
  <c r="AD114" i="183"/>
  <c r="AB114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0" i="183"/>
  <c r="N90" i="183"/>
  <c r="M90" i="183"/>
  <c r="L90" i="183"/>
  <c r="K90" i="183"/>
  <c r="AF9" i="183"/>
  <c r="G90" i="183"/>
  <c r="F90" i="183"/>
  <c r="AD9" i="183"/>
  <c r="E90" i="183"/>
  <c r="D90" i="183"/>
  <c r="AB9" i="183"/>
  <c r="C90" i="183"/>
  <c r="O89" i="183"/>
  <c r="N89" i="183"/>
  <c r="M89" i="183"/>
  <c r="L89" i="183"/>
  <c r="K89" i="183"/>
  <c r="AF8" i="183"/>
  <c r="G89" i="183"/>
  <c r="F89" i="183"/>
  <c r="AD8" i="183"/>
  <c r="E89" i="183"/>
  <c r="D89" i="183"/>
  <c r="AB8" i="183"/>
  <c r="C89" i="183"/>
  <c r="AF38" i="183"/>
  <c r="AD38" i="183"/>
  <c r="AB38" i="183"/>
  <c r="AF37" i="183"/>
  <c r="AD37" i="183"/>
  <c r="AB37" i="183"/>
  <c r="O88" i="183"/>
  <c r="N88" i="183"/>
  <c r="M88" i="183"/>
  <c r="L88" i="183"/>
  <c r="J88" i="183"/>
  <c r="AF7" i="183"/>
  <c r="G88" i="183"/>
  <c r="F88" i="183"/>
  <c r="AD7" i="183"/>
  <c r="E88" i="183"/>
  <c r="D88" i="183"/>
  <c r="AB7" i="183"/>
  <c r="C88" i="183"/>
  <c r="O87" i="183"/>
  <c r="N87" i="183"/>
  <c r="M87" i="183"/>
  <c r="L87" i="183"/>
  <c r="J87" i="183"/>
  <c r="AF6" i="183"/>
  <c r="G87" i="183"/>
  <c r="F87" i="183"/>
  <c r="AD6" i="183"/>
  <c r="E87" i="183"/>
  <c r="D87" i="183"/>
  <c r="AB6" i="183"/>
  <c r="C87" i="183"/>
  <c r="O86" i="183"/>
  <c r="N86" i="183"/>
  <c r="M86" i="183"/>
  <c r="L86" i="183"/>
  <c r="J86" i="183"/>
  <c r="AF5" i="183"/>
  <c r="G86" i="183"/>
  <c r="F86" i="183"/>
  <c r="AD5" i="183"/>
  <c r="E86" i="183"/>
  <c r="D86" i="183"/>
  <c r="AB5" i="183"/>
  <c r="C86" i="183"/>
  <c r="O85" i="183"/>
  <c r="N85" i="183"/>
  <c r="M85" i="183"/>
  <c r="L85" i="183"/>
  <c r="J85" i="183"/>
  <c r="AF4" i="183"/>
  <c r="G85" i="183"/>
  <c r="F85" i="183"/>
  <c r="AD4" i="183"/>
  <c r="E85" i="183"/>
  <c r="D85" i="183"/>
  <c r="AB4" i="183"/>
  <c r="C85" i="183"/>
  <c r="J82" i="183"/>
  <c r="S1" i="183"/>
  <c r="C82" i="183"/>
  <c r="A64" i="183"/>
  <c r="A49" i="183"/>
  <c r="AD42" i="183"/>
  <c r="AD41" i="183"/>
  <c r="AB34" i="183"/>
  <c r="AB33" i="183"/>
  <c r="AB32" i="183"/>
  <c r="AB31" i="183"/>
  <c r="A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8" i="183"/>
  <c r="A18" i="183"/>
  <c r="AB17" i="183"/>
  <c r="AB16" i="183"/>
  <c r="AB15" i="183"/>
  <c r="D15" i="183"/>
  <c r="D14" i="183"/>
  <c r="O13" i="183"/>
  <c r="D13" i="183"/>
  <c r="O12" i="183"/>
  <c r="D12" i="183"/>
  <c r="O11" i="183"/>
  <c r="O10" i="183"/>
  <c r="D10" i="183"/>
  <c r="O9" i="183"/>
  <c r="D9" i="183"/>
  <c r="O8" i="183"/>
  <c r="D8" i="183"/>
  <c r="A7" i="183"/>
  <c r="A4" i="183"/>
  <c r="AB2" i="183"/>
  <c r="Y1" i="183"/>
  <c r="AD128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F115" i="182"/>
  <c r="AD115" i="182"/>
  <c r="AB115" i="182"/>
  <c r="AF114" i="182"/>
  <c r="AD114" i="182"/>
  <c r="AB114" i="182"/>
  <c r="AD111" i="182"/>
  <c r="AB111" i="182"/>
  <c r="AD110" i="182"/>
  <c r="AB110" i="182"/>
  <c r="AD109" i="182"/>
  <c r="AB109" i="182"/>
  <c r="AD108" i="182"/>
  <c r="AB108" i="182"/>
  <c r="AD105" i="182"/>
  <c r="AB105" i="182"/>
  <c r="AD104" i="182"/>
  <c r="AB104" i="182"/>
  <c r="O90" i="182"/>
  <c r="N90" i="182"/>
  <c r="M90" i="182"/>
  <c r="L90" i="182"/>
  <c r="K90" i="182"/>
  <c r="AF9" i="182"/>
  <c r="G90" i="182"/>
  <c r="F90" i="182"/>
  <c r="AD9" i="182"/>
  <c r="E90" i="182"/>
  <c r="D90" i="182"/>
  <c r="AB9" i="182"/>
  <c r="C90" i="182"/>
  <c r="O89" i="182"/>
  <c r="N89" i="182"/>
  <c r="M89" i="182"/>
  <c r="L89" i="182"/>
  <c r="K89" i="182"/>
  <c r="AF8" i="182"/>
  <c r="G89" i="182"/>
  <c r="F89" i="182"/>
  <c r="AD8" i="182"/>
  <c r="E89" i="182"/>
  <c r="D89" i="182"/>
  <c r="AB8" i="182"/>
  <c r="C89" i="182"/>
  <c r="AF38" i="182"/>
  <c r="AD38" i="182"/>
  <c r="AB38" i="182"/>
  <c r="AF37" i="182"/>
  <c r="AD37" i="182"/>
  <c r="AB37" i="182"/>
  <c r="O88" i="182"/>
  <c r="N88" i="182"/>
  <c r="M88" i="182"/>
  <c r="L88" i="182"/>
  <c r="J88" i="182"/>
  <c r="AF7" i="182"/>
  <c r="G88" i="182"/>
  <c r="F88" i="182"/>
  <c r="AD7" i="182"/>
  <c r="E88" i="182"/>
  <c r="D88" i="182"/>
  <c r="AB7" i="182"/>
  <c r="C88" i="182"/>
  <c r="O87" i="182"/>
  <c r="N87" i="182"/>
  <c r="M87" i="182"/>
  <c r="L87" i="182"/>
  <c r="J87" i="182"/>
  <c r="AF6" i="182"/>
  <c r="G87" i="182"/>
  <c r="F87" i="182"/>
  <c r="AD6" i="182"/>
  <c r="E87" i="182"/>
  <c r="D87" i="182"/>
  <c r="AB6" i="182"/>
  <c r="C87" i="182"/>
  <c r="O86" i="182"/>
  <c r="N86" i="182"/>
  <c r="M86" i="182"/>
  <c r="L86" i="182"/>
  <c r="J86" i="182"/>
  <c r="AF5" i="182"/>
  <c r="G86" i="182"/>
  <c r="F86" i="182"/>
  <c r="AD5" i="182"/>
  <c r="E86" i="182"/>
  <c r="D86" i="182"/>
  <c r="AB5" i="182"/>
  <c r="C86" i="182"/>
  <c r="O85" i="182"/>
  <c r="N85" i="182"/>
  <c r="M85" i="182"/>
  <c r="L85" i="182"/>
  <c r="J85" i="182"/>
  <c r="AF4" i="182"/>
  <c r="G85" i="182"/>
  <c r="F85" i="182"/>
  <c r="AD4" i="182"/>
  <c r="E85" i="182"/>
  <c r="D85" i="182"/>
  <c r="AB4" i="182"/>
  <c r="C85" i="182"/>
  <c r="J82" i="182"/>
  <c r="S1" i="182"/>
  <c r="C82" i="182"/>
  <c r="A64" i="182"/>
  <c r="A49" i="182"/>
  <c r="AD42" i="182"/>
  <c r="AD41" i="182"/>
  <c r="AB34" i="182"/>
  <c r="AB33" i="182"/>
  <c r="AB32" i="182"/>
  <c r="AB31" i="182"/>
  <c r="A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8" i="182"/>
  <c r="A18" i="182"/>
  <c r="AB17" i="182"/>
  <c r="AB16" i="182"/>
  <c r="AB15" i="182"/>
  <c r="D15" i="182"/>
  <c r="D14" i="182"/>
  <c r="O13" i="182"/>
  <c r="D13" i="182"/>
  <c r="O12" i="182"/>
  <c r="D12" i="182"/>
  <c r="O11" i="182"/>
  <c r="O10" i="182"/>
  <c r="D10" i="182"/>
  <c r="O9" i="182"/>
  <c r="D9" i="182"/>
  <c r="O8" i="182"/>
  <c r="D8" i="182"/>
  <c r="A7" i="182"/>
  <c r="A4" i="182"/>
  <c r="AB2" i="182"/>
  <c r="Y1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AF115" i="181"/>
  <c r="AD115" i="181"/>
  <c r="AB115" i="181"/>
  <c r="AF114" i="181"/>
  <c r="AD114" i="181"/>
  <c r="AB114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0" i="181"/>
  <c r="N90" i="181"/>
  <c r="M90" i="181"/>
  <c r="L90" i="181"/>
  <c r="K90" i="181"/>
  <c r="AF9" i="181"/>
  <c r="G90" i="181"/>
  <c r="F90" i="181"/>
  <c r="AD9" i="181"/>
  <c r="E90" i="181"/>
  <c r="D90" i="181"/>
  <c r="AB9" i="181"/>
  <c r="C90" i="181"/>
  <c r="O89" i="181"/>
  <c r="N89" i="181"/>
  <c r="M89" i="181"/>
  <c r="L89" i="181"/>
  <c r="K89" i="181"/>
  <c r="AF8" i="181"/>
  <c r="G89" i="181"/>
  <c r="F89" i="181"/>
  <c r="AD8" i="181"/>
  <c r="E89" i="181"/>
  <c r="D89" i="181"/>
  <c r="AB8" i="181"/>
  <c r="C89" i="181"/>
  <c r="AF38" i="181"/>
  <c r="AD38" i="181"/>
  <c r="AB38" i="181"/>
  <c r="AF37" i="181"/>
  <c r="AD37" i="181"/>
  <c r="AB37" i="181"/>
  <c r="O88" i="181"/>
  <c r="N88" i="181"/>
  <c r="M88" i="181"/>
  <c r="L88" i="181"/>
  <c r="J88" i="181"/>
  <c r="AF7" i="181"/>
  <c r="G88" i="181"/>
  <c r="F88" i="181"/>
  <c r="AD7" i="181"/>
  <c r="E88" i="181"/>
  <c r="D88" i="181"/>
  <c r="AB7" i="181"/>
  <c r="C88" i="181"/>
  <c r="O87" i="181"/>
  <c r="N87" i="181"/>
  <c r="M87" i="181"/>
  <c r="L87" i="181"/>
  <c r="J87" i="181"/>
  <c r="AF6" i="181"/>
  <c r="G87" i="181"/>
  <c r="F87" i="181"/>
  <c r="AD6" i="181"/>
  <c r="E87" i="181"/>
  <c r="D87" i="181"/>
  <c r="AB6" i="181"/>
  <c r="C87" i="181"/>
  <c r="O86" i="181"/>
  <c r="N86" i="181"/>
  <c r="M86" i="181"/>
  <c r="L86" i="181"/>
  <c r="J86" i="181"/>
  <c r="AF5" i="181"/>
  <c r="G86" i="181"/>
  <c r="F86" i="181"/>
  <c r="AD5" i="181"/>
  <c r="E86" i="181"/>
  <c r="D86" i="181"/>
  <c r="AB5" i="181"/>
  <c r="C86" i="181"/>
  <c r="O85" i="181"/>
  <c r="N85" i="181"/>
  <c r="M85" i="181"/>
  <c r="L85" i="181"/>
  <c r="J85" i="181"/>
  <c r="AF4" i="181"/>
  <c r="G85" i="181"/>
  <c r="F85" i="181"/>
  <c r="AD4" i="181"/>
  <c r="E85" i="181"/>
  <c r="D85" i="181"/>
  <c r="AB4" i="181"/>
  <c r="C85" i="181"/>
  <c r="J82" i="181"/>
  <c r="S1" i="181"/>
  <c r="C82" i="181"/>
  <c r="A64" i="181"/>
  <c r="A49" i="181"/>
  <c r="AD42" i="181"/>
  <c r="AD41" i="181"/>
  <c r="AB34" i="181"/>
  <c r="AB33" i="181"/>
  <c r="AB32" i="181"/>
  <c r="AB31" i="181"/>
  <c r="A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8" i="181"/>
  <c r="A18" i="181"/>
  <c r="AB17" i="181"/>
  <c r="AB16" i="181"/>
  <c r="AB15" i="181"/>
  <c r="D15" i="181"/>
  <c r="D14" i="181"/>
  <c r="O13" i="181"/>
  <c r="D13" i="181"/>
  <c r="O12" i="181"/>
  <c r="D12" i="181"/>
  <c r="O11" i="181"/>
  <c r="O10" i="181"/>
  <c r="D10" i="181"/>
  <c r="O9" i="181"/>
  <c r="D9" i="181"/>
  <c r="O8" i="181"/>
  <c r="D8" i="181"/>
  <c r="A7" i="181"/>
  <c r="A4" i="181"/>
  <c r="AB2" i="181"/>
  <c r="Y1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F115" i="180"/>
  <c r="AD115" i="180"/>
  <c r="AB115" i="180"/>
  <c r="AF114" i="180"/>
  <c r="AD114" i="180"/>
  <c r="AB114" i="180"/>
  <c r="AD111" i="180"/>
  <c r="AB111" i="180"/>
  <c r="AD110" i="180"/>
  <c r="AB110" i="180"/>
  <c r="AD109" i="180"/>
  <c r="AB109" i="180"/>
  <c r="AD108" i="180"/>
  <c r="AB108" i="180"/>
  <c r="AD105" i="180"/>
  <c r="AB105" i="180"/>
  <c r="AD104" i="180"/>
  <c r="AB104" i="180"/>
  <c r="O90" i="180"/>
  <c r="N90" i="180"/>
  <c r="M90" i="180"/>
  <c r="L90" i="180"/>
  <c r="K90" i="180"/>
  <c r="AF9" i="180"/>
  <c r="G90" i="180"/>
  <c r="F90" i="180"/>
  <c r="AD9" i="180"/>
  <c r="E90" i="180"/>
  <c r="D90" i="180"/>
  <c r="AB9" i="180"/>
  <c r="C90" i="180"/>
  <c r="O89" i="180"/>
  <c r="N89" i="180"/>
  <c r="M89" i="180"/>
  <c r="L89" i="180"/>
  <c r="K89" i="180"/>
  <c r="AF8" i="180"/>
  <c r="G89" i="180"/>
  <c r="F89" i="180"/>
  <c r="AD8" i="180"/>
  <c r="E89" i="180"/>
  <c r="D89" i="180"/>
  <c r="AB8" i="180"/>
  <c r="C89" i="180"/>
  <c r="AF38" i="180"/>
  <c r="AD38" i="180"/>
  <c r="AB38" i="180"/>
  <c r="AF37" i="180"/>
  <c r="AD37" i="180"/>
  <c r="AB37" i="180"/>
  <c r="O88" i="180"/>
  <c r="N88" i="180"/>
  <c r="M88" i="180"/>
  <c r="L88" i="180"/>
  <c r="J88" i="180"/>
  <c r="AF7" i="180"/>
  <c r="G88" i="180"/>
  <c r="F88" i="180"/>
  <c r="AD7" i="180"/>
  <c r="E88" i="180"/>
  <c r="D88" i="180"/>
  <c r="AB7" i="180"/>
  <c r="C88" i="180"/>
  <c r="O87" i="180"/>
  <c r="N87" i="180"/>
  <c r="M87" i="180"/>
  <c r="L87" i="180"/>
  <c r="J87" i="180"/>
  <c r="AF6" i="180"/>
  <c r="G87" i="180"/>
  <c r="F87" i="180"/>
  <c r="AD6" i="180"/>
  <c r="E87" i="180"/>
  <c r="D87" i="180"/>
  <c r="AB6" i="180"/>
  <c r="C87" i="180"/>
  <c r="O86" i="180"/>
  <c r="N86" i="180"/>
  <c r="M86" i="180"/>
  <c r="L86" i="180"/>
  <c r="J86" i="180"/>
  <c r="AF5" i="180"/>
  <c r="G86" i="180"/>
  <c r="F86" i="180"/>
  <c r="AD5" i="180"/>
  <c r="E86" i="180"/>
  <c r="D86" i="180"/>
  <c r="AB5" i="180"/>
  <c r="C86" i="180"/>
  <c r="O85" i="180"/>
  <c r="N85" i="180"/>
  <c r="M85" i="180"/>
  <c r="L85" i="180"/>
  <c r="J85" i="180"/>
  <c r="AF4" i="180"/>
  <c r="G85" i="180"/>
  <c r="F85" i="180"/>
  <c r="AD4" i="180"/>
  <c r="E85" i="180"/>
  <c r="D85" i="180"/>
  <c r="AB4" i="180"/>
  <c r="C85" i="180"/>
  <c r="J82" i="180"/>
  <c r="S1" i="180"/>
  <c r="C82" i="180"/>
  <c r="A64" i="180"/>
  <c r="A49" i="180"/>
  <c r="AD42" i="180"/>
  <c r="AD41" i="180"/>
  <c r="AB34" i="180"/>
  <c r="AB33" i="180"/>
  <c r="AB32" i="180"/>
  <c r="AB31" i="180"/>
  <c r="A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8" i="180"/>
  <c r="A18" i="180"/>
  <c r="AB17" i="180"/>
  <c r="AB16" i="180"/>
  <c r="AB15" i="180"/>
  <c r="D15" i="180"/>
  <c r="D14" i="180"/>
  <c r="O13" i="180"/>
  <c r="D13" i="180"/>
  <c r="O12" i="180"/>
  <c r="D12" i="180"/>
  <c r="O11" i="180"/>
  <c r="O10" i="180"/>
  <c r="D10" i="180"/>
  <c r="O9" i="180"/>
  <c r="D9" i="180"/>
  <c r="O8" i="180"/>
  <c r="D8" i="180"/>
  <c r="A7" i="180"/>
  <c r="A4" i="180"/>
  <c r="AB2" i="180"/>
  <c r="Y1" i="180"/>
  <c r="AD128" i="179"/>
  <c r="AB128" i="179"/>
  <c r="AD127" i="179"/>
  <c r="AB127" i="179"/>
  <c r="AD125" i="179"/>
  <c r="AB125" i="179"/>
  <c r="AD124" i="179"/>
  <c r="AB124" i="179"/>
  <c r="AB122" i="179"/>
  <c r="AB121" i="179"/>
  <c r="AB120" i="179"/>
  <c r="AB118" i="179"/>
  <c r="AF115" i="179"/>
  <c r="AD115" i="179"/>
  <c r="AB115" i="179"/>
  <c r="AF114" i="179"/>
  <c r="AD114" i="179"/>
  <c r="AB114" i="179"/>
  <c r="AD111" i="179"/>
  <c r="AB111" i="179"/>
  <c r="AD110" i="179"/>
  <c r="AB110" i="179"/>
  <c r="AD109" i="179"/>
  <c r="AB109" i="179"/>
  <c r="AD108" i="179"/>
  <c r="AB108" i="179"/>
  <c r="AD105" i="179"/>
  <c r="AB105" i="179"/>
  <c r="AD104" i="179"/>
  <c r="AB104" i="179"/>
  <c r="O90" i="179"/>
  <c r="N90" i="179"/>
  <c r="M90" i="179"/>
  <c r="L90" i="179"/>
  <c r="K90" i="179"/>
  <c r="AF9" i="179"/>
  <c r="G90" i="179"/>
  <c r="F90" i="179"/>
  <c r="AD9" i="179"/>
  <c r="E90" i="179"/>
  <c r="D90" i="179"/>
  <c r="AB9" i="179"/>
  <c r="C90" i="179"/>
  <c r="O89" i="179"/>
  <c r="N89" i="179"/>
  <c r="M89" i="179"/>
  <c r="L89" i="179"/>
  <c r="K89" i="179"/>
  <c r="AF8" i="179"/>
  <c r="G89" i="179"/>
  <c r="F89" i="179"/>
  <c r="AD8" i="179"/>
  <c r="E89" i="179"/>
  <c r="D89" i="179"/>
  <c r="AB8" i="179"/>
  <c r="C89" i="179"/>
  <c r="AF38" i="179"/>
  <c r="AD38" i="179"/>
  <c r="AB38" i="179"/>
  <c r="AF37" i="179"/>
  <c r="AD37" i="179"/>
  <c r="AB37" i="179"/>
  <c r="O88" i="179"/>
  <c r="N88" i="179"/>
  <c r="M88" i="179"/>
  <c r="L88" i="179"/>
  <c r="J88" i="179"/>
  <c r="AF7" i="179"/>
  <c r="G88" i="179"/>
  <c r="F88" i="179"/>
  <c r="AD7" i="179"/>
  <c r="E88" i="179"/>
  <c r="D88" i="179"/>
  <c r="AB7" i="179"/>
  <c r="C88" i="179"/>
  <c r="O87" i="179"/>
  <c r="N87" i="179"/>
  <c r="M87" i="179"/>
  <c r="L87" i="179"/>
  <c r="J87" i="179"/>
  <c r="AF6" i="179"/>
  <c r="G87" i="179"/>
  <c r="F87" i="179"/>
  <c r="AD6" i="179"/>
  <c r="E87" i="179"/>
  <c r="D87" i="179"/>
  <c r="AB6" i="179"/>
  <c r="C87" i="179"/>
  <c r="O86" i="179"/>
  <c r="N86" i="179"/>
  <c r="M86" i="179"/>
  <c r="L86" i="179"/>
  <c r="J86" i="179"/>
  <c r="AF5" i="179"/>
  <c r="G86" i="179"/>
  <c r="F86" i="179"/>
  <c r="AD5" i="179"/>
  <c r="E86" i="179"/>
  <c r="D86" i="179"/>
  <c r="AB5" i="179"/>
  <c r="C86" i="179"/>
  <c r="O85" i="179"/>
  <c r="N85" i="179"/>
  <c r="M85" i="179"/>
  <c r="L85" i="179"/>
  <c r="J85" i="179"/>
  <c r="AF4" i="179"/>
  <c r="G85" i="179"/>
  <c r="F85" i="179"/>
  <c r="AD4" i="179"/>
  <c r="E85" i="179"/>
  <c r="D85" i="179"/>
  <c r="AB4" i="179"/>
  <c r="C85" i="179"/>
  <c r="J82" i="179"/>
  <c r="S1" i="179"/>
  <c r="C82" i="179"/>
  <c r="A64" i="179"/>
  <c r="A49" i="179"/>
  <c r="AD42" i="179"/>
  <c r="AD41" i="179"/>
  <c r="AB34" i="179"/>
  <c r="AB33" i="179"/>
  <c r="AB32" i="179"/>
  <c r="AB31" i="179"/>
  <c r="A31" i="179"/>
  <c r="AB30" i="179"/>
  <c r="AB29" i="179"/>
  <c r="AB28" i="179"/>
  <c r="AB27" i="179"/>
  <c r="AB26" i="179"/>
  <c r="AB25" i="179"/>
  <c r="AB24" i="179"/>
  <c r="AB23" i="179"/>
  <c r="AB22" i="179"/>
  <c r="AB21" i="179"/>
  <c r="AB20" i="179"/>
  <c r="AB19" i="179"/>
  <c r="AB18" i="179"/>
  <c r="G18" i="179"/>
  <c r="A18" i="179"/>
  <c r="AB17" i="179"/>
  <c r="AB16" i="179"/>
  <c r="AB15" i="179"/>
  <c r="D15" i="179"/>
  <c r="D14" i="179"/>
  <c r="O13" i="179"/>
  <c r="D13" i="179"/>
  <c r="O12" i="179"/>
  <c r="D12" i="179"/>
  <c r="O11" i="179"/>
  <c r="O10" i="179"/>
  <c r="D10" i="179"/>
  <c r="O9" i="179"/>
  <c r="D9" i="179"/>
  <c r="O8" i="179"/>
  <c r="D8" i="179"/>
  <c r="A7" i="179"/>
  <c r="A4" i="179"/>
  <c r="AB2" i="179"/>
  <c r="Y1" i="179"/>
  <c r="AD128" i="178"/>
  <c r="AB128" i="178"/>
  <c r="AD127" i="178"/>
  <c r="AB127" i="178"/>
  <c r="AD125" i="178"/>
  <c r="AB125" i="178"/>
  <c r="AD124" i="178"/>
  <c r="AB124" i="178"/>
  <c r="AB122" i="178"/>
  <c r="AB121" i="178"/>
  <c r="AB120" i="178"/>
  <c r="AB118" i="178"/>
  <c r="AF115" i="178"/>
  <c r="AD115" i="178"/>
  <c r="AB115" i="178"/>
  <c r="AF114" i="178"/>
  <c r="AD114" i="178"/>
  <c r="AB114" i="178"/>
  <c r="AD111" i="178"/>
  <c r="AB111" i="178"/>
  <c r="AD110" i="178"/>
  <c r="AB110" i="178"/>
  <c r="AD109" i="178"/>
  <c r="AB109" i="178"/>
  <c r="AD108" i="178"/>
  <c r="AB108" i="178"/>
  <c r="AD105" i="178"/>
  <c r="AB105" i="178"/>
  <c r="AD104" i="178"/>
  <c r="AB104" i="178"/>
  <c r="O90" i="178"/>
  <c r="N90" i="178"/>
  <c r="M90" i="178"/>
  <c r="L90" i="178"/>
  <c r="K90" i="178"/>
  <c r="AF9" i="178"/>
  <c r="G90" i="178"/>
  <c r="F90" i="178"/>
  <c r="AD9" i="178"/>
  <c r="E90" i="178"/>
  <c r="D90" i="178"/>
  <c r="AB9" i="178"/>
  <c r="C90" i="178"/>
  <c r="O89" i="178"/>
  <c r="N89" i="178"/>
  <c r="M89" i="178"/>
  <c r="L89" i="178"/>
  <c r="K89" i="178"/>
  <c r="AF8" i="178"/>
  <c r="G89" i="178"/>
  <c r="F89" i="178"/>
  <c r="AD8" i="178"/>
  <c r="E89" i="178"/>
  <c r="D89" i="178"/>
  <c r="AB8" i="178"/>
  <c r="C89" i="178"/>
  <c r="AF38" i="178"/>
  <c r="AD38" i="178"/>
  <c r="AB38" i="178"/>
  <c r="AF37" i="178"/>
  <c r="AD37" i="178"/>
  <c r="AB37" i="178"/>
  <c r="O88" i="178"/>
  <c r="N88" i="178"/>
  <c r="M88" i="178"/>
  <c r="L88" i="178"/>
  <c r="J88" i="178"/>
  <c r="AF7" i="178"/>
  <c r="G88" i="178"/>
  <c r="F88" i="178"/>
  <c r="AD7" i="178"/>
  <c r="E88" i="178"/>
  <c r="D88" i="178"/>
  <c r="AB7" i="178"/>
  <c r="C88" i="178"/>
  <c r="O87" i="178"/>
  <c r="N87" i="178"/>
  <c r="M87" i="178"/>
  <c r="L87" i="178"/>
  <c r="J87" i="178"/>
  <c r="AF6" i="178"/>
  <c r="G87" i="178"/>
  <c r="F87" i="178"/>
  <c r="AD6" i="178"/>
  <c r="E87" i="178"/>
  <c r="D87" i="178"/>
  <c r="AB6" i="178"/>
  <c r="C87" i="178"/>
  <c r="O86" i="178"/>
  <c r="N86" i="178"/>
  <c r="M86" i="178"/>
  <c r="L86" i="178"/>
  <c r="J86" i="178"/>
  <c r="AF5" i="178"/>
  <c r="G86" i="178"/>
  <c r="F86" i="178"/>
  <c r="AD5" i="178"/>
  <c r="E86" i="178"/>
  <c r="D86" i="178"/>
  <c r="AB5" i="178"/>
  <c r="C86" i="178"/>
  <c r="O85" i="178"/>
  <c r="N85" i="178"/>
  <c r="M85" i="178"/>
  <c r="L85" i="178"/>
  <c r="J85" i="178"/>
  <c r="AF4" i="178"/>
  <c r="G85" i="178"/>
  <c r="F85" i="178"/>
  <c r="AD4" i="178"/>
  <c r="E85" i="178"/>
  <c r="D85" i="178"/>
  <c r="AB4" i="178"/>
  <c r="C85" i="178"/>
  <c r="J82" i="178"/>
  <c r="S1" i="178"/>
  <c r="C82" i="178"/>
  <c r="A64" i="178"/>
  <c r="A49" i="178"/>
  <c r="AD42" i="178"/>
  <c r="AD41" i="178"/>
  <c r="AB34" i="178"/>
  <c r="AB33" i="178"/>
  <c r="AB32" i="178"/>
  <c r="AB31" i="178"/>
  <c r="A31" i="178"/>
  <c r="AB30" i="178"/>
  <c r="AB29" i="178"/>
  <c r="AB28" i="178"/>
  <c r="AB27" i="178"/>
  <c r="AB26" i="178"/>
  <c r="AB25" i="178"/>
  <c r="AB24" i="178"/>
  <c r="AB23" i="178"/>
  <c r="AB22" i="178"/>
  <c r="AB21" i="178"/>
  <c r="AB20" i="178"/>
  <c r="AB19" i="178"/>
  <c r="AB18" i="178"/>
  <c r="G18" i="178"/>
  <c r="A18" i="178"/>
  <c r="AB17" i="178"/>
  <c r="AB16" i="178"/>
  <c r="AB15" i="178"/>
  <c r="D15" i="178"/>
  <c r="D14" i="178"/>
  <c r="O13" i="178"/>
  <c r="D13" i="178"/>
  <c r="O12" i="178"/>
  <c r="D12" i="178"/>
  <c r="O11" i="178"/>
  <c r="O10" i="178"/>
  <c r="D10" i="178"/>
  <c r="O9" i="178"/>
  <c r="D9" i="178"/>
  <c r="O8" i="178"/>
  <c r="D8" i="178"/>
  <c r="A7" i="178"/>
  <c r="A4" i="178"/>
  <c r="AB2" i="178"/>
  <c r="Y1" i="178"/>
  <c r="J52" i="177"/>
  <c r="J51" i="177"/>
  <c r="J50" i="177"/>
  <c r="J49" i="177"/>
  <c r="J47" i="177"/>
  <c r="J46" i="177"/>
  <c r="J45" i="177"/>
  <c r="J44" i="177"/>
  <c r="J39" i="177"/>
  <c r="J34" i="177"/>
  <c r="J33" i="177"/>
  <c r="J32" i="177"/>
  <c r="J31" i="177"/>
  <c r="J30" i="177"/>
  <c r="J29" i="177"/>
  <c r="J28" i="177"/>
  <c r="J27" i="177"/>
  <c r="J26" i="177"/>
  <c r="J25" i="177"/>
  <c r="J24" i="177"/>
  <c r="J23" i="177"/>
  <c r="J22" i="177"/>
  <c r="J21" i="177"/>
  <c r="J20" i="177"/>
  <c r="J19" i="177"/>
  <c r="J18" i="177"/>
  <c r="J17" i="177"/>
  <c r="J16" i="177"/>
  <c r="J15" i="177"/>
  <c r="J2" i="177"/>
  <c r="G1" i="177"/>
</calcChain>
</file>

<file path=xl/sharedStrings.xml><?xml version="1.0" encoding="utf-8"?>
<sst xmlns="http://schemas.openxmlformats.org/spreadsheetml/2006/main" count="15568" uniqueCount="291">
  <si>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</si>
  <si>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</si>
  <si>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</si>
  <si>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</si>
  <si>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</si>
  <si>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</si>
  <si>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</si>
  <si>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</si>
  <si>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</si>
  <si>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Median employee income per job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</si>
  <si>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</si>
  <si>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</si>
  <si>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</si>
  <si>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</si>
  <si>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</si>
  <si>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</si>
  <si>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</si>
  <si>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</si>
  <si>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</si>
  <si>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</si>
  <si>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</si>
  <si>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</si>
  <si>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</si>
  <si>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</si>
  <si>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</si>
  <si>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</si>
  <si>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</si>
  <si>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</si>
  <si>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</si>
  <si>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</si>
  <si>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</si>
  <si>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</si>
  <si>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</si>
  <si>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</si>
  <si>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</si>
  <si>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</si>
  <si>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</si>
  <si>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</si>
  <si>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</si>
  <si>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</si>
  <si>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</si>
  <si>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</si>
  <si>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</si>
  <si>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</si>
  <si>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</si>
  <si>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</si>
  <si>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</si>
  <si>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</si>
  <si>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</si>
  <si>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</si>
  <si>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</si>
  <si>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</si>
  <si>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</si>
  <si>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</si>
  <si>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</si>
  <si>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</si>
  <si>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</si>
  <si>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</si>
  <si>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</si>
  <si>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</si>
  <si>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</si>
  <si>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2012-13</t>
  </si>
  <si>
    <t>2013-14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</si>
  <si>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</si>
  <si>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</si>
  <si>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</si>
  <si>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</si>
  <si>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</si>
  <si>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</si>
  <si>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</si>
  <si>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</si>
  <si>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</si>
  <si>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</si>
  <si>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</si>
  <si>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</si>
  <si>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</si>
  <si>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</si>
  <si>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</si>
  <si>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</si>
  <si>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</si>
  <si>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</si>
  <si>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</si>
  <si>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</si>
  <si>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</si>
  <si>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</si>
  <si>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</si>
  <si>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</si>
  <si>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Employed Persons</t>
  </si>
  <si>
    <t>Duration adjusted median income (jobs)</t>
  </si>
  <si>
    <t>%</t>
  </si>
  <si>
    <t>Employees</t>
  </si>
  <si>
    <t>Owner Managers of Unincorporated Enterprises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</si>
  <si>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</si>
  <si>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</si>
  <si>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</si>
  <si>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</si>
  <si>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</si>
  <si>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</si>
  <si>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</si>
  <si>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</si>
  <si>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</si>
  <si>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Average age of employed persons</t>
  </si>
  <si>
    <t>2011-12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</si>
  <si>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</si>
  <si>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</si>
  <si>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</si>
  <si>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</si>
  <si>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</si>
  <si>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</si>
  <si>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</si>
  <si>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</si>
  <si>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</si>
  <si>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</si>
  <si>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Single job</t>
  </si>
  <si>
    <t>Multi job</t>
  </si>
  <si>
    <t>Bayside</t>
  </si>
  <si>
    <t>Alpine</t>
  </si>
  <si>
    <t>Ararat</t>
  </si>
  <si>
    <t>Ballarat</t>
  </si>
  <si>
    <t>Banyule</t>
  </si>
  <si>
    <t>Bass Coast</t>
  </si>
  <si>
    <t>Baw Baw</t>
  </si>
  <si>
    <t>Benalla</t>
  </si>
  <si>
    <t>Boroondara</t>
  </si>
  <si>
    <t>Brimbank</t>
  </si>
  <si>
    <t>8.10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</si>
  <si>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</si>
  <si>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</si>
  <si>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</si>
  <si>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</si>
  <si>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</si>
  <si>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</si>
  <si>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</si>
  <si>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</si>
  <si>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</si>
  <si>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</si>
  <si>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8.20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</si>
  <si>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</si>
  <si>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</si>
  <si>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</si>
  <si>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</si>
  <si>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</si>
  <si>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</si>
  <si>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</si>
  <si>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</si>
  <si>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</si>
  <si>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</si>
  <si>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8.30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</si>
  <si>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</si>
  <si>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</si>
  <si>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</si>
  <si>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</si>
  <si>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</si>
  <si>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</si>
  <si>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</si>
  <si>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</si>
  <si>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</si>
  <si>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</si>
  <si>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8.40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</si>
  <si>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</si>
  <si>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</si>
  <si>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</si>
  <si>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</si>
  <si>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</si>
  <si>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</si>
  <si>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</si>
  <si>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</si>
  <si>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</si>
  <si>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</si>
  <si>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8.50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</si>
  <si>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</si>
  <si>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</si>
  <si>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</si>
  <si>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</si>
  <si>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</si>
  <si>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</si>
  <si>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</si>
  <si>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</si>
  <si>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</si>
  <si>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</si>
  <si>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8.60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</si>
  <si>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</si>
  <si>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</si>
  <si>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</si>
  <si>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</si>
  <si>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</si>
  <si>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</si>
  <si>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</si>
  <si>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</si>
  <si>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</si>
  <si>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8.70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</si>
  <si>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</si>
  <si>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</si>
  <si>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</si>
  <si>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</si>
  <si>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</si>
  <si>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</si>
  <si>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</si>
  <si>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</si>
  <si>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</si>
  <si>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7 year mv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</si>
  <si>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</si>
  <si>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</si>
  <si>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</si>
  <si>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</si>
  <si>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</si>
  <si>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</si>
  <si>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</si>
  <si>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</si>
  <si>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Queenscliffe</t>
  </si>
  <si>
    <t>© Commonwealth of Australia 2021</t>
  </si>
  <si>
    <t>Change</t>
  </si>
  <si>
    <t>since 2011-12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</si>
  <si>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</si>
  <si>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</si>
  <si>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</si>
  <si>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</si>
  <si>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</si>
  <si>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</si>
  <si>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</si>
  <si>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</si>
  <si>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</si>
  <si>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</si>
  <si>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</si>
  <si>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</si>
  <si>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</si>
  <si>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</si>
  <si>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</si>
  <si>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</si>
  <si>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</si>
  <si>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</si>
  <si>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</si>
  <si>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</si>
  <si>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</si>
  <si>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</si>
  <si>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</si>
  <si>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</si>
  <si>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</si>
  <si>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</si>
  <si>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</si>
  <si>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</si>
  <si>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</si>
  <si>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</si>
  <si>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</si>
  <si>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</si>
  <si>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</si>
  <si>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</si>
  <si>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</si>
  <si>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</si>
  <si>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</si>
  <si>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</si>
  <si>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</si>
  <si>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</si>
  <si>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</si>
  <si>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</si>
  <si>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</si>
  <si>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</si>
  <si>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</si>
  <si>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8.51</t>
  </si>
  <si>
    <t>8.52</t>
  </si>
  <si>
    <t>8.53</t>
  </si>
  <si>
    <t>8.54</t>
  </si>
  <si>
    <t>8.55</t>
  </si>
  <si>
    <t>8.56</t>
  </si>
  <si>
    <t>8.57</t>
  </si>
  <si>
    <t>8.58</t>
  </si>
  <si>
    <t>8.59</t>
  </si>
  <si>
    <t>8.61</t>
  </si>
  <si>
    <t>8.62</t>
  </si>
  <si>
    <t>8.63</t>
  </si>
  <si>
    <t>8.64</t>
  </si>
  <si>
    <t>8.65</t>
  </si>
  <si>
    <t>8.66</t>
  </si>
  <si>
    <t>8.67</t>
  </si>
  <si>
    <t>8.68</t>
  </si>
  <si>
    <t>8.69</t>
  </si>
  <si>
    <t>8.71</t>
  </si>
  <si>
    <t>8.72</t>
  </si>
  <si>
    <t>8.73</t>
  </si>
  <si>
    <t>8.74</t>
  </si>
  <si>
    <t>8.75</t>
  </si>
  <si>
    <t>8.76</t>
  </si>
  <si>
    <t>8.77</t>
  </si>
  <si>
    <t>8.78</t>
  </si>
  <si>
    <t>8.79</t>
  </si>
  <si>
    <t>Victoria</t>
  </si>
  <si>
    <t>* Totals may differ from the sum of their components due to perturbation</t>
  </si>
  <si>
    <t>Released at 11.30am (Canberra time) 26 February 2021</t>
  </si>
  <si>
    <t>* Data for some LGAs are supressed due to small counts.</t>
  </si>
  <si>
    <t>and data which could not be classified to component characteristics.</t>
  </si>
  <si>
    <t>Jobs in Australia: Table 8. Victoria Spotlights by Local Government Areas 2017-18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</si>
</sst>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</cellStyleXfs>
  <cellXfs count="158">
    <xf numFmtId="0" fontId="0" fillId="0" borderId="0" xfId="0"/>
    <xf numFmtId="0" fontId="0" fillId="0" borderId="0" xfId="0" applyFill="1"/>
    <xf numFmtId="0" fontId="4" fillId="0" borderId="0" xfId="3" applyFont="1" applyBorder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7" fillId="0" borderId="0" xfId="0" applyFont="1" applyFill="1"/>
    <xf numFmtId="3" fontId="5" fillId="0" borderId="0" xfId="0" applyNumberFormat="1" applyFont="1" applyFill="1" applyAlignment="1">
      <alignment horizontal="right"/>
    </xf>
    <xf numFmtId="0" fontId="12" fillId="0" borderId="0" xfId="3" applyFont="1" applyFill="1"/>
    <xf numFmtId="0" fontId="12" fillId="0" borderId="0" xfId="3" applyFont="1" applyBorder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Font="1" applyBorder="1" applyAlignment="1">
      <alignment horizontal="left"/>
    </xf>
    <xf numFmtId="0" fontId="12" fillId="0" borderId="0" xfId="3" applyFont="1"/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17" fillId="0" borderId="0" xfId="0" applyFont="1" applyFill="1" applyAlignment="1"/>
    <xf numFmtId="0" fontId="17" fillId="0" borderId="0" xfId="0" applyFont="1" applyAlignment="1"/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9" fillId="0" borderId="0" xfId="3" applyFont="1" applyFill="1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3" applyFont="1" applyBorder="1" applyAlignment="1" applyProtection="1">
      <alignment vertical="center"/>
      <protection locked="0" hidden="1"/>
    </xf>
    <xf numFmtId="0" fontId="27" fillId="0" borderId="11" xfId="6" applyAlignment="1">
      <alignment horizontal="right"/>
    </xf>
    <xf numFmtId="0" fontId="27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7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0" fillId="0" borderId="0" xfId="0" applyFont="1" applyFill="1" applyAlignment="1" applyProtection="1">
      <alignment horizontal="left"/>
      <protection locked="0" hidden="1"/>
    </xf>
    <xf numFmtId="0" fontId="27" fillId="0" borderId="0" xfId="7" applyAlignment="1">
      <alignment horizontal="left" indent="1"/>
    </xf>
    <xf numFmtId="0" fontId="0" fillId="0" borderId="0" xfId="0" applyFont="1" applyFill="1" applyAlignment="1" applyProtection="1">
      <alignment horizontal="left" vertical="center" indent="1"/>
      <protection locked="0" hidden="1"/>
    </xf>
    <xf numFmtId="0" fontId="17" fillId="0" borderId="0" xfId="0" applyFont="1" applyFill="1" applyProtection="1">
      <protection locked="0" hidden="1"/>
    </xf>
    <xf numFmtId="0" fontId="22" fillId="0" borderId="2" xfId="0" applyFont="1" applyFill="1" applyBorder="1" applyAlignment="1" applyProtection="1">
      <alignment vertical="center"/>
      <protection locked="0" hidden="1"/>
    </xf>
    <xf numFmtId="0" fontId="16" fillId="0" borderId="3" xfId="0" applyFont="1" applyFill="1" applyBorder="1" applyProtection="1">
      <protection locked="0" hidden="1"/>
    </xf>
    <xf numFmtId="0" fontId="23" fillId="0" borderId="3" xfId="0" applyFont="1" applyBorder="1" applyProtection="1">
      <protection locked="0" hidden="1"/>
    </xf>
    <xf numFmtId="3" fontId="22" fillId="0" borderId="3" xfId="0" applyNumberFormat="1" applyFont="1" applyFill="1" applyBorder="1" applyAlignment="1" applyProtection="1">
      <alignment horizontal="right"/>
      <protection locked="0" hidden="1"/>
    </xf>
    <xf numFmtId="0" fontId="16" fillId="0" borderId="4" xfId="0" applyFont="1" applyFill="1" applyBorder="1" applyAlignment="1" applyProtection="1">
      <alignment horizontal="right"/>
      <protection locked="0" hidden="1"/>
    </xf>
    <xf numFmtId="0" fontId="16" fillId="0" borderId="3" xfId="0" applyFont="1" applyFill="1" applyBorder="1" applyAlignment="1" applyProtection="1">
      <alignment vertical="center"/>
      <protection locked="0" hidden="1"/>
    </xf>
    <xf numFmtId="0" fontId="16" fillId="0" borderId="3" xfId="0" applyFont="1" applyFill="1" applyBorder="1" applyAlignment="1" applyProtection="1">
      <alignment horizontal="center" vertical="center"/>
      <protection locked="0" hidden="1"/>
    </xf>
    <xf numFmtId="0" fontId="22" fillId="0" borderId="3" xfId="0" applyFont="1" applyFill="1" applyBorder="1" applyAlignment="1" applyProtection="1">
      <alignment horizontal="right"/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6" fillId="0" borderId="0" xfId="0" applyFont="1" applyFill="1" applyBorder="1" applyProtection="1">
      <protection locked="0" hidden="1"/>
    </xf>
    <xf numFmtId="0" fontId="23" fillId="0" borderId="0" xfId="0" applyFont="1" applyBorder="1" applyProtection="1">
      <protection locked="0" hidden="1"/>
    </xf>
    <xf numFmtId="165" fontId="16" fillId="0" borderId="0" xfId="0" applyNumberFormat="1" applyFont="1" applyFill="1" applyBorder="1" applyAlignment="1" applyProtection="1">
      <alignment horizontal="right"/>
      <protection locked="0" hidden="1"/>
    </xf>
    <xf numFmtId="0" fontId="16" fillId="0" borderId="6" xfId="0" applyFont="1" applyFill="1" applyBorder="1" applyAlignment="1" applyProtection="1">
      <alignment horizontal="center"/>
      <protection locked="0" hidden="1"/>
    </xf>
    <xf numFmtId="0" fontId="16" fillId="0" borderId="5" xfId="0" applyFont="1" applyFill="1" applyBorder="1" applyAlignment="1" applyProtection="1">
      <alignment horizontal="left" indent="2"/>
      <protection locked="0" hidden="1"/>
    </xf>
    <xf numFmtId="0" fontId="16" fillId="0" borderId="0" xfId="0" applyFont="1" applyFill="1" applyBorder="1" applyAlignment="1" applyProtection="1">
      <alignment horizontal="center"/>
      <protection locked="0" hidden="1"/>
    </xf>
    <xf numFmtId="0" fontId="17" fillId="0" borderId="5" xfId="0" applyFont="1" applyBorder="1" applyProtection="1">
      <protection locked="0" hidden="1"/>
    </xf>
    <xf numFmtId="0" fontId="16" fillId="0" borderId="0" xfId="0" applyFont="1" applyFill="1" applyBorder="1" applyAlignment="1" applyProtection="1">
      <alignment horizontal="right"/>
      <protection locked="0" hidden="1"/>
    </xf>
    <xf numFmtId="0" fontId="16" fillId="0" borderId="5" xfId="0" applyFont="1" applyFill="1" applyBorder="1" applyAlignment="1" applyProtection="1">
      <alignment horizontal="left" vertical="center" indent="1"/>
      <protection locked="0" hidden="1"/>
    </xf>
    <xf numFmtId="0" fontId="23" fillId="0" borderId="0" xfId="0" applyFont="1" applyBorder="1" applyAlignment="1" applyProtection="1">
      <alignment horizontal="left" indent="1"/>
      <protection locked="0" hidden="1"/>
    </xf>
    <xf numFmtId="0" fontId="16" fillId="0" borderId="0" xfId="0" applyFont="1" applyBorder="1" applyAlignment="1" applyProtection="1">
      <alignment horizontal="left" indent="1"/>
      <protection locked="0" hidden="1"/>
    </xf>
    <xf numFmtId="0" fontId="16" fillId="0" borderId="0" xfId="0" applyFont="1" applyBorder="1" applyProtection="1">
      <protection locked="0" hidden="1"/>
    </xf>
    <xf numFmtId="3" fontId="0" fillId="0" borderId="0" xfId="0" applyNumberFormat="1"/>
    <xf numFmtId="0" fontId="16" fillId="0" borderId="0" xfId="0" applyFont="1" applyFill="1" applyBorder="1" applyAlignment="1" applyProtection="1">
      <alignment vertical="center" wrapText="1"/>
      <protection locked="0" hidden="1"/>
    </xf>
    <xf numFmtId="0" fontId="16" fillId="0" borderId="0" xfId="0" applyFont="1" applyBorder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indent="1"/>
      <protection locked="0" hidden="1"/>
    </xf>
    <xf numFmtId="0" fontId="23" fillId="0" borderId="0" xfId="0" applyFont="1" applyBorder="1" applyAlignment="1" applyProtection="1">
      <alignment horizontal="right"/>
      <protection locked="0" hidden="1"/>
    </xf>
    <xf numFmtId="0" fontId="27" fillId="0" borderId="11" xfId="6"/>
    <xf numFmtId="0" fontId="27" fillId="0" borderId="11" xfId="6" applyFont="1" applyAlignment="1">
      <alignment horizontal="right"/>
    </xf>
    <xf numFmtId="0" fontId="23" fillId="0" borderId="7" xfId="0" applyFont="1" applyFill="1" applyBorder="1" applyAlignment="1" applyProtection="1">
      <alignment horizontal="left" indent="1"/>
      <protection locked="0" hidden="1"/>
    </xf>
    <xf numFmtId="0" fontId="23" fillId="0" borderId="8" xfId="0" applyFont="1" applyBorder="1" applyProtection="1">
      <protection locked="0" hidden="1"/>
    </xf>
    <xf numFmtId="165" fontId="16" fillId="0" borderId="8" xfId="0" applyNumberFormat="1" applyFont="1" applyFill="1" applyBorder="1" applyAlignment="1" applyProtection="1">
      <alignment horizontal="right"/>
      <protection locked="0" hidden="1"/>
    </xf>
    <xf numFmtId="0" fontId="16" fillId="0" borderId="9" xfId="0" applyFont="1" applyFill="1" applyBorder="1" applyAlignment="1" applyProtection="1">
      <alignment horizontal="center"/>
      <protection locked="0" hidden="1"/>
    </xf>
    <xf numFmtId="0" fontId="16" fillId="0" borderId="7" xfId="0" applyFont="1" applyFill="1" applyBorder="1" applyAlignment="1" applyProtection="1">
      <alignment horizontal="left" vertical="center" indent="1"/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164" fontId="0" fillId="0" borderId="0" xfId="1" applyNumberFormat="1" applyFont="1"/>
    <xf numFmtId="0" fontId="17" fillId="0" borderId="0" xfId="0" applyFont="1" applyFill="1" applyAlignment="1" applyProtection="1">
      <protection locked="0" hidden="1"/>
    </xf>
    <xf numFmtId="0" fontId="28" fillId="0" borderId="12" xfId="8" applyAlignment="1">
      <alignment horizontal="left" indent="1"/>
    </xf>
    <xf numFmtId="4" fontId="28" fillId="0" borderId="12" xfId="8" applyNumberFormat="1"/>
    <xf numFmtId="3" fontId="28" fillId="0" borderId="12" xfId="8" applyNumberFormat="1"/>
    <xf numFmtId="9" fontId="28" fillId="0" borderId="12" xfId="8" applyNumberFormat="1"/>
    <xf numFmtId="2" fontId="0" fillId="0" borderId="0" xfId="0" applyNumberFormat="1"/>
    <xf numFmtId="9" fontId="27" fillId="0" borderId="11" xfId="6" applyNumberFormat="1" applyAlignment="1">
      <alignment horizontal="right"/>
    </xf>
    <xf numFmtId="0" fontId="17" fillId="0" borderId="0" xfId="0" applyFont="1" applyAlignment="1" applyProtection="1">
      <protection locked="0" hidden="1"/>
    </xf>
    <xf numFmtId="0" fontId="27" fillId="0" borderId="11" xfId="6" applyAlignment="1">
      <alignment horizontal="left"/>
    </xf>
    <xf numFmtId="0" fontId="0" fillId="0" borderId="0" xfId="0" applyAlignment="1"/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Fill="1" applyProtection="1">
      <protection locked="0" hidden="1"/>
    </xf>
    <xf numFmtId="164" fontId="18" fillId="0" borderId="0" xfId="0" applyNumberFormat="1" applyFont="1" applyFill="1" applyAlignment="1" applyProtection="1">
      <alignment horizontal="right"/>
      <protection locked="0" hidden="1"/>
    </xf>
    <xf numFmtId="9" fontId="18" fillId="0" borderId="0" xfId="0" applyNumberFormat="1" applyFont="1" applyFill="1" applyAlignment="1" applyProtection="1">
      <alignment horizontal="center"/>
      <protection locked="0" hidden="1"/>
    </xf>
    <xf numFmtId="0" fontId="18" fillId="0" borderId="0" xfId="0" applyFont="1" applyFill="1" applyAlignment="1" applyProtection="1">
      <alignment horizontal="left" indent="1"/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0" fillId="0" borderId="0" xfId="0"/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Fill="1" applyAlignment="1" applyProtection="1">
      <alignment horizontal="right"/>
      <protection locked="0" hidden="1"/>
    </xf>
    <xf numFmtId="0" fontId="24" fillId="0" borderId="0" xfId="0" applyFont="1" applyAlignment="1">
      <alignment horizontal="left" vertical="center" indent="1"/>
    </xf>
    <xf numFmtId="0" fontId="29" fillId="0" borderId="0" xfId="6" applyFont="1" applyFill="1" applyBorder="1"/>
    <xf numFmtId="0" fontId="32" fillId="0" borderId="0" xfId="3" applyFont="1" applyFill="1" applyBorder="1" applyAlignment="1" applyProtection="1">
      <alignment vertical="center"/>
      <protection locked="0" hidden="1"/>
    </xf>
    <xf numFmtId="0" fontId="31" fillId="0" borderId="0" xfId="2" applyFont="1" applyFill="1" applyBorder="1" applyProtection="1">
      <protection hidden="1"/>
    </xf>
    <xf numFmtId="0" fontId="31" fillId="0" borderId="0" xfId="2" applyFont="1" applyFill="1" applyBorder="1" applyAlignment="1" applyProtection="1">
      <alignment horizontal="center"/>
      <protection hidden="1"/>
    </xf>
    <xf numFmtId="0" fontId="30" fillId="0" borderId="0" xfId="0" applyFont="1" applyFill="1" applyBorder="1"/>
    <xf numFmtId="0" fontId="31" fillId="0" borderId="0" xfId="2" applyFont="1" applyFill="1" applyBorder="1" applyAlignment="1"/>
    <xf numFmtId="0" fontId="31" fillId="0" borderId="0" xfId="2" applyFont="1" applyFill="1" applyBorder="1" applyAlignment="1" applyProtection="1">
      <alignment horizontal="right"/>
      <protection hidden="1"/>
    </xf>
    <xf numFmtId="0" fontId="30" fillId="0" borderId="0" xfId="0" applyFont="1" applyFill="1" applyBorder="1" applyAlignment="1">
      <alignment horizontal="center"/>
    </xf>
    <xf numFmtId="0" fontId="29" fillId="0" borderId="0" xfId="6" applyFont="1" applyFill="1" applyBorder="1" applyAlignment="1">
      <alignment horizontal="right"/>
    </xf>
    <xf numFmtId="0" fontId="29" fillId="0" borderId="0" xfId="7" applyFont="1" applyFill="1" applyBorder="1"/>
    <xf numFmtId="3" fontId="30" fillId="0" borderId="0" xfId="0" applyNumberFormat="1" applyFont="1" applyFill="1" applyBorder="1" applyProtection="1">
      <protection hidden="1"/>
    </xf>
    <xf numFmtId="0" fontId="30" fillId="0" borderId="0" xfId="0" applyFont="1" applyFill="1" applyBorder="1" applyAlignment="1">
      <alignment horizontal="right"/>
    </xf>
    <xf numFmtId="2" fontId="30" fillId="0" borderId="0" xfId="1" applyNumberFormat="1" applyFont="1" applyFill="1" applyBorder="1"/>
    <xf numFmtId="0" fontId="29" fillId="0" borderId="0" xfId="7" applyFont="1" applyFill="1" applyBorder="1" applyAlignment="1">
      <alignment horizontal="left" indent="1"/>
    </xf>
    <xf numFmtId="3" fontId="30" fillId="0" borderId="0" xfId="0" applyNumberFormat="1" applyFont="1" applyFill="1" applyBorder="1"/>
    <xf numFmtId="0" fontId="29" fillId="0" borderId="0" xfId="6" applyFont="1" applyFill="1" applyBorder="1" applyAlignment="1">
      <alignment horizontal="center"/>
    </xf>
    <xf numFmtId="0" fontId="30" fillId="0" borderId="0" xfId="0" applyFont="1" applyFill="1" applyBorder="1" applyAlignment="1">
      <alignment horizontal="left" indent="1"/>
    </xf>
    <xf numFmtId="4" fontId="30" fillId="0" borderId="0" xfId="0" applyNumberFormat="1" applyFont="1" applyFill="1" applyBorder="1"/>
    <xf numFmtId="164" fontId="30" fillId="0" borderId="0" xfId="1" applyNumberFormat="1" applyFont="1" applyFill="1" applyBorder="1"/>
    <xf numFmtId="0" fontId="29" fillId="0" borderId="0" xfId="8" applyFont="1" applyFill="1" applyBorder="1" applyAlignment="1">
      <alignment horizontal="left" indent="1"/>
    </xf>
    <xf numFmtId="4" fontId="29" fillId="0" borderId="0" xfId="8" applyNumberFormat="1" applyFont="1" applyFill="1" applyBorder="1"/>
    <xf numFmtId="3" fontId="29" fillId="0" borderId="0" xfId="8" applyNumberFormat="1" applyFont="1" applyFill="1" applyBorder="1"/>
    <xf numFmtId="0" fontId="29" fillId="0" borderId="0" xfId="8" applyFont="1" applyFill="1" applyBorder="1"/>
    <xf numFmtId="9" fontId="29" fillId="0" borderId="0" xfId="8" applyNumberFormat="1" applyFont="1" applyFill="1" applyBorder="1"/>
    <xf numFmtId="2" fontId="30" fillId="0" borderId="0" xfId="0" applyNumberFormat="1" applyFont="1" applyFill="1" applyBorder="1"/>
    <xf numFmtId="0" fontId="29" fillId="0" borderId="0" xfId="6" applyFont="1" applyFill="1" applyBorder="1" applyAlignment="1"/>
    <xf numFmtId="9" fontId="29" fillId="0" borderId="0" xfId="6" applyNumberFormat="1" applyFont="1" applyFill="1" applyBorder="1" applyAlignment="1">
      <alignment horizontal="right"/>
    </xf>
    <xf numFmtId="0" fontId="29" fillId="0" borderId="0" xfId="7" applyFont="1" applyFill="1" applyBorder="1" applyAlignment="1">
      <alignment horizontal="right"/>
    </xf>
    <xf numFmtId="165" fontId="30" fillId="0" borderId="0" xfId="0" applyNumberFormat="1" applyFont="1" applyFill="1" applyBorder="1"/>
    <xf numFmtId="0" fontId="29" fillId="0" borderId="0" xfId="6" applyFont="1" applyFill="1" applyBorder="1" applyAlignment="1">
      <alignment horizontal="left"/>
    </xf>
    <xf numFmtId="0" fontId="30" fillId="0" borderId="0" xfId="0" applyFont="1" applyFill="1" applyBorder="1" applyAlignment="1"/>
    <xf numFmtId="0" fontId="29" fillId="0" borderId="0" xfId="7" applyFont="1" applyFill="1" applyBorder="1" applyAlignment="1">
      <alignment horizontal="left"/>
    </xf>
    <xf numFmtId="165" fontId="30" fillId="0" borderId="0" xfId="1" applyNumberFormat="1" applyFont="1" applyFill="1" applyBorder="1"/>
    <xf numFmtId="166" fontId="30" fillId="0" borderId="0" xfId="0" applyNumberFormat="1" applyFont="1" applyFill="1" applyBorder="1"/>
    <xf numFmtId="0" fontId="18" fillId="0" borderId="0" xfId="0" applyFont="1" applyAlignment="1" applyProtection="1">
      <alignment horizontal="right"/>
      <protection locked="0" hidden="1"/>
    </xf>
    <xf numFmtId="0" fontId="18" fillId="0" borderId="0" xfId="0" applyFont="1" applyFill="1" applyAlignment="1" applyProtection="1">
      <alignment horizontal="right"/>
      <protection locked="0" hidden="1"/>
    </xf>
    <xf numFmtId="0" fontId="8" fillId="3" borderId="0" xfId="3" applyFont="1" applyFill="1" applyAlignment="1">
      <alignment horizontal="left" vertical="center"/>
    </xf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18" fillId="0" borderId="0" xfId="0" applyFont="1" applyFill="1" applyAlignment="1" applyProtection="1">
      <alignment horizontal="right"/>
      <protection locked="0" hidden="1"/>
    </xf>
    <xf numFmtId="0" fontId="31" fillId="0" borderId="0" xfId="2" applyFont="1" applyFill="1" applyBorder="1" applyAlignment="1">
      <alignment horizontal="center"/>
    </xf>
    <xf numFmtId="0" fontId="16" fillId="0" borderId="5" xfId="0" applyFont="1" applyFill="1" applyBorder="1" applyAlignment="1" applyProtection="1">
      <alignment horizontal="left" vertical="center" wrapText="1" indent="1"/>
      <protection locked="0" hidden="1"/>
    </xf>
    <xf numFmtId="0" fontId="16" fillId="0" borderId="0" xfId="0" applyFont="1" applyFill="1" applyBorder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7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8.1'!$U$4:$Y$4</c:f>
              <c:numCache>
                <c:formatCode>#,##0</c:formatCode>
                <c:ptCount val="5"/>
                <c:pt idx="0">
                  <c:v>9391</c:v>
                </c:pt>
                <c:pt idx="1">
                  <c:v>9281</c:v>
                </c:pt>
                <c:pt idx="2">
                  <c:v>9721</c:v>
                </c:pt>
                <c:pt idx="3">
                  <c:v>9777</c:v>
                </c:pt>
                <c:pt idx="4">
                  <c:v>10532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7-4C0D-BD88-F825F0A39577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8.1'!$U$7:$Y$7</c:f>
              <c:numCache>
                <c:formatCode>#,##0</c:formatCode>
                <c:ptCount val="5"/>
                <c:pt idx="0">
                  <c:v>6265</c:v>
                </c:pt>
                <c:pt idx="1">
                  <c:v>6384</c:v>
                </c:pt>
                <c:pt idx="2">
                  <c:v>6491</c:v>
                </c:pt>
                <c:pt idx="3">
                  <c:v>6485</c:v>
                </c:pt>
                <c:pt idx="4">
                  <c:v>6826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7-4C0D-BD88-F825F0A39577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8.1'!$U$11:$Y$11</c:f>
              <c:numCache>
                <c:formatCode>#,##0</c:formatCode>
                <c:ptCount val="5"/>
                <c:pt idx="0">
                  <c:v>7752</c:v>
                </c:pt>
                <c:pt idx="1">
                  <c:v>7656</c:v>
                </c:pt>
                <c:pt idx="2">
                  <c:v>8077</c:v>
                </c:pt>
                <c:pt idx="3">
                  <c:v>8161</c:v>
                </c:pt>
                <c:pt idx="4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7-4C0D-BD88-F825F0A39577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8.1'!$U$12:$Y$12</c:f>
              <c:numCache>
                <c:formatCode>#,##0</c:formatCode>
                <c:ptCount val="5"/>
                <c:pt idx="0">
                  <c:v>1641</c:v>
                </c:pt>
                <c:pt idx="1">
                  <c:v>1624</c:v>
                </c:pt>
                <c:pt idx="2">
                  <c:v>1647</c:v>
                </c:pt>
                <c:pt idx="3">
                  <c:v>1615</c:v>
                </c:pt>
                <c:pt idx="4">
                  <c:v>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C7-4C0D-BD88-F825F0A39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8.1'!$T$8:$Z$8</c:f>
              <c:numCache>
                <c:formatCode>#,##0</c:formatCode>
                <c:ptCount val="7"/>
                <c:pt idx="0">
                  <c:v>24220</c:v>
                </c:pt>
                <c:pt idx="1">
                  <c:v>25000</c:v>
                </c:pt>
                <c:pt idx="2">
                  <c:v>24590</c:v>
                </c:pt>
                <c:pt idx="3">
                  <c:v>27015.43</c:v>
                </c:pt>
                <c:pt idx="4">
                  <c:v>27493.3</c:v>
                </c:pt>
                <c:pt idx="5">
                  <c:v>27435.74</c:v>
                </c:pt>
                <c:pt idx="6">
                  <c:v>27908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F-47F0-B1B0-EDAF59F4F38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F-47F0-B1B0-EDAF59F4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8.10'!$T$8:$Z$8</c:f>
              <c:numCache>
                <c:formatCode>#,##0</c:formatCode>
                <c:ptCount val="7"/>
                <c:pt idx="0">
                  <c:v>36774.76</c:v>
                </c:pt>
                <c:pt idx="1">
                  <c:v>37531</c:v>
                </c:pt>
                <c:pt idx="2">
                  <c:v>37881</c:v>
                </c:pt>
                <c:pt idx="3">
                  <c:v>39142.5</c:v>
                </c:pt>
                <c:pt idx="4">
                  <c:v>40063.72</c:v>
                </c:pt>
                <c:pt idx="5">
                  <c:v>40167.5</c:v>
                </c:pt>
                <c:pt idx="6">
                  <c:v>41280.89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9-4BE0-AC74-B2ED0A9A8B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9-4BE0-AC74-B2ED0A9A8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8.11'!$U$4:$Y$4</c:f>
              <c:numCache>
                <c:formatCode>#,##0</c:formatCode>
                <c:ptCount val="5"/>
                <c:pt idx="0">
                  <c:v>4641</c:v>
                </c:pt>
                <c:pt idx="1">
                  <c:v>4649</c:v>
                </c:pt>
                <c:pt idx="2">
                  <c:v>4531</c:v>
                </c:pt>
                <c:pt idx="3">
                  <c:v>4218</c:v>
                </c:pt>
                <c:pt idx="4">
                  <c:v>4600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7-42E6-B8EE-F5F72F16B2CB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8.11'!$U$7:$Y$7</c:f>
              <c:numCache>
                <c:formatCode>#,##0</c:formatCode>
                <c:ptCount val="5"/>
                <c:pt idx="0">
                  <c:v>3141</c:v>
                </c:pt>
                <c:pt idx="1">
                  <c:v>3154</c:v>
                </c:pt>
                <c:pt idx="2">
                  <c:v>3086</c:v>
                </c:pt>
                <c:pt idx="3">
                  <c:v>2930</c:v>
                </c:pt>
                <c:pt idx="4">
                  <c:v>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7-42E6-B8EE-F5F72F16B2CB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8.11'!$U$11:$Y$11</c:f>
              <c:numCache>
                <c:formatCode>#,##0</c:formatCode>
                <c:ptCount val="5"/>
                <c:pt idx="0">
                  <c:v>3524</c:v>
                </c:pt>
                <c:pt idx="1">
                  <c:v>3539</c:v>
                </c:pt>
                <c:pt idx="2">
                  <c:v>3452</c:v>
                </c:pt>
                <c:pt idx="3">
                  <c:v>3268</c:v>
                </c:pt>
                <c:pt idx="4">
                  <c:v>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7-42E6-B8EE-F5F72F16B2CB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8.11'!$U$12:$Y$12</c:f>
              <c:numCache>
                <c:formatCode>#,##0</c:formatCode>
                <c:ptCount val="5"/>
                <c:pt idx="0">
                  <c:v>1119</c:v>
                </c:pt>
                <c:pt idx="1">
                  <c:v>1102</c:v>
                </c:pt>
                <c:pt idx="2">
                  <c:v>1073</c:v>
                </c:pt>
                <c:pt idx="3">
                  <c:v>957</c:v>
                </c:pt>
                <c:pt idx="4">
                  <c:v>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27-42E6-B8EE-F5F72F16B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8.11'!$AB$15:$AB$33</c:f>
              <c:numCache>
                <c:formatCode>0.0%</c:formatCode>
                <c:ptCount val="19"/>
                <c:pt idx="0">
                  <c:v>0.13881592240856738</c:v>
                </c:pt>
                <c:pt idx="1">
                  <c:v>1.0103051121438675E-3</c:v>
                </c:pt>
                <c:pt idx="2">
                  <c:v>7.3954334208931091E-2</c:v>
                </c:pt>
                <c:pt idx="3">
                  <c:v>4.4453424934330164E-3</c:v>
                </c:pt>
                <c:pt idx="4">
                  <c:v>4.3847241867043849E-2</c:v>
                </c:pt>
                <c:pt idx="5">
                  <c:v>5.738533036977167E-2</c:v>
                </c:pt>
                <c:pt idx="6">
                  <c:v>6.1830672863204685E-2</c:v>
                </c:pt>
                <c:pt idx="7">
                  <c:v>2.9500909274600931E-2</c:v>
                </c:pt>
                <c:pt idx="8">
                  <c:v>4.1624570620327338E-2</c:v>
                </c:pt>
                <c:pt idx="9">
                  <c:v>2.4247322691452818E-3</c:v>
                </c:pt>
                <c:pt idx="10">
                  <c:v>1.9599919175591028E-2</c:v>
                </c:pt>
                <c:pt idx="11">
                  <c:v>1.0305112143867447E-2</c:v>
                </c:pt>
                <c:pt idx="12">
                  <c:v>2.6874115983026876E-2</c:v>
                </c:pt>
                <c:pt idx="13">
                  <c:v>4.5059608001616486E-2</c:v>
                </c:pt>
                <c:pt idx="14">
                  <c:v>4.3847241867043849E-2</c:v>
                </c:pt>
                <c:pt idx="15">
                  <c:v>7.7389371590220246E-2</c:v>
                </c:pt>
                <c:pt idx="16">
                  <c:v>0.10911295211153768</c:v>
                </c:pt>
                <c:pt idx="17">
                  <c:v>1.4750454637300466E-2</c:v>
                </c:pt>
                <c:pt idx="18">
                  <c:v>2.1620529399878765E-2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7-4C2E-A28D-533CD96BC6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37-4C2E-A28D-533CD96B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8.11'!$Y$44:$Y$60</c:f>
              <c:numCache>
                <c:formatCode>#,##0</c:formatCode>
                <c:ptCount val="17"/>
                <c:pt idx="0">
                  <c:v>11</c:v>
                </c:pt>
                <c:pt idx="1">
                  <c:v>81</c:v>
                </c:pt>
                <c:pt idx="2">
                  <c:v>146</c:v>
                </c:pt>
                <c:pt idx="3">
                  <c:v>269</c:v>
                </c:pt>
                <c:pt idx="4">
                  <c:v>191</c:v>
                </c:pt>
                <c:pt idx="5">
                  <c:v>163</c:v>
                </c:pt>
                <c:pt idx="6">
                  <c:v>154</c:v>
                </c:pt>
                <c:pt idx="7">
                  <c:v>172</c:v>
                </c:pt>
                <c:pt idx="8">
                  <c:v>230</c:v>
                </c:pt>
                <c:pt idx="9">
                  <c:v>248</c:v>
                </c:pt>
                <c:pt idx="10">
                  <c:v>222</c:v>
                </c:pt>
                <c:pt idx="11">
                  <c:v>222</c:v>
                </c:pt>
                <c:pt idx="12">
                  <c:v>156</c:v>
                </c:pt>
                <c:pt idx="13">
                  <c:v>61</c:v>
                </c:pt>
                <c:pt idx="14">
                  <c:v>53</c:v>
                </c:pt>
                <c:pt idx="15">
                  <c:v>18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E-4722-ABFE-7EE3941B91F8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8.11'!$Y$63:$Y$79</c:f>
              <c:numCache>
                <c:formatCode>#,##0</c:formatCode>
                <c:ptCount val="17"/>
                <c:pt idx="0">
                  <c:v>4</c:v>
                </c:pt>
                <c:pt idx="1">
                  <c:v>51</c:v>
                </c:pt>
                <c:pt idx="2">
                  <c:v>133</c:v>
                </c:pt>
                <c:pt idx="3">
                  <c:v>203</c:v>
                </c:pt>
                <c:pt idx="4">
                  <c:v>199</c:v>
                </c:pt>
                <c:pt idx="5">
                  <c:v>117</c:v>
                </c:pt>
                <c:pt idx="6">
                  <c:v>144</c:v>
                </c:pt>
                <c:pt idx="7">
                  <c:v>172</c:v>
                </c:pt>
                <c:pt idx="8">
                  <c:v>229</c:v>
                </c:pt>
                <c:pt idx="9">
                  <c:v>283</c:v>
                </c:pt>
                <c:pt idx="10">
                  <c:v>257</c:v>
                </c:pt>
                <c:pt idx="11">
                  <c:v>173</c:v>
                </c:pt>
                <c:pt idx="12">
                  <c:v>106</c:v>
                </c:pt>
                <c:pt idx="13">
                  <c:v>48</c:v>
                </c:pt>
                <c:pt idx="14">
                  <c:v>29</c:v>
                </c:pt>
                <c:pt idx="15">
                  <c:v>13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9E-4722-ABFE-7EE3941B9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8.11'!$Y$83:$Y$90</c:f>
              <c:numCache>
                <c:formatCode>#,##0</c:formatCode>
                <c:ptCount val="8"/>
                <c:pt idx="0">
                  <c:v>156</c:v>
                </c:pt>
                <c:pt idx="1">
                  <c:v>130</c:v>
                </c:pt>
                <c:pt idx="2">
                  <c:v>218</c:v>
                </c:pt>
                <c:pt idx="3">
                  <c:v>42</c:v>
                </c:pt>
                <c:pt idx="4">
                  <c:v>39</c:v>
                </c:pt>
                <c:pt idx="5">
                  <c:v>41</c:v>
                </c:pt>
                <c:pt idx="6">
                  <c:v>166</c:v>
                </c:pt>
                <c:pt idx="7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6-46D2-8837-C5D09FF742A5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8.11'!$Y$93:$Y$100</c:f>
              <c:numCache>
                <c:formatCode>#,##0</c:formatCode>
                <c:ptCount val="8"/>
                <c:pt idx="0">
                  <c:v>70</c:v>
                </c:pt>
                <c:pt idx="1">
                  <c:v>309</c:v>
                </c:pt>
                <c:pt idx="2">
                  <c:v>27</c:v>
                </c:pt>
                <c:pt idx="3">
                  <c:v>190</c:v>
                </c:pt>
                <c:pt idx="4">
                  <c:v>216</c:v>
                </c:pt>
                <c:pt idx="5">
                  <c:v>96</c:v>
                </c:pt>
                <c:pt idx="6">
                  <c:v>25</c:v>
                </c:pt>
                <c:pt idx="7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6-46D2-8837-C5D09FF74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8.11'!$U$8:$Y$8</c:f>
              <c:numCache>
                <c:formatCode>#,##0</c:formatCode>
                <c:ptCount val="5"/>
                <c:pt idx="0">
                  <c:v>23620.720000000001</c:v>
                </c:pt>
                <c:pt idx="1">
                  <c:v>22879.45</c:v>
                </c:pt>
                <c:pt idx="2">
                  <c:v>25672.5</c:v>
                </c:pt>
                <c:pt idx="3">
                  <c:v>27432.33</c:v>
                </c:pt>
                <c:pt idx="4">
                  <c:v>27004.54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3-450A-B797-05FD464F2A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3-450A-B797-05FD464F2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8.11'!$T$4:$Z$4</c:f>
              <c:numCache>
                <c:formatCode>#,##0</c:formatCode>
                <c:ptCount val="7"/>
                <c:pt idx="0">
                  <c:v>4656</c:v>
                </c:pt>
                <c:pt idx="1">
                  <c:v>4641</c:v>
                </c:pt>
                <c:pt idx="2">
                  <c:v>4649</c:v>
                </c:pt>
                <c:pt idx="3">
                  <c:v>4531</c:v>
                </c:pt>
                <c:pt idx="4">
                  <c:v>4218</c:v>
                </c:pt>
                <c:pt idx="5">
                  <c:v>4600</c:v>
                </c:pt>
                <c:pt idx="6">
                  <c:v>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1-4DD2-807A-3CFDF63B6520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8.11'!$T$7:$Z$7</c:f>
              <c:numCache>
                <c:formatCode>#,##0</c:formatCode>
                <c:ptCount val="7"/>
                <c:pt idx="0">
                  <c:v>3144</c:v>
                </c:pt>
                <c:pt idx="1">
                  <c:v>3141</c:v>
                </c:pt>
                <c:pt idx="2">
                  <c:v>3154</c:v>
                </c:pt>
                <c:pt idx="3">
                  <c:v>3086</c:v>
                </c:pt>
                <c:pt idx="4">
                  <c:v>2930</c:v>
                </c:pt>
                <c:pt idx="5">
                  <c:v>3131</c:v>
                </c:pt>
                <c:pt idx="6">
                  <c:v>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1-4DD2-807A-3CFDF63B6520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8.11'!$T$11:$Z$11</c:f>
              <c:numCache>
                <c:formatCode>#,##0</c:formatCode>
                <c:ptCount val="7"/>
                <c:pt idx="0">
                  <c:v>3563</c:v>
                </c:pt>
                <c:pt idx="1">
                  <c:v>3524</c:v>
                </c:pt>
                <c:pt idx="2">
                  <c:v>3539</c:v>
                </c:pt>
                <c:pt idx="3">
                  <c:v>3452</c:v>
                </c:pt>
                <c:pt idx="4">
                  <c:v>3268</c:v>
                </c:pt>
                <c:pt idx="5">
                  <c:v>3547</c:v>
                </c:pt>
                <c:pt idx="6">
                  <c:v>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1-4DD2-807A-3CFDF63B6520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8.11'!$T$12:$Z$12</c:f>
              <c:numCache>
                <c:formatCode>#,##0</c:formatCode>
                <c:ptCount val="7"/>
                <c:pt idx="0">
                  <c:v>1092</c:v>
                </c:pt>
                <c:pt idx="1">
                  <c:v>1119</c:v>
                </c:pt>
                <c:pt idx="2">
                  <c:v>1102</c:v>
                </c:pt>
                <c:pt idx="3">
                  <c:v>1073</c:v>
                </c:pt>
                <c:pt idx="4">
                  <c:v>957</c:v>
                </c:pt>
                <c:pt idx="5">
                  <c:v>1053</c:v>
                </c:pt>
                <c:pt idx="6">
                  <c:v>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B1-4DD2-807A-3CFDF63B6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8.11'!$AB$15:$AB$33</c:f>
              <c:numCache>
                <c:formatCode>0.0%</c:formatCode>
                <c:ptCount val="19"/>
                <c:pt idx="0">
                  <c:v>0.13881592240856738</c:v>
                </c:pt>
                <c:pt idx="1">
                  <c:v>1.0103051121438675E-3</c:v>
                </c:pt>
                <c:pt idx="2">
                  <c:v>7.3954334208931091E-2</c:v>
                </c:pt>
                <c:pt idx="3">
                  <c:v>4.4453424934330164E-3</c:v>
                </c:pt>
                <c:pt idx="4">
                  <c:v>4.3847241867043849E-2</c:v>
                </c:pt>
                <c:pt idx="5">
                  <c:v>5.738533036977167E-2</c:v>
                </c:pt>
                <c:pt idx="6">
                  <c:v>6.1830672863204685E-2</c:v>
                </c:pt>
                <c:pt idx="7">
                  <c:v>2.9500909274600931E-2</c:v>
                </c:pt>
                <c:pt idx="8">
                  <c:v>4.1624570620327338E-2</c:v>
                </c:pt>
                <c:pt idx="9">
                  <c:v>2.4247322691452818E-3</c:v>
                </c:pt>
                <c:pt idx="10">
                  <c:v>1.9599919175591028E-2</c:v>
                </c:pt>
                <c:pt idx="11">
                  <c:v>1.0305112143867447E-2</c:v>
                </c:pt>
                <c:pt idx="12">
                  <c:v>2.6874115983026876E-2</c:v>
                </c:pt>
                <c:pt idx="13">
                  <c:v>4.5059608001616486E-2</c:v>
                </c:pt>
                <c:pt idx="14">
                  <c:v>4.3847241867043849E-2</c:v>
                </c:pt>
                <c:pt idx="15">
                  <c:v>7.7389371590220246E-2</c:v>
                </c:pt>
                <c:pt idx="16">
                  <c:v>0.10911295211153768</c:v>
                </c:pt>
                <c:pt idx="17">
                  <c:v>1.4750454637300466E-2</c:v>
                </c:pt>
                <c:pt idx="18">
                  <c:v>2.1620529399878765E-2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9-436E-B320-569C46625C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9-436E-B320-569C46625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8.11'!$Z$44:$Z$60</c:f>
              <c:numCache>
                <c:formatCode>#,##0</c:formatCode>
                <c:ptCount val="17"/>
                <c:pt idx="0">
                  <c:v>6</c:v>
                </c:pt>
                <c:pt idx="1">
                  <c:v>76</c:v>
                </c:pt>
                <c:pt idx="2">
                  <c:v>188</c:v>
                </c:pt>
                <c:pt idx="3">
                  <c:v>255</c:v>
                </c:pt>
                <c:pt idx="4">
                  <c:v>255</c:v>
                </c:pt>
                <c:pt idx="5">
                  <c:v>193</c:v>
                </c:pt>
                <c:pt idx="6">
                  <c:v>156</c:v>
                </c:pt>
                <c:pt idx="7">
                  <c:v>178</c:v>
                </c:pt>
                <c:pt idx="8">
                  <c:v>221</c:v>
                </c:pt>
                <c:pt idx="9">
                  <c:v>260</c:v>
                </c:pt>
                <c:pt idx="10">
                  <c:v>239</c:v>
                </c:pt>
                <c:pt idx="11">
                  <c:v>239</c:v>
                </c:pt>
                <c:pt idx="12">
                  <c:v>176</c:v>
                </c:pt>
                <c:pt idx="13">
                  <c:v>96</c:v>
                </c:pt>
                <c:pt idx="14">
                  <c:v>58</c:v>
                </c:pt>
                <c:pt idx="15">
                  <c:v>25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8-46C1-B116-2B4A6F56EE86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8.11'!$Z$63:$Z$79</c:f>
              <c:numCache>
                <c:formatCode>#,##0</c:formatCode>
                <c:ptCount val="17"/>
                <c:pt idx="0">
                  <c:v>0</c:v>
                </c:pt>
                <c:pt idx="1">
                  <c:v>47</c:v>
                </c:pt>
                <c:pt idx="2">
                  <c:v>154</c:v>
                </c:pt>
                <c:pt idx="3">
                  <c:v>226</c:v>
                </c:pt>
                <c:pt idx="4">
                  <c:v>170</c:v>
                </c:pt>
                <c:pt idx="5">
                  <c:v>148</c:v>
                </c:pt>
                <c:pt idx="6">
                  <c:v>144</c:v>
                </c:pt>
                <c:pt idx="7">
                  <c:v>173</c:v>
                </c:pt>
                <c:pt idx="8">
                  <c:v>265</c:v>
                </c:pt>
                <c:pt idx="9">
                  <c:v>230</c:v>
                </c:pt>
                <c:pt idx="10">
                  <c:v>270</c:v>
                </c:pt>
                <c:pt idx="11">
                  <c:v>194</c:v>
                </c:pt>
                <c:pt idx="12">
                  <c:v>124</c:v>
                </c:pt>
                <c:pt idx="13">
                  <c:v>60</c:v>
                </c:pt>
                <c:pt idx="14">
                  <c:v>35</c:v>
                </c:pt>
                <c:pt idx="15">
                  <c:v>19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8-46C1-B116-2B4A6F56E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8.11'!$Z$83:$Z$90</c:f>
              <c:numCache>
                <c:formatCode>#,##0</c:formatCode>
                <c:ptCount val="8"/>
                <c:pt idx="0">
                  <c:v>179</c:v>
                </c:pt>
                <c:pt idx="1">
                  <c:v>112</c:v>
                </c:pt>
                <c:pt idx="2">
                  <c:v>217</c:v>
                </c:pt>
                <c:pt idx="3">
                  <c:v>43</c:v>
                </c:pt>
                <c:pt idx="4">
                  <c:v>33</c:v>
                </c:pt>
                <c:pt idx="5">
                  <c:v>45</c:v>
                </c:pt>
                <c:pt idx="6">
                  <c:v>210</c:v>
                </c:pt>
                <c:pt idx="7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4F84-B134-8C879D1DDE04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8.11'!$Z$93:$Z$100</c:f>
              <c:numCache>
                <c:formatCode>#,##0</c:formatCode>
                <c:ptCount val="8"/>
                <c:pt idx="0">
                  <c:v>91</c:v>
                </c:pt>
                <c:pt idx="1">
                  <c:v>327</c:v>
                </c:pt>
                <c:pt idx="2">
                  <c:v>33</c:v>
                </c:pt>
                <c:pt idx="3">
                  <c:v>186</c:v>
                </c:pt>
                <c:pt idx="4">
                  <c:v>194</c:v>
                </c:pt>
                <c:pt idx="5">
                  <c:v>106</c:v>
                </c:pt>
                <c:pt idx="6">
                  <c:v>22</c:v>
                </c:pt>
                <c:pt idx="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A-4F84-B134-8C879D1DD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8.2'!$U$4:$Y$4</c:f>
              <c:numCache>
                <c:formatCode>#,##0</c:formatCode>
                <c:ptCount val="5"/>
                <c:pt idx="0">
                  <c:v>8547</c:v>
                </c:pt>
                <c:pt idx="1">
                  <c:v>8463</c:v>
                </c:pt>
                <c:pt idx="2">
                  <c:v>8389</c:v>
                </c:pt>
                <c:pt idx="3">
                  <c:v>8064</c:v>
                </c:pt>
                <c:pt idx="4">
                  <c:v>8317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8-4B6A-9A04-32E8B9649217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8.2'!$U$7:$Y$7</c:f>
              <c:numCache>
                <c:formatCode>#,##0</c:formatCode>
                <c:ptCount val="5"/>
                <c:pt idx="0">
                  <c:v>5736</c:v>
                </c:pt>
                <c:pt idx="1">
                  <c:v>5702</c:v>
                </c:pt>
                <c:pt idx="2">
                  <c:v>5687</c:v>
                </c:pt>
                <c:pt idx="3">
                  <c:v>5589</c:v>
                </c:pt>
                <c:pt idx="4">
                  <c:v>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8-4B6A-9A04-32E8B9649217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8.2'!$U$11:$Y$11</c:f>
              <c:numCache>
                <c:formatCode>#,##0</c:formatCode>
                <c:ptCount val="5"/>
                <c:pt idx="0">
                  <c:v>7308</c:v>
                </c:pt>
                <c:pt idx="1">
                  <c:v>7274</c:v>
                </c:pt>
                <c:pt idx="2">
                  <c:v>7237</c:v>
                </c:pt>
                <c:pt idx="3">
                  <c:v>6916</c:v>
                </c:pt>
                <c:pt idx="4">
                  <c:v>7140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8-4B6A-9A04-32E8B9649217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8.2'!$U$12:$Y$12</c:f>
              <c:numCache>
                <c:formatCode>#,##0</c:formatCode>
                <c:ptCount val="5"/>
                <c:pt idx="0">
                  <c:v>1240</c:v>
                </c:pt>
                <c:pt idx="1">
                  <c:v>1190</c:v>
                </c:pt>
                <c:pt idx="2">
                  <c:v>1146</c:v>
                </c:pt>
                <c:pt idx="3">
                  <c:v>1147</c:v>
                </c:pt>
                <c:pt idx="4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B8-4B6A-9A04-32E8B9649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8.11'!$T$8:$Z$8</c:f>
              <c:numCache>
                <c:formatCode>#,##0</c:formatCode>
                <c:ptCount val="7"/>
                <c:pt idx="0">
                  <c:v>22521.65</c:v>
                </c:pt>
                <c:pt idx="1">
                  <c:v>23620.720000000001</c:v>
                </c:pt>
                <c:pt idx="2">
                  <c:v>22879.45</c:v>
                </c:pt>
                <c:pt idx="3">
                  <c:v>25672.5</c:v>
                </c:pt>
                <c:pt idx="4">
                  <c:v>27432.33</c:v>
                </c:pt>
                <c:pt idx="5">
                  <c:v>27004.54</c:v>
                </c:pt>
                <c:pt idx="6">
                  <c:v>29997.759999999998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0-4BD1-99C0-D9EE53DBCB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50-4BD1-99C0-D9EE53DBC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8.12'!$U$4:$Y$4</c:f>
              <c:numCache>
                <c:formatCode>#,##0</c:formatCode>
                <c:ptCount val="5"/>
                <c:pt idx="0">
                  <c:v>26805</c:v>
                </c:pt>
                <c:pt idx="1">
                  <c:v>27223</c:v>
                </c:pt>
                <c:pt idx="2">
                  <c:v>28033</c:v>
                </c:pt>
                <c:pt idx="3">
                  <c:v>27901</c:v>
                </c:pt>
                <c:pt idx="4">
                  <c:v>28912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F4-4481-8841-14F00E4B3070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8.12'!$U$7:$Y$7</c:f>
              <c:numCache>
                <c:formatCode>#,##0</c:formatCode>
                <c:ptCount val="5"/>
                <c:pt idx="0">
                  <c:v>19005</c:v>
                </c:pt>
                <c:pt idx="1">
                  <c:v>19290</c:v>
                </c:pt>
                <c:pt idx="2">
                  <c:v>19532</c:v>
                </c:pt>
                <c:pt idx="3">
                  <c:v>19611</c:v>
                </c:pt>
                <c:pt idx="4">
                  <c:v>20036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4-4481-8841-14F00E4B3070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8.12'!$U$11:$Y$11</c:f>
              <c:numCache>
                <c:formatCode>#,##0</c:formatCode>
                <c:ptCount val="5"/>
                <c:pt idx="0">
                  <c:v>22494</c:v>
                </c:pt>
                <c:pt idx="1">
                  <c:v>22921</c:v>
                </c:pt>
                <c:pt idx="2">
                  <c:v>23812</c:v>
                </c:pt>
                <c:pt idx="3">
                  <c:v>23719</c:v>
                </c:pt>
                <c:pt idx="4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4-4481-8841-14F00E4B3070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8.12'!$U$12:$Y$12</c:f>
              <c:numCache>
                <c:formatCode>#,##0</c:formatCode>
                <c:ptCount val="5"/>
                <c:pt idx="0">
                  <c:v>4310</c:v>
                </c:pt>
                <c:pt idx="1">
                  <c:v>4302</c:v>
                </c:pt>
                <c:pt idx="2">
                  <c:v>4224</c:v>
                </c:pt>
                <c:pt idx="3">
                  <c:v>4180</c:v>
                </c:pt>
                <c:pt idx="4">
                  <c:v>4310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F4-4481-8841-14F00E4B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8.12'!$AB$15:$AB$33</c:f>
              <c:numCache>
                <c:formatCode>0.0%</c:formatCode>
                <c:ptCount val="19"/>
                <c:pt idx="0">
                  <c:v>8.0513380304984949E-2</c:v>
                </c:pt>
                <c:pt idx="1">
                  <c:v>2.9770765108663292E-3</c:v>
                </c:pt>
                <c:pt idx="2">
                  <c:v>9.62918858125765E-2</c:v>
                </c:pt>
                <c:pt idx="3">
                  <c:v>9.4604875789752237E-3</c:v>
                </c:pt>
                <c:pt idx="4">
                  <c:v>7.0920578214415664E-2</c:v>
                </c:pt>
                <c:pt idx="5">
                  <c:v>2.8613013132215277E-2</c:v>
                </c:pt>
                <c:pt idx="6">
                  <c:v>9.129701299990077E-2</c:v>
                </c:pt>
                <c:pt idx="7">
                  <c:v>7.4261519632165651E-2</c:v>
                </c:pt>
                <c:pt idx="8">
                  <c:v>3.5361053223512288E-2</c:v>
                </c:pt>
                <c:pt idx="9">
                  <c:v>4.8956369289801863E-3</c:v>
                </c:pt>
                <c:pt idx="10">
                  <c:v>3.106083159670537E-2</c:v>
                </c:pt>
                <c:pt idx="11">
                  <c:v>1.5116932949621249E-2</c:v>
                </c:pt>
                <c:pt idx="12">
                  <c:v>3.3177863782210312E-2</c:v>
                </c:pt>
                <c:pt idx="13">
                  <c:v>5.8813800403559262E-2</c:v>
                </c:pt>
                <c:pt idx="14">
                  <c:v>3.5559524990903375E-2</c:v>
                </c:pt>
                <c:pt idx="15">
                  <c:v>6.7778108564056763E-2</c:v>
                </c:pt>
                <c:pt idx="16">
                  <c:v>0.11501438920313585</c:v>
                </c:pt>
                <c:pt idx="17">
                  <c:v>1.1379047997089081E-2</c:v>
                </c:pt>
                <c:pt idx="18">
                  <c:v>2.7422182527868745E-2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6-4AEC-8540-957EB64C83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76-4AEC-8540-957EB64C8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8.12'!$Y$44:$Y$60</c:f>
              <c:numCache>
                <c:formatCode>#,##0</c:formatCode>
                <c:ptCount val="17"/>
                <c:pt idx="0">
                  <c:v>13</c:v>
                </c:pt>
                <c:pt idx="1">
                  <c:v>418</c:v>
                </c:pt>
                <c:pt idx="2">
                  <c:v>1113</c:v>
                </c:pt>
                <c:pt idx="3">
                  <c:v>1415</c:v>
                </c:pt>
                <c:pt idx="4">
                  <c:v>1535</c:v>
                </c:pt>
                <c:pt idx="5">
                  <c:v>1257</c:v>
                </c:pt>
                <c:pt idx="6">
                  <c:v>1056</c:v>
                </c:pt>
                <c:pt idx="7">
                  <c:v>1270</c:v>
                </c:pt>
                <c:pt idx="8">
                  <c:v>1402</c:v>
                </c:pt>
                <c:pt idx="9">
                  <c:v>1424</c:v>
                </c:pt>
                <c:pt idx="10">
                  <c:v>1501</c:v>
                </c:pt>
                <c:pt idx="11">
                  <c:v>1161</c:v>
                </c:pt>
                <c:pt idx="12">
                  <c:v>686</c:v>
                </c:pt>
                <c:pt idx="13">
                  <c:v>284</c:v>
                </c:pt>
                <c:pt idx="14">
                  <c:v>152</c:v>
                </c:pt>
                <c:pt idx="15">
                  <c:v>55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6-4947-BEF6-EC0312D47391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8.12'!$Y$63:$Y$79</c:f>
              <c:numCache>
                <c:formatCode>#,##0</c:formatCode>
                <c:ptCount val="17"/>
                <c:pt idx="0">
                  <c:v>10</c:v>
                </c:pt>
                <c:pt idx="1">
                  <c:v>382</c:v>
                </c:pt>
                <c:pt idx="2">
                  <c:v>1080</c:v>
                </c:pt>
                <c:pt idx="3">
                  <c:v>1339</c:v>
                </c:pt>
                <c:pt idx="4">
                  <c:v>1373</c:v>
                </c:pt>
                <c:pt idx="5">
                  <c:v>1136</c:v>
                </c:pt>
                <c:pt idx="6">
                  <c:v>1075</c:v>
                </c:pt>
                <c:pt idx="7">
                  <c:v>1363</c:v>
                </c:pt>
                <c:pt idx="8">
                  <c:v>1539</c:v>
                </c:pt>
                <c:pt idx="9">
                  <c:v>1540</c:v>
                </c:pt>
                <c:pt idx="10">
                  <c:v>1429</c:v>
                </c:pt>
                <c:pt idx="11">
                  <c:v>1026</c:v>
                </c:pt>
                <c:pt idx="12">
                  <c:v>456</c:v>
                </c:pt>
                <c:pt idx="13">
                  <c:v>162</c:v>
                </c:pt>
                <c:pt idx="14">
                  <c:v>113</c:v>
                </c:pt>
                <c:pt idx="15">
                  <c:v>57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6-4947-BEF6-EC0312D47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8.12'!$Y$83:$Y$90</c:f>
              <c:numCache>
                <c:formatCode>#,##0</c:formatCode>
                <c:ptCount val="8"/>
                <c:pt idx="0">
                  <c:v>1094</c:v>
                </c:pt>
                <c:pt idx="1">
                  <c:v>758</c:v>
                </c:pt>
                <c:pt idx="2">
                  <c:v>1906</c:v>
                </c:pt>
                <c:pt idx="3">
                  <c:v>436</c:v>
                </c:pt>
                <c:pt idx="4">
                  <c:v>305</c:v>
                </c:pt>
                <c:pt idx="5">
                  <c:v>479</c:v>
                </c:pt>
                <c:pt idx="6">
                  <c:v>1071</c:v>
                </c:pt>
                <c:pt idx="7">
                  <c:v>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1-4FCA-B503-F2C996E13366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8.12'!$Y$93:$Y$100</c:f>
              <c:numCache>
                <c:formatCode>#,##0</c:formatCode>
                <c:ptCount val="8"/>
                <c:pt idx="0">
                  <c:v>663</c:v>
                </c:pt>
                <c:pt idx="1">
                  <c:v>1691</c:v>
                </c:pt>
                <c:pt idx="2">
                  <c:v>342</c:v>
                </c:pt>
                <c:pt idx="3">
                  <c:v>1448</c:v>
                </c:pt>
                <c:pt idx="4">
                  <c:v>1494</c:v>
                </c:pt>
                <c:pt idx="5">
                  <c:v>989</c:v>
                </c:pt>
                <c:pt idx="6">
                  <c:v>70</c:v>
                </c:pt>
                <c:pt idx="7">
                  <c:v>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1-4FCA-B503-F2C996E13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8.12'!$U$8:$Y$8</c:f>
              <c:numCache>
                <c:formatCode>#,##0</c:formatCode>
                <c:ptCount val="5"/>
                <c:pt idx="0">
                  <c:v>31142</c:v>
                </c:pt>
                <c:pt idx="1">
                  <c:v>32324.29</c:v>
                </c:pt>
                <c:pt idx="2">
                  <c:v>33420</c:v>
                </c:pt>
                <c:pt idx="3">
                  <c:v>35031.43</c:v>
                </c:pt>
                <c:pt idx="4">
                  <c:v>35795.360000000001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0-4F38-B8B2-76B6518AC8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0-4F38-B8B2-76B6518AC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8.12'!$T$4:$Z$4</c:f>
              <c:numCache>
                <c:formatCode>#,##0</c:formatCode>
                <c:ptCount val="7"/>
                <c:pt idx="0">
                  <c:v>26996</c:v>
                </c:pt>
                <c:pt idx="1">
                  <c:v>26805</c:v>
                </c:pt>
                <c:pt idx="2">
                  <c:v>27223</c:v>
                </c:pt>
                <c:pt idx="3">
                  <c:v>28033</c:v>
                </c:pt>
                <c:pt idx="4">
                  <c:v>27901</c:v>
                </c:pt>
                <c:pt idx="5">
                  <c:v>28912</c:v>
                </c:pt>
                <c:pt idx="6">
                  <c:v>30231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6-4A7F-AEEA-792C9788C11F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8.12'!$T$7:$Z$7</c:f>
              <c:numCache>
                <c:formatCode>#,##0</c:formatCode>
                <c:ptCount val="7"/>
                <c:pt idx="0">
                  <c:v>18957</c:v>
                </c:pt>
                <c:pt idx="1">
                  <c:v>19005</c:v>
                </c:pt>
                <c:pt idx="2">
                  <c:v>19290</c:v>
                </c:pt>
                <c:pt idx="3">
                  <c:v>19532</c:v>
                </c:pt>
                <c:pt idx="4">
                  <c:v>19611</c:v>
                </c:pt>
                <c:pt idx="5">
                  <c:v>20036</c:v>
                </c:pt>
                <c:pt idx="6">
                  <c:v>20984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6-4A7F-AEEA-792C9788C11F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8.12'!$T$11:$Z$11</c:f>
              <c:numCache>
                <c:formatCode>#,##0</c:formatCode>
                <c:ptCount val="7"/>
                <c:pt idx="0">
                  <c:v>22628</c:v>
                </c:pt>
                <c:pt idx="1">
                  <c:v>22494</c:v>
                </c:pt>
                <c:pt idx="2">
                  <c:v>22921</c:v>
                </c:pt>
                <c:pt idx="3">
                  <c:v>23812</c:v>
                </c:pt>
                <c:pt idx="4">
                  <c:v>23719</c:v>
                </c:pt>
                <c:pt idx="5">
                  <c:v>24602</c:v>
                </c:pt>
                <c:pt idx="6">
                  <c:v>25653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6-4A7F-AEEA-792C9788C11F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8.12'!$T$12:$Z$12</c:f>
              <c:numCache>
                <c:formatCode>#,##0</c:formatCode>
                <c:ptCount val="7"/>
                <c:pt idx="0">
                  <c:v>4368</c:v>
                </c:pt>
                <c:pt idx="1">
                  <c:v>4310</c:v>
                </c:pt>
                <c:pt idx="2">
                  <c:v>4302</c:v>
                </c:pt>
                <c:pt idx="3">
                  <c:v>4224</c:v>
                </c:pt>
                <c:pt idx="4">
                  <c:v>4180</c:v>
                </c:pt>
                <c:pt idx="5">
                  <c:v>4310</c:v>
                </c:pt>
                <c:pt idx="6">
                  <c:v>4575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A6-4A7F-AEEA-792C9788C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8.12'!$AB$15:$AB$33</c:f>
              <c:numCache>
                <c:formatCode>0.0%</c:formatCode>
                <c:ptCount val="19"/>
                <c:pt idx="0">
                  <c:v>8.0513380304984949E-2</c:v>
                </c:pt>
                <c:pt idx="1">
                  <c:v>2.9770765108663292E-3</c:v>
                </c:pt>
                <c:pt idx="2">
                  <c:v>9.62918858125765E-2</c:v>
                </c:pt>
                <c:pt idx="3">
                  <c:v>9.4604875789752237E-3</c:v>
                </c:pt>
                <c:pt idx="4">
                  <c:v>7.0920578214415664E-2</c:v>
                </c:pt>
                <c:pt idx="5">
                  <c:v>2.8613013132215277E-2</c:v>
                </c:pt>
                <c:pt idx="6">
                  <c:v>9.129701299990077E-2</c:v>
                </c:pt>
                <c:pt idx="7">
                  <c:v>7.4261519632165651E-2</c:v>
                </c:pt>
                <c:pt idx="8">
                  <c:v>3.5361053223512288E-2</c:v>
                </c:pt>
                <c:pt idx="9">
                  <c:v>4.8956369289801863E-3</c:v>
                </c:pt>
                <c:pt idx="10">
                  <c:v>3.106083159670537E-2</c:v>
                </c:pt>
                <c:pt idx="11">
                  <c:v>1.5116932949621249E-2</c:v>
                </c:pt>
                <c:pt idx="12">
                  <c:v>3.3177863782210312E-2</c:v>
                </c:pt>
                <c:pt idx="13">
                  <c:v>5.8813800403559262E-2</c:v>
                </c:pt>
                <c:pt idx="14">
                  <c:v>3.5559524990903375E-2</c:v>
                </c:pt>
                <c:pt idx="15">
                  <c:v>6.7778108564056763E-2</c:v>
                </c:pt>
                <c:pt idx="16">
                  <c:v>0.11501438920313585</c:v>
                </c:pt>
                <c:pt idx="17">
                  <c:v>1.1379047997089081E-2</c:v>
                </c:pt>
                <c:pt idx="18">
                  <c:v>2.7422182527868745E-2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C-4A87-8C5F-DC1FA6902D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EC-4A87-8C5F-DC1FA690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8.12'!$Z$44:$Z$60</c:f>
              <c:numCache>
                <c:formatCode>#,##0</c:formatCode>
                <c:ptCount val="17"/>
                <c:pt idx="0">
                  <c:v>11</c:v>
                </c:pt>
                <c:pt idx="1">
                  <c:v>394</c:v>
                </c:pt>
                <c:pt idx="2">
                  <c:v>1138</c:v>
                </c:pt>
                <c:pt idx="3">
                  <c:v>1596</c:v>
                </c:pt>
                <c:pt idx="4">
                  <c:v>1663</c:v>
                </c:pt>
                <c:pt idx="5">
                  <c:v>1293</c:v>
                </c:pt>
                <c:pt idx="6">
                  <c:v>1133</c:v>
                </c:pt>
                <c:pt idx="7">
                  <c:v>1236</c:v>
                </c:pt>
                <c:pt idx="8">
                  <c:v>1451</c:v>
                </c:pt>
                <c:pt idx="9">
                  <c:v>1479</c:v>
                </c:pt>
                <c:pt idx="10">
                  <c:v>1605</c:v>
                </c:pt>
                <c:pt idx="11">
                  <c:v>1242</c:v>
                </c:pt>
                <c:pt idx="12">
                  <c:v>724</c:v>
                </c:pt>
                <c:pt idx="13">
                  <c:v>334</c:v>
                </c:pt>
                <c:pt idx="14">
                  <c:v>167</c:v>
                </c:pt>
                <c:pt idx="15">
                  <c:v>74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2-418C-9E95-F079A0FB4FC7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8.12'!$Z$63:$Z$79</c:f>
              <c:numCache>
                <c:formatCode>#,##0</c:formatCode>
                <c:ptCount val="17"/>
                <c:pt idx="0">
                  <c:v>16</c:v>
                </c:pt>
                <c:pt idx="1">
                  <c:v>420</c:v>
                </c:pt>
                <c:pt idx="2">
                  <c:v>1043</c:v>
                </c:pt>
                <c:pt idx="3">
                  <c:v>1455</c:v>
                </c:pt>
                <c:pt idx="4">
                  <c:v>1451</c:v>
                </c:pt>
                <c:pt idx="5">
                  <c:v>1163</c:v>
                </c:pt>
                <c:pt idx="6">
                  <c:v>1110</c:v>
                </c:pt>
                <c:pt idx="7">
                  <c:v>1309</c:v>
                </c:pt>
                <c:pt idx="8">
                  <c:v>1540</c:v>
                </c:pt>
                <c:pt idx="9">
                  <c:v>1526</c:v>
                </c:pt>
                <c:pt idx="10">
                  <c:v>1535</c:v>
                </c:pt>
                <c:pt idx="11">
                  <c:v>1071</c:v>
                </c:pt>
                <c:pt idx="12">
                  <c:v>530</c:v>
                </c:pt>
                <c:pt idx="13">
                  <c:v>201</c:v>
                </c:pt>
                <c:pt idx="14">
                  <c:v>119</c:v>
                </c:pt>
                <c:pt idx="15">
                  <c:v>71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52-418C-9E95-F079A0FB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8.12'!$Z$83:$Z$90</c:f>
              <c:numCache>
                <c:formatCode>#,##0</c:formatCode>
                <c:ptCount val="8"/>
                <c:pt idx="0">
                  <c:v>1171</c:v>
                </c:pt>
                <c:pt idx="1">
                  <c:v>757</c:v>
                </c:pt>
                <c:pt idx="2">
                  <c:v>2006</c:v>
                </c:pt>
                <c:pt idx="3">
                  <c:v>478</c:v>
                </c:pt>
                <c:pt idx="4">
                  <c:v>297</c:v>
                </c:pt>
                <c:pt idx="5">
                  <c:v>513</c:v>
                </c:pt>
                <c:pt idx="6">
                  <c:v>1142</c:v>
                </c:pt>
                <c:pt idx="7">
                  <c:v>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F-4798-A22C-4461902AD072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8.12'!$Z$93:$Z$100</c:f>
              <c:numCache>
                <c:formatCode>#,##0</c:formatCode>
                <c:ptCount val="8"/>
                <c:pt idx="0">
                  <c:v>671</c:v>
                </c:pt>
                <c:pt idx="1">
                  <c:v>1764</c:v>
                </c:pt>
                <c:pt idx="2">
                  <c:v>335</c:v>
                </c:pt>
                <c:pt idx="3">
                  <c:v>1583</c:v>
                </c:pt>
                <c:pt idx="4">
                  <c:v>1509</c:v>
                </c:pt>
                <c:pt idx="5">
                  <c:v>1022</c:v>
                </c:pt>
                <c:pt idx="6">
                  <c:v>78</c:v>
                </c:pt>
                <c:pt idx="7">
                  <c:v>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F-4798-A22C-4461902AD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8.2'!$AB$15:$AB$33</c:f>
              <c:numCache>
                <c:formatCode>0.0%</c:formatCode>
                <c:ptCount val="19"/>
                <c:pt idx="0">
                  <c:v>0.12197603436581506</c:v>
                </c:pt>
                <c:pt idx="1">
                  <c:v>6.1044539905041823E-3</c:v>
                </c:pt>
                <c:pt idx="2">
                  <c:v>9.6088627628306583E-2</c:v>
                </c:pt>
                <c:pt idx="3">
                  <c:v>4.4087723264752427E-3</c:v>
                </c:pt>
                <c:pt idx="4">
                  <c:v>4.4200768709021024E-2</c:v>
                </c:pt>
                <c:pt idx="5">
                  <c:v>4.8270404702690478E-2</c:v>
                </c:pt>
                <c:pt idx="6">
                  <c:v>6.9522948225186523E-2</c:v>
                </c:pt>
                <c:pt idx="7">
                  <c:v>6.1496721682116208E-2</c:v>
                </c:pt>
                <c:pt idx="8">
                  <c:v>3.0522269952520914E-2</c:v>
                </c:pt>
                <c:pt idx="9">
                  <c:v>3.2783178837892833E-3</c:v>
                </c:pt>
                <c:pt idx="10">
                  <c:v>1.9443816414198508E-2</c:v>
                </c:pt>
                <c:pt idx="11">
                  <c:v>1.5939407641872034E-2</c:v>
                </c:pt>
                <c:pt idx="12">
                  <c:v>3.2557087949355641E-2</c:v>
                </c:pt>
                <c:pt idx="13">
                  <c:v>3.6965860275830882E-2</c:v>
                </c:pt>
                <c:pt idx="14">
                  <c:v>9.4958173185620623E-2</c:v>
                </c:pt>
                <c:pt idx="15">
                  <c:v>6.2853267013339362E-2</c:v>
                </c:pt>
                <c:pt idx="16">
                  <c:v>0.12208907981008366</c:v>
                </c:pt>
                <c:pt idx="17">
                  <c:v>1.7861180194438164E-2</c:v>
                </c:pt>
                <c:pt idx="18">
                  <c:v>2.1365588966764638E-2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B6-42DC-A642-EC50A7DEB5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B6-42DC-A642-EC50A7DEB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8.12'!$T$8:$Z$8</c:f>
              <c:numCache>
                <c:formatCode>#,##0</c:formatCode>
                <c:ptCount val="7"/>
                <c:pt idx="0">
                  <c:v>30186.5</c:v>
                </c:pt>
                <c:pt idx="1">
                  <c:v>31142</c:v>
                </c:pt>
                <c:pt idx="2">
                  <c:v>32324.29</c:v>
                </c:pt>
                <c:pt idx="3">
                  <c:v>33420</c:v>
                </c:pt>
                <c:pt idx="4">
                  <c:v>35031.43</c:v>
                </c:pt>
                <c:pt idx="5">
                  <c:v>35795.360000000001</c:v>
                </c:pt>
                <c:pt idx="6">
                  <c:v>37244.089999999997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7-499A-8CA1-F2E11A3136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7-499A-8CA1-F2E11A313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8.13'!$U$4:$Y$4</c:f>
              <c:numCache>
                <c:formatCode>#,##0</c:formatCode>
                <c:ptCount val="5"/>
                <c:pt idx="0">
                  <c:v>63401</c:v>
                </c:pt>
                <c:pt idx="1">
                  <c:v>65321</c:v>
                </c:pt>
                <c:pt idx="2">
                  <c:v>68163</c:v>
                </c:pt>
                <c:pt idx="3">
                  <c:v>71333</c:v>
                </c:pt>
                <c:pt idx="4">
                  <c:v>77845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0-4153-BE4F-28C40C98908E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8.13'!$U$7:$Y$7</c:f>
              <c:numCache>
                <c:formatCode>#,##0</c:formatCode>
                <c:ptCount val="5"/>
                <c:pt idx="0">
                  <c:v>46160</c:v>
                </c:pt>
                <c:pt idx="1">
                  <c:v>47610</c:v>
                </c:pt>
                <c:pt idx="2">
                  <c:v>49568</c:v>
                </c:pt>
                <c:pt idx="3">
                  <c:v>52167</c:v>
                </c:pt>
                <c:pt idx="4">
                  <c:v>55798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0-4153-BE4F-28C40C98908E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8.13'!$U$11:$Y$11</c:f>
              <c:numCache>
                <c:formatCode>#,##0</c:formatCode>
                <c:ptCount val="5"/>
                <c:pt idx="0">
                  <c:v>55923</c:v>
                </c:pt>
                <c:pt idx="1">
                  <c:v>57807</c:v>
                </c:pt>
                <c:pt idx="2">
                  <c:v>60674</c:v>
                </c:pt>
                <c:pt idx="3">
                  <c:v>63660</c:v>
                </c:pt>
                <c:pt idx="4">
                  <c:v>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0-4153-BE4F-28C40C98908E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8.13'!$U$12:$Y$12</c:f>
              <c:numCache>
                <c:formatCode>#,##0</c:formatCode>
                <c:ptCount val="5"/>
                <c:pt idx="0">
                  <c:v>7481</c:v>
                </c:pt>
                <c:pt idx="1">
                  <c:v>7516</c:v>
                </c:pt>
                <c:pt idx="2">
                  <c:v>7490</c:v>
                </c:pt>
                <c:pt idx="3">
                  <c:v>7670</c:v>
                </c:pt>
                <c:pt idx="4">
                  <c:v>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60-4153-BE4F-28C40C989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8.13'!$AB$15:$AB$33</c:f>
              <c:numCache>
                <c:formatCode>0.0%</c:formatCode>
                <c:ptCount val="19"/>
                <c:pt idx="0">
                  <c:v>2.0097962523918982E-2</c:v>
                </c:pt>
                <c:pt idx="1">
                  <c:v>1.9135185876066577E-3</c:v>
                </c:pt>
                <c:pt idx="2">
                  <c:v>8.6962800717268599E-2</c:v>
                </c:pt>
                <c:pt idx="3">
                  <c:v>7.6781437666229406E-3</c:v>
                </c:pt>
                <c:pt idx="4">
                  <c:v>0.1064108890038872</c:v>
                </c:pt>
                <c:pt idx="5">
                  <c:v>5.2014008400226255E-2</c:v>
                </c:pt>
                <c:pt idx="6">
                  <c:v>9.7685725632724776E-2</c:v>
                </c:pt>
                <c:pt idx="7">
                  <c:v>5.1953834859735475E-2</c:v>
                </c:pt>
                <c:pt idx="8">
                  <c:v>4.1050389322806975E-2</c:v>
                </c:pt>
                <c:pt idx="9">
                  <c:v>1.1240417363676845E-2</c:v>
                </c:pt>
                <c:pt idx="10">
                  <c:v>3.2565920113607642E-2</c:v>
                </c:pt>
                <c:pt idx="11">
                  <c:v>2.0964461506986148E-2</c:v>
                </c:pt>
                <c:pt idx="12">
                  <c:v>5.7213002298629245E-2</c:v>
                </c:pt>
                <c:pt idx="13">
                  <c:v>9.3136605971622155E-2</c:v>
                </c:pt>
                <c:pt idx="14">
                  <c:v>3.4960827025140508E-2</c:v>
                </c:pt>
                <c:pt idx="15">
                  <c:v>6.768319834402417E-2</c:v>
                </c:pt>
                <c:pt idx="16">
                  <c:v>0.10221077587763108</c:v>
                </c:pt>
                <c:pt idx="17">
                  <c:v>2.1096843296065853E-2</c:v>
                </c:pt>
                <c:pt idx="18">
                  <c:v>3.8607343578881494E-2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8-4664-BFE4-7D367E975F5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8-4664-BFE4-7D367E975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8.13'!$Y$44:$Y$60</c:f>
              <c:numCache>
                <c:formatCode>#,##0</c:formatCode>
                <c:ptCount val="17"/>
                <c:pt idx="0">
                  <c:v>23</c:v>
                </c:pt>
                <c:pt idx="1">
                  <c:v>774</c:v>
                </c:pt>
                <c:pt idx="2">
                  <c:v>2595</c:v>
                </c:pt>
                <c:pt idx="3">
                  <c:v>3815</c:v>
                </c:pt>
                <c:pt idx="4">
                  <c:v>5138</c:v>
                </c:pt>
                <c:pt idx="5">
                  <c:v>5415</c:v>
                </c:pt>
                <c:pt idx="6">
                  <c:v>4637</c:v>
                </c:pt>
                <c:pt idx="7">
                  <c:v>4105</c:v>
                </c:pt>
                <c:pt idx="8">
                  <c:v>4047</c:v>
                </c:pt>
                <c:pt idx="9">
                  <c:v>3388</c:v>
                </c:pt>
                <c:pt idx="10">
                  <c:v>2821</c:v>
                </c:pt>
                <c:pt idx="11">
                  <c:v>2000</c:v>
                </c:pt>
                <c:pt idx="12">
                  <c:v>991</c:v>
                </c:pt>
                <c:pt idx="13">
                  <c:v>427</c:v>
                </c:pt>
                <c:pt idx="14">
                  <c:v>168</c:v>
                </c:pt>
                <c:pt idx="15">
                  <c:v>94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7-4A77-94FA-ED6B70376B96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8.13'!$Y$63:$Y$79</c:f>
              <c:numCache>
                <c:formatCode>#,##0</c:formatCode>
                <c:ptCount val="17"/>
                <c:pt idx="0">
                  <c:v>17</c:v>
                </c:pt>
                <c:pt idx="1">
                  <c:v>922</c:v>
                </c:pt>
                <c:pt idx="2">
                  <c:v>2496</c:v>
                </c:pt>
                <c:pt idx="3">
                  <c:v>3983</c:v>
                </c:pt>
                <c:pt idx="4">
                  <c:v>4805</c:v>
                </c:pt>
                <c:pt idx="5">
                  <c:v>4489</c:v>
                </c:pt>
                <c:pt idx="6">
                  <c:v>3820</c:v>
                </c:pt>
                <c:pt idx="7">
                  <c:v>3900</c:v>
                </c:pt>
                <c:pt idx="8">
                  <c:v>3945</c:v>
                </c:pt>
                <c:pt idx="9">
                  <c:v>3456</c:v>
                </c:pt>
                <c:pt idx="10">
                  <c:v>2626</c:v>
                </c:pt>
                <c:pt idx="11">
                  <c:v>1690</c:v>
                </c:pt>
                <c:pt idx="12">
                  <c:v>700</c:v>
                </c:pt>
                <c:pt idx="13">
                  <c:v>267</c:v>
                </c:pt>
                <c:pt idx="14">
                  <c:v>133</c:v>
                </c:pt>
                <c:pt idx="15">
                  <c:v>56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07-4A77-94FA-ED6B70376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8.13'!$Y$83:$Y$90</c:f>
              <c:numCache>
                <c:formatCode>#,##0</c:formatCode>
                <c:ptCount val="8"/>
                <c:pt idx="0">
                  <c:v>3630</c:v>
                </c:pt>
                <c:pt idx="1">
                  <c:v>2826</c:v>
                </c:pt>
                <c:pt idx="2">
                  <c:v>6505</c:v>
                </c:pt>
                <c:pt idx="3">
                  <c:v>1117</c:v>
                </c:pt>
                <c:pt idx="4">
                  <c:v>1315</c:v>
                </c:pt>
                <c:pt idx="5">
                  <c:v>1505</c:v>
                </c:pt>
                <c:pt idx="6">
                  <c:v>3064</c:v>
                </c:pt>
                <c:pt idx="7">
                  <c:v>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5-4870-A221-B2C169672C37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8.13'!$Y$93:$Y$100</c:f>
              <c:numCache>
                <c:formatCode>#,##0</c:formatCode>
                <c:ptCount val="8"/>
                <c:pt idx="0">
                  <c:v>2291</c:v>
                </c:pt>
                <c:pt idx="1">
                  <c:v>4446</c:v>
                </c:pt>
                <c:pt idx="2">
                  <c:v>1069</c:v>
                </c:pt>
                <c:pt idx="3">
                  <c:v>3913</c:v>
                </c:pt>
                <c:pt idx="4">
                  <c:v>5169</c:v>
                </c:pt>
                <c:pt idx="5">
                  <c:v>2926</c:v>
                </c:pt>
                <c:pt idx="6">
                  <c:v>420</c:v>
                </c:pt>
                <c:pt idx="7">
                  <c:v>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5-4870-A221-B2C169672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8.13'!$U$8:$Y$8</c:f>
              <c:numCache>
                <c:formatCode>#,##0</c:formatCode>
                <c:ptCount val="5"/>
                <c:pt idx="0">
                  <c:v>38955.24</c:v>
                </c:pt>
                <c:pt idx="1">
                  <c:v>39536.019999999997</c:v>
                </c:pt>
                <c:pt idx="2">
                  <c:v>41184</c:v>
                </c:pt>
                <c:pt idx="3">
                  <c:v>42606.28</c:v>
                </c:pt>
                <c:pt idx="4">
                  <c:v>42867.24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AA-4BE7-ADB3-829797DF38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AA-4BE7-ADB3-829797DF3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8.13'!$T$4:$Z$4</c:f>
              <c:numCache>
                <c:formatCode>#,##0</c:formatCode>
                <c:ptCount val="7"/>
                <c:pt idx="0">
                  <c:v>60548</c:v>
                </c:pt>
                <c:pt idx="1">
                  <c:v>63401</c:v>
                </c:pt>
                <c:pt idx="2">
                  <c:v>65321</c:v>
                </c:pt>
                <c:pt idx="3">
                  <c:v>68163</c:v>
                </c:pt>
                <c:pt idx="4">
                  <c:v>71333</c:v>
                </c:pt>
                <c:pt idx="5">
                  <c:v>77845</c:v>
                </c:pt>
                <c:pt idx="6">
                  <c:v>83093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4-4CD0-85B9-DB5BDCDCDDCB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8.13'!$T$7:$Z$7</c:f>
              <c:numCache>
                <c:formatCode>#,##0</c:formatCode>
                <c:ptCount val="7"/>
                <c:pt idx="0">
                  <c:v>44291</c:v>
                </c:pt>
                <c:pt idx="1">
                  <c:v>46160</c:v>
                </c:pt>
                <c:pt idx="2">
                  <c:v>47610</c:v>
                </c:pt>
                <c:pt idx="3">
                  <c:v>49568</c:v>
                </c:pt>
                <c:pt idx="4">
                  <c:v>52167</c:v>
                </c:pt>
                <c:pt idx="5">
                  <c:v>55798</c:v>
                </c:pt>
                <c:pt idx="6">
                  <c:v>59417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4-4CD0-85B9-DB5BDCDCDDCB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8.13'!$T$11:$Z$11</c:f>
              <c:numCache>
                <c:formatCode>#,##0</c:formatCode>
                <c:ptCount val="7"/>
                <c:pt idx="0">
                  <c:v>53200</c:v>
                </c:pt>
                <c:pt idx="1">
                  <c:v>55923</c:v>
                </c:pt>
                <c:pt idx="2">
                  <c:v>57807</c:v>
                </c:pt>
                <c:pt idx="3">
                  <c:v>60674</c:v>
                </c:pt>
                <c:pt idx="4">
                  <c:v>63660</c:v>
                </c:pt>
                <c:pt idx="5">
                  <c:v>69661</c:v>
                </c:pt>
                <c:pt idx="6">
                  <c:v>74373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4-4CD0-85B9-DB5BDCDCDDCB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8.13'!$T$12:$Z$12</c:f>
              <c:numCache>
                <c:formatCode>#,##0</c:formatCode>
                <c:ptCount val="7"/>
                <c:pt idx="0">
                  <c:v>7348</c:v>
                </c:pt>
                <c:pt idx="1">
                  <c:v>7481</c:v>
                </c:pt>
                <c:pt idx="2">
                  <c:v>7516</c:v>
                </c:pt>
                <c:pt idx="3">
                  <c:v>7490</c:v>
                </c:pt>
                <c:pt idx="4">
                  <c:v>7670</c:v>
                </c:pt>
                <c:pt idx="5">
                  <c:v>8184</c:v>
                </c:pt>
                <c:pt idx="6">
                  <c:v>8721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C4-4CD0-85B9-DB5BDCDCD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8.13'!$AB$15:$AB$33</c:f>
              <c:numCache>
                <c:formatCode>0.0%</c:formatCode>
                <c:ptCount val="19"/>
                <c:pt idx="0">
                  <c:v>2.0097962523918982E-2</c:v>
                </c:pt>
                <c:pt idx="1">
                  <c:v>1.9135185876066577E-3</c:v>
                </c:pt>
                <c:pt idx="2">
                  <c:v>8.6962800717268599E-2</c:v>
                </c:pt>
                <c:pt idx="3">
                  <c:v>7.6781437666229406E-3</c:v>
                </c:pt>
                <c:pt idx="4">
                  <c:v>0.1064108890038872</c:v>
                </c:pt>
                <c:pt idx="5">
                  <c:v>5.2014008400226255E-2</c:v>
                </c:pt>
                <c:pt idx="6">
                  <c:v>9.7685725632724776E-2</c:v>
                </c:pt>
                <c:pt idx="7">
                  <c:v>5.1953834859735475E-2</c:v>
                </c:pt>
                <c:pt idx="8">
                  <c:v>4.1050389322806975E-2</c:v>
                </c:pt>
                <c:pt idx="9">
                  <c:v>1.1240417363676845E-2</c:v>
                </c:pt>
                <c:pt idx="10">
                  <c:v>3.2565920113607642E-2</c:v>
                </c:pt>
                <c:pt idx="11">
                  <c:v>2.0964461506986148E-2</c:v>
                </c:pt>
                <c:pt idx="12">
                  <c:v>5.7213002298629245E-2</c:v>
                </c:pt>
                <c:pt idx="13">
                  <c:v>9.3136605971622155E-2</c:v>
                </c:pt>
                <c:pt idx="14">
                  <c:v>3.4960827025140508E-2</c:v>
                </c:pt>
                <c:pt idx="15">
                  <c:v>6.768319834402417E-2</c:v>
                </c:pt>
                <c:pt idx="16">
                  <c:v>0.10221077587763108</c:v>
                </c:pt>
                <c:pt idx="17">
                  <c:v>2.1096843296065853E-2</c:v>
                </c:pt>
                <c:pt idx="18">
                  <c:v>3.8607343578881494E-2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0-41EF-A4AD-36FECB3D53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0-41EF-A4AD-36FECB3D5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8.13'!$Z$44:$Z$60</c:f>
              <c:numCache>
                <c:formatCode>#,##0</c:formatCode>
                <c:ptCount val="17"/>
                <c:pt idx="0">
                  <c:v>25</c:v>
                </c:pt>
                <c:pt idx="1">
                  <c:v>889</c:v>
                </c:pt>
                <c:pt idx="2">
                  <c:v>2587</c:v>
                </c:pt>
                <c:pt idx="3">
                  <c:v>4161</c:v>
                </c:pt>
                <c:pt idx="4">
                  <c:v>5578</c:v>
                </c:pt>
                <c:pt idx="5">
                  <c:v>5821</c:v>
                </c:pt>
                <c:pt idx="6">
                  <c:v>4987</c:v>
                </c:pt>
                <c:pt idx="7">
                  <c:v>4396</c:v>
                </c:pt>
                <c:pt idx="8">
                  <c:v>4370</c:v>
                </c:pt>
                <c:pt idx="9">
                  <c:v>3501</c:v>
                </c:pt>
                <c:pt idx="10">
                  <c:v>2952</c:v>
                </c:pt>
                <c:pt idx="11">
                  <c:v>2130</c:v>
                </c:pt>
                <c:pt idx="12">
                  <c:v>1063</c:v>
                </c:pt>
                <c:pt idx="13">
                  <c:v>472</c:v>
                </c:pt>
                <c:pt idx="14">
                  <c:v>176</c:v>
                </c:pt>
                <c:pt idx="15">
                  <c:v>95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F-474C-AA27-8616288580BF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8.13'!$Z$63:$Z$79</c:f>
              <c:numCache>
                <c:formatCode>#,##0</c:formatCode>
                <c:ptCount val="17"/>
                <c:pt idx="0">
                  <c:v>23</c:v>
                </c:pt>
                <c:pt idx="1">
                  <c:v>998</c:v>
                </c:pt>
                <c:pt idx="2">
                  <c:v>2593</c:v>
                </c:pt>
                <c:pt idx="3">
                  <c:v>4068</c:v>
                </c:pt>
                <c:pt idx="4">
                  <c:v>5153</c:v>
                </c:pt>
                <c:pt idx="5">
                  <c:v>5070</c:v>
                </c:pt>
                <c:pt idx="6">
                  <c:v>4180</c:v>
                </c:pt>
                <c:pt idx="7">
                  <c:v>3935</c:v>
                </c:pt>
                <c:pt idx="8">
                  <c:v>4260</c:v>
                </c:pt>
                <c:pt idx="9">
                  <c:v>3491</c:v>
                </c:pt>
                <c:pt idx="10">
                  <c:v>2869</c:v>
                </c:pt>
                <c:pt idx="11">
                  <c:v>1788</c:v>
                </c:pt>
                <c:pt idx="12">
                  <c:v>780</c:v>
                </c:pt>
                <c:pt idx="13">
                  <c:v>297</c:v>
                </c:pt>
                <c:pt idx="14">
                  <c:v>159</c:v>
                </c:pt>
                <c:pt idx="15">
                  <c:v>66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5F-474C-AA27-861628858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8.13'!$Z$83:$Z$90</c:f>
              <c:numCache>
                <c:formatCode>#,##0</c:formatCode>
                <c:ptCount val="8"/>
                <c:pt idx="0">
                  <c:v>3876</c:v>
                </c:pt>
                <c:pt idx="1">
                  <c:v>3098</c:v>
                </c:pt>
                <c:pt idx="2">
                  <c:v>7084</c:v>
                </c:pt>
                <c:pt idx="3">
                  <c:v>1250</c:v>
                </c:pt>
                <c:pt idx="4">
                  <c:v>1366</c:v>
                </c:pt>
                <c:pt idx="5">
                  <c:v>1593</c:v>
                </c:pt>
                <c:pt idx="6">
                  <c:v>3311</c:v>
                </c:pt>
                <c:pt idx="7">
                  <c:v>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E-4CEA-8775-3DEC78D9A644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8.13'!$Z$93:$Z$100</c:f>
              <c:numCache>
                <c:formatCode>#,##0</c:formatCode>
                <c:ptCount val="8"/>
                <c:pt idx="0">
                  <c:v>2498</c:v>
                </c:pt>
                <c:pt idx="1">
                  <c:v>4821</c:v>
                </c:pt>
                <c:pt idx="2">
                  <c:v>1138</c:v>
                </c:pt>
                <c:pt idx="3">
                  <c:v>4396</c:v>
                </c:pt>
                <c:pt idx="4">
                  <c:v>5350</c:v>
                </c:pt>
                <c:pt idx="5">
                  <c:v>3166</c:v>
                </c:pt>
                <c:pt idx="6">
                  <c:v>465</c:v>
                </c:pt>
                <c:pt idx="7">
                  <c:v>1882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9E-4CEA-8775-3DEC78D9A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8.2'!$Y$44:$Y$60</c:f>
              <c:numCache>
                <c:formatCode>#,##0</c:formatCode>
                <c:ptCount val="17"/>
                <c:pt idx="0">
                  <c:v>6</c:v>
                </c:pt>
                <c:pt idx="1">
                  <c:v>94</c:v>
                </c:pt>
                <c:pt idx="2">
                  <c:v>296</c:v>
                </c:pt>
                <c:pt idx="3">
                  <c:v>334</c:v>
                </c:pt>
                <c:pt idx="4">
                  <c:v>426</c:v>
                </c:pt>
                <c:pt idx="5">
                  <c:v>402</c:v>
                </c:pt>
                <c:pt idx="6">
                  <c:v>350</c:v>
                </c:pt>
                <c:pt idx="7">
                  <c:v>335</c:v>
                </c:pt>
                <c:pt idx="8">
                  <c:v>441</c:v>
                </c:pt>
                <c:pt idx="9">
                  <c:v>421</c:v>
                </c:pt>
                <c:pt idx="10">
                  <c:v>470</c:v>
                </c:pt>
                <c:pt idx="11">
                  <c:v>339</c:v>
                </c:pt>
                <c:pt idx="12">
                  <c:v>210</c:v>
                </c:pt>
                <c:pt idx="13">
                  <c:v>90</c:v>
                </c:pt>
                <c:pt idx="14">
                  <c:v>34</c:v>
                </c:pt>
                <c:pt idx="15">
                  <c:v>22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1-4913-B50B-5B43990694FA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8.2'!$Y$63:$Y$79</c:f>
              <c:numCache>
                <c:formatCode>#,##0</c:formatCode>
                <c:ptCount val="17"/>
                <c:pt idx="0">
                  <c:v>4</c:v>
                </c:pt>
                <c:pt idx="1">
                  <c:v>117</c:v>
                </c:pt>
                <c:pt idx="2">
                  <c:v>296</c:v>
                </c:pt>
                <c:pt idx="3">
                  <c:v>299</c:v>
                </c:pt>
                <c:pt idx="4">
                  <c:v>451</c:v>
                </c:pt>
                <c:pt idx="5">
                  <c:v>325</c:v>
                </c:pt>
                <c:pt idx="6">
                  <c:v>345</c:v>
                </c:pt>
                <c:pt idx="7">
                  <c:v>368</c:v>
                </c:pt>
                <c:pt idx="8">
                  <c:v>442</c:v>
                </c:pt>
                <c:pt idx="9">
                  <c:v>431</c:v>
                </c:pt>
                <c:pt idx="10">
                  <c:v>386</c:v>
                </c:pt>
                <c:pt idx="11">
                  <c:v>285</c:v>
                </c:pt>
                <c:pt idx="12">
                  <c:v>161</c:v>
                </c:pt>
                <c:pt idx="13">
                  <c:v>52</c:v>
                </c:pt>
                <c:pt idx="14">
                  <c:v>31</c:v>
                </c:pt>
                <c:pt idx="15">
                  <c:v>22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1-4913-B50B-5B4399069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8.13'!$T$8:$Z$8</c:f>
              <c:numCache>
                <c:formatCode>#,##0</c:formatCode>
                <c:ptCount val="7"/>
                <c:pt idx="0">
                  <c:v>37964.18</c:v>
                </c:pt>
                <c:pt idx="1">
                  <c:v>38955.24</c:v>
                </c:pt>
                <c:pt idx="2">
                  <c:v>39536.019999999997</c:v>
                </c:pt>
                <c:pt idx="3">
                  <c:v>41184</c:v>
                </c:pt>
                <c:pt idx="4">
                  <c:v>42606.28</c:v>
                </c:pt>
                <c:pt idx="5">
                  <c:v>42867.24</c:v>
                </c:pt>
                <c:pt idx="6">
                  <c:v>44439.11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3-4FAA-9348-D1768C3C11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83-4FAA-9348-D1768C3C1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8.14'!$U$4:$Y$4</c:f>
              <c:numCache>
                <c:formatCode>#,##0</c:formatCode>
                <c:ptCount val="5"/>
                <c:pt idx="0">
                  <c:v>202237</c:v>
                </c:pt>
                <c:pt idx="1">
                  <c:v>205235</c:v>
                </c:pt>
                <c:pt idx="2">
                  <c:v>214542</c:v>
                </c:pt>
                <c:pt idx="3">
                  <c:v>223623</c:v>
                </c:pt>
                <c:pt idx="4">
                  <c:v>240315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D-48F4-8D47-D797992F82F5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8.14'!$U$7:$Y$7</c:f>
              <c:numCache>
                <c:formatCode>#,##0</c:formatCode>
                <c:ptCount val="5"/>
                <c:pt idx="0">
                  <c:v>148621</c:v>
                </c:pt>
                <c:pt idx="1">
                  <c:v>151496</c:v>
                </c:pt>
                <c:pt idx="2">
                  <c:v>156588</c:v>
                </c:pt>
                <c:pt idx="3">
                  <c:v>163538</c:v>
                </c:pt>
                <c:pt idx="4">
                  <c:v>172427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D-48F4-8D47-D797992F82F5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8.14'!$U$11:$Y$11</c:f>
              <c:numCache>
                <c:formatCode>#,##0</c:formatCode>
                <c:ptCount val="5"/>
                <c:pt idx="0">
                  <c:v>183055</c:v>
                </c:pt>
                <c:pt idx="1">
                  <c:v>185509</c:v>
                </c:pt>
                <c:pt idx="2">
                  <c:v>194024</c:v>
                </c:pt>
                <c:pt idx="3">
                  <c:v>201225</c:v>
                </c:pt>
                <c:pt idx="4">
                  <c:v>215877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D-48F4-8D47-D797992F82F5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8.14'!$U$12:$Y$12</c:f>
              <c:numCache>
                <c:formatCode>#,##0</c:formatCode>
                <c:ptCount val="5"/>
                <c:pt idx="0">
                  <c:v>19182</c:v>
                </c:pt>
                <c:pt idx="1">
                  <c:v>19726</c:v>
                </c:pt>
                <c:pt idx="2">
                  <c:v>20518</c:v>
                </c:pt>
                <c:pt idx="3">
                  <c:v>22398</c:v>
                </c:pt>
                <c:pt idx="4">
                  <c:v>24438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D-48F4-8D47-D797992F8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8.14'!$AB$15:$AB$33</c:f>
              <c:numCache>
                <c:formatCode>0.0%</c:formatCode>
                <c:ptCount val="19"/>
                <c:pt idx="0">
                  <c:v>6.9275196501759305E-3</c:v>
                </c:pt>
                <c:pt idx="1">
                  <c:v>1.1127916180146858E-3</c:v>
                </c:pt>
                <c:pt idx="2">
                  <c:v>9.8415447428432612E-2</c:v>
                </c:pt>
                <c:pt idx="3">
                  <c:v>7.1665347512283812E-3</c:v>
                </c:pt>
                <c:pt idx="4">
                  <c:v>8.6217840714067406E-2</c:v>
                </c:pt>
                <c:pt idx="5">
                  <c:v>5.6830738125651412E-2</c:v>
                </c:pt>
                <c:pt idx="6">
                  <c:v>0.10070764143032905</c:v>
                </c:pt>
                <c:pt idx="7">
                  <c:v>5.2352143691176814E-2</c:v>
                </c:pt>
                <c:pt idx="8">
                  <c:v>4.6431622089697276E-2</c:v>
                </c:pt>
                <c:pt idx="9">
                  <c:v>1.2052630341595681E-2</c:v>
                </c:pt>
                <c:pt idx="10">
                  <c:v>3.7646837555933454E-2</c:v>
                </c:pt>
                <c:pt idx="11">
                  <c:v>1.6151151582593431E-2</c:v>
                </c:pt>
                <c:pt idx="12">
                  <c:v>5.8002303948842933E-2</c:v>
                </c:pt>
                <c:pt idx="13">
                  <c:v>0.12398614496069965</c:v>
                </c:pt>
                <c:pt idx="14">
                  <c:v>3.2462952659336873E-2</c:v>
                </c:pt>
                <c:pt idx="15">
                  <c:v>5.2606831913609757E-2</c:v>
                </c:pt>
                <c:pt idx="16">
                  <c:v>0.11247815558707594</c:v>
                </c:pt>
                <c:pt idx="17">
                  <c:v>1.7491203460625201E-2</c:v>
                </c:pt>
                <c:pt idx="18">
                  <c:v>3.4179159450500367E-2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6-4AE4-96F7-B3BDF1C6CC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6-4AE4-96F7-B3BDF1C6C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8.14'!$Y$44:$Y$60</c:f>
              <c:numCache>
                <c:formatCode>#,##0</c:formatCode>
                <c:ptCount val="17"/>
                <c:pt idx="0">
                  <c:v>37</c:v>
                </c:pt>
                <c:pt idx="1">
                  <c:v>2059</c:v>
                </c:pt>
                <c:pt idx="2">
                  <c:v>7585</c:v>
                </c:pt>
                <c:pt idx="3">
                  <c:v>13359</c:v>
                </c:pt>
                <c:pt idx="4">
                  <c:v>16246</c:v>
                </c:pt>
                <c:pt idx="5">
                  <c:v>17405</c:v>
                </c:pt>
                <c:pt idx="6">
                  <c:v>16621</c:v>
                </c:pt>
                <c:pt idx="7">
                  <c:v>13972</c:v>
                </c:pt>
                <c:pt idx="8">
                  <c:v>12736</c:v>
                </c:pt>
                <c:pt idx="9">
                  <c:v>10952</c:v>
                </c:pt>
                <c:pt idx="10">
                  <c:v>8883</c:v>
                </c:pt>
                <c:pt idx="11">
                  <c:v>5883</c:v>
                </c:pt>
                <c:pt idx="12">
                  <c:v>2605</c:v>
                </c:pt>
                <c:pt idx="13">
                  <c:v>889</c:v>
                </c:pt>
                <c:pt idx="14">
                  <c:v>299</c:v>
                </c:pt>
                <c:pt idx="15">
                  <c:v>144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E-4E10-9EC1-D579ED26C5AA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8.14'!$Y$63:$Y$79</c:f>
              <c:numCache>
                <c:formatCode>#,##0</c:formatCode>
                <c:ptCount val="17"/>
                <c:pt idx="0">
                  <c:v>34</c:v>
                </c:pt>
                <c:pt idx="1">
                  <c:v>2425</c:v>
                </c:pt>
                <c:pt idx="2">
                  <c:v>7281</c:v>
                </c:pt>
                <c:pt idx="3">
                  <c:v>11620</c:v>
                </c:pt>
                <c:pt idx="4">
                  <c:v>14109</c:v>
                </c:pt>
                <c:pt idx="5">
                  <c:v>14758</c:v>
                </c:pt>
                <c:pt idx="6">
                  <c:v>12554</c:v>
                </c:pt>
                <c:pt idx="7">
                  <c:v>11649</c:v>
                </c:pt>
                <c:pt idx="8">
                  <c:v>11508</c:v>
                </c:pt>
                <c:pt idx="9">
                  <c:v>9700</c:v>
                </c:pt>
                <c:pt idx="10">
                  <c:v>7644</c:v>
                </c:pt>
                <c:pt idx="11">
                  <c:v>4615</c:v>
                </c:pt>
                <c:pt idx="12">
                  <c:v>1666</c:v>
                </c:pt>
                <c:pt idx="13">
                  <c:v>520</c:v>
                </c:pt>
                <c:pt idx="14">
                  <c:v>258</c:v>
                </c:pt>
                <c:pt idx="15">
                  <c:v>127</c:v>
                </c:pt>
                <c:pt idx="16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E-4E10-9EC1-D579ED26C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8.14'!$Y$83:$Y$90</c:f>
              <c:numCache>
                <c:formatCode>#,##0</c:formatCode>
                <c:ptCount val="8"/>
                <c:pt idx="0">
                  <c:v>10758</c:v>
                </c:pt>
                <c:pt idx="1">
                  <c:v>10343</c:v>
                </c:pt>
                <c:pt idx="2">
                  <c:v>18060</c:v>
                </c:pt>
                <c:pt idx="3">
                  <c:v>4045</c:v>
                </c:pt>
                <c:pt idx="4">
                  <c:v>5189</c:v>
                </c:pt>
                <c:pt idx="5">
                  <c:v>5200</c:v>
                </c:pt>
                <c:pt idx="6">
                  <c:v>10306</c:v>
                </c:pt>
                <c:pt idx="7">
                  <c:v>11317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B-4269-B4C1-5B8AA62CE31E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8.14'!$Y$93:$Y$100</c:f>
              <c:numCache>
                <c:formatCode>#,##0</c:formatCode>
                <c:ptCount val="8"/>
                <c:pt idx="0">
                  <c:v>6898</c:v>
                </c:pt>
                <c:pt idx="1">
                  <c:v>13047</c:v>
                </c:pt>
                <c:pt idx="2">
                  <c:v>2756</c:v>
                </c:pt>
                <c:pt idx="3">
                  <c:v>11519</c:v>
                </c:pt>
                <c:pt idx="4">
                  <c:v>15585</c:v>
                </c:pt>
                <c:pt idx="5">
                  <c:v>8898</c:v>
                </c:pt>
                <c:pt idx="6">
                  <c:v>1574</c:v>
                </c:pt>
                <c:pt idx="7">
                  <c:v>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B-4269-B4C1-5B8AA62C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8.14'!$U$8:$Y$8</c:f>
              <c:numCache>
                <c:formatCode>#,##0</c:formatCode>
                <c:ptCount val="5"/>
                <c:pt idx="0">
                  <c:v>39800</c:v>
                </c:pt>
                <c:pt idx="1">
                  <c:v>40507.43</c:v>
                </c:pt>
                <c:pt idx="2">
                  <c:v>41855.21</c:v>
                </c:pt>
                <c:pt idx="3">
                  <c:v>43233</c:v>
                </c:pt>
                <c:pt idx="4">
                  <c:v>43794.93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D-4ED2-A2B7-139A5F54249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D-4ED2-A2B7-139A5F542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8.14'!$T$4:$Z$4</c:f>
              <c:numCache>
                <c:formatCode>#,##0</c:formatCode>
                <c:ptCount val="7"/>
                <c:pt idx="0">
                  <c:v>197719</c:v>
                </c:pt>
                <c:pt idx="1">
                  <c:v>202237</c:v>
                </c:pt>
                <c:pt idx="2">
                  <c:v>205235</c:v>
                </c:pt>
                <c:pt idx="3">
                  <c:v>214542</c:v>
                </c:pt>
                <c:pt idx="4">
                  <c:v>223623</c:v>
                </c:pt>
                <c:pt idx="5">
                  <c:v>240315</c:v>
                </c:pt>
                <c:pt idx="6">
                  <c:v>255214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C-4DB9-A7B0-FD36FB0BF08C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8.14'!$T$7:$Z$7</c:f>
              <c:numCache>
                <c:formatCode>#,##0</c:formatCode>
                <c:ptCount val="7"/>
                <c:pt idx="0">
                  <c:v>145900</c:v>
                </c:pt>
                <c:pt idx="1">
                  <c:v>148621</c:v>
                </c:pt>
                <c:pt idx="2">
                  <c:v>151496</c:v>
                </c:pt>
                <c:pt idx="3">
                  <c:v>156588</c:v>
                </c:pt>
                <c:pt idx="4">
                  <c:v>163538</c:v>
                </c:pt>
                <c:pt idx="5">
                  <c:v>172427</c:v>
                </c:pt>
                <c:pt idx="6">
                  <c:v>181619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C-4DB9-A7B0-FD36FB0BF08C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8.14'!$T$11:$Z$11</c:f>
              <c:numCache>
                <c:formatCode>#,##0</c:formatCode>
                <c:ptCount val="7"/>
                <c:pt idx="0">
                  <c:v>178778</c:v>
                </c:pt>
                <c:pt idx="1">
                  <c:v>183055</c:v>
                </c:pt>
                <c:pt idx="2">
                  <c:v>185509</c:v>
                </c:pt>
                <c:pt idx="3">
                  <c:v>194024</c:v>
                </c:pt>
                <c:pt idx="4">
                  <c:v>201225</c:v>
                </c:pt>
                <c:pt idx="5">
                  <c:v>215877</c:v>
                </c:pt>
                <c:pt idx="6">
                  <c:v>229029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C-4DB9-A7B0-FD36FB0BF08C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8.14'!$T$12:$Z$12</c:f>
              <c:numCache>
                <c:formatCode>#,##0</c:formatCode>
                <c:ptCount val="7"/>
                <c:pt idx="0">
                  <c:v>18941</c:v>
                </c:pt>
                <c:pt idx="1">
                  <c:v>19182</c:v>
                </c:pt>
                <c:pt idx="2">
                  <c:v>19726</c:v>
                </c:pt>
                <c:pt idx="3">
                  <c:v>20518</c:v>
                </c:pt>
                <c:pt idx="4">
                  <c:v>22398</c:v>
                </c:pt>
                <c:pt idx="5">
                  <c:v>24438</c:v>
                </c:pt>
                <c:pt idx="6">
                  <c:v>26185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4C-4DB9-A7B0-FD36FB0BF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8.14'!$AB$15:$AB$33</c:f>
              <c:numCache>
                <c:formatCode>0.0%</c:formatCode>
                <c:ptCount val="19"/>
                <c:pt idx="0">
                  <c:v>6.9275196501759305E-3</c:v>
                </c:pt>
                <c:pt idx="1">
                  <c:v>1.1127916180146858E-3</c:v>
                </c:pt>
                <c:pt idx="2">
                  <c:v>9.8415447428432612E-2</c:v>
                </c:pt>
                <c:pt idx="3">
                  <c:v>7.1665347512283812E-3</c:v>
                </c:pt>
                <c:pt idx="4">
                  <c:v>8.6217840714067406E-2</c:v>
                </c:pt>
                <c:pt idx="5">
                  <c:v>5.6830738125651412E-2</c:v>
                </c:pt>
                <c:pt idx="6">
                  <c:v>0.10070764143032905</c:v>
                </c:pt>
                <c:pt idx="7">
                  <c:v>5.2352143691176814E-2</c:v>
                </c:pt>
                <c:pt idx="8">
                  <c:v>4.6431622089697276E-2</c:v>
                </c:pt>
                <c:pt idx="9">
                  <c:v>1.2052630341595681E-2</c:v>
                </c:pt>
                <c:pt idx="10">
                  <c:v>3.7646837555933454E-2</c:v>
                </c:pt>
                <c:pt idx="11">
                  <c:v>1.6151151582593431E-2</c:v>
                </c:pt>
                <c:pt idx="12">
                  <c:v>5.8002303948842933E-2</c:v>
                </c:pt>
                <c:pt idx="13">
                  <c:v>0.12398614496069965</c:v>
                </c:pt>
                <c:pt idx="14">
                  <c:v>3.2462952659336873E-2</c:v>
                </c:pt>
                <c:pt idx="15">
                  <c:v>5.2606831913609757E-2</c:v>
                </c:pt>
                <c:pt idx="16">
                  <c:v>0.11247815558707594</c:v>
                </c:pt>
                <c:pt idx="17">
                  <c:v>1.7491203460625201E-2</c:v>
                </c:pt>
                <c:pt idx="18">
                  <c:v>3.4179159450500367E-2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4-4CBF-B87E-95F465BD24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4-4CBF-B87E-95F465BD2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8.14'!$Z$44:$Z$60</c:f>
              <c:numCache>
                <c:formatCode>#,##0</c:formatCode>
                <c:ptCount val="17"/>
                <c:pt idx="0">
                  <c:v>39</c:v>
                </c:pt>
                <c:pt idx="1">
                  <c:v>2234</c:v>
                </c:pt>
                <c:pt idx="2">
                  <c:v>7970</c:v>
                </c:pt>
                <c:pt idx="3">
                  <c:v>14473</c:v>
                </c:pt>
                <c:pt idx="4">
                  <c:v>17516</c:v>
                </c:pt>
                <c:pt idx="5">
                  <c:v>18376</c:v>
                </c:pt>
                <c:pt idx="6">
                  <c:v>18206</c:v>
                </c:pt>
                <c:pt idx="7">
                  <c:v>14644</c:v>
                </c:pt>
                <c:pt idx="8">
                  <c:v>13420</c:v>
                </c:pt>
                <c:pt idx="9">
                  <c:v>11099</c:v>
                </c:pt>
                <c:pt idx="10">
                  <c:v>9361</c:v>
                </c:pt>
                <c:pt idx="11">
                  <c:v>6184</c:v>
                </c:pt>
                <c:pt idx="12">
                  <c:v>2722</c:v>
                </c:pt>
                <c:pt idx="13">
                  <c:v>972</c:v>
                </c:pt>
                <c:pt idx="14">
                  <c:v>307</c:v>
                </c:pt>
                <c:pt idx="15">
                  <c:v>150</c:v>
                </c:pt>
                <c:pt idx="16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8-4220-8F35-7D51A9A873DB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8.14'!$Z$63:$Z$79</c:f>
              <c:numCache>
                <c:formatCode>#,##0</c:formatCode>
                <c:ptCount val="17"/>
                <c:pt idx="0">
                  <c:v>48</c:v>
                </c:pt>
                <c:pt idx="1">
                  <c:v>2519</c:v>
                </c:pt>
                <c:pt idx="2">
                  <c:v>7629</c:v>
                </c:pt>
                <c:pt idx="3">
                  <c:v>12538</c:v>
                </c:pt>
                <c:pt idx="4">
                  <c:v>15138</c:v>
                </c:pt>
                <c:pt idx="5">
                  <c:v>15892</c:v>
                </c:pt>
                <c:pt idx="6">
                  <c:v>13873</c:v>
                </c:pt>
                <c:pt idx="7">
                  <c:v>12139</c:v>
                </c:pt>
                <c:pt idx="8">
                  <c:v>12026</c:v>
                </c:pt>
                <c:pt idx="9">
                  <c:v>9924</c:v>
                </c:pt>
                <c:pt idx="10">
                  <c:v>7874</c:v>
                </c:pt>
                <c:pt idx="11">
                  <c:v>4809</c:v>
                </c:pt>
                <c:pt idx="12">
                  <c:v>1804</c:v>
                </c:pt>
                <c:pt idx="13">
                  <c:v>566</c:v>
                </c:pt>
                <c:pt idx="14">
                  <c:v>243</c:v>
                </c:pt>
                <c:pt idx="15">
                  <c:v>149</c:v>
                </c:pt>
                <c:pt idx="16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8-4220-8F35-7D51A9A87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8.14'!$Z$83:$Z$90</c:f>
              <c:numCache>
                <c:formatCode>#,##0</c:formatCode>
                <c:ptCount val="8"/>
                <c:pt idx="0">
                  <c:v>11283</c:v>
                </c:pt>
                <c:pt idx="1">
                  <c:v>11090</c:v>
                </c:pt>
                <c:pt idx="2">
                  <c:v>18947</c:v>
                </c:pt>
                <c:pt idx="3">
                  <c:v>4447</c:v>
                </c:pt>
                <c:pt idx="4">
                  <c:v>5314</c:v>
                </c:pt>
                <c:pt idx="5">
                  <c:v>5613</c:v>
                </c:pt>
                <c:pt idx="6">
                  <c:v>10972</c:v>
                </c:pt>
                <c:pt idx="7">
                  <c:v>12496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1-4360-8978-A0E1082571A5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8.14'!$Z$93:$Z$100</c:f>
              <c:numCache>
                <c:formatCode>#,##0</c:formatCode>
                <c:ptCount val="8"/>
                <c:pt idx="0">
                  <c:v>7416</c:v>
                </c:pt>
                <c:pt idx="1">
                  <c:v>14115</c:v>
                </c:pt>
                <c:pt idx="2">
                  <c:v>2964</c:v>
                </c:pt>
                <c:pt idx="3">
                  <c:v>12753</c:v>
                </c:pt>
                <c:pt idx="4">
                  <c:v>15970</c:v>
                </c:pt>
                <c:pt idx="5">
                  <c:v>9366</c:v>
                </c:pt>
                <c:pt idx="6">
                  <c:v>1773</c:v>
                </c:pt>
                <c:pt idx="7">
                  <c:v>7230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51-4360-8978-A0E108257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8.2'!$Y$83:$Y$90</c:f>
              <c:numCache>
                <c:formatCode>#,##0</c:formatCode>
                <c:ptCount val="8"/>
                <c:pt idx="0">
                  <c:v>242</c:v>
                </c:pt>
                <c:pt idx="1">
                  <c:v>235</c:v>
                </c:pt>
                <c:pt idx="2">
                  <c:v>403</c:v>
                </c:pt>
                <c:pt idx="3">
                  <c:v>335</c:v>
                </c:pt>
                <c:pt idx="4">
                  <c:v>77</c:v>
                </c:pt>
                <c:pt idx="5">
                  <c:v>119</c:v>
                </c:pt>
                <c:pt idx="6">
                  <c:v>184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C-4FE7-8908-BE0C6D373997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8.2'!$Y$93:$Y$100</c:f>
              <c:numCache>
                <c:formatCode>#,##0</c:formatCode>
                <c:ptCount val="8"/>
                <c:pt idx="0">
                  <c:v>164</c:v>
                </c:pt>
                <c:pt idx="1">
                  <c:v>459</c:v>
                </c:pt>
                <c:pt idx="2">
                  <c:v>82</c:v>
                </c:pt>
                <c:pt idx="3">
                  <c:v>458</c:v>
                </c:pt>
                <c:pt idx="4">
                  <c:v>368</c:v>
                </c:pt>
                <c:pt idx="5">
                  <c:v>257</c:v>
                </c:pt>
                <c:pt idx="6">
                  <c:v>13</c:v>
                </c:pt>
                <c:pt idx="7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C-4FE7-8908-BE0C6D373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8.14'!$T$8:$Z$8</c:f>
              <c:numCache>
                <c:formatCode>#,##0</c:formatCode>
                <c:ptCount val="7"/>
                <c:pt idx="0">
                  <c:v>39102.07</c:v>
                </c:pt>
                <c:pt idx="1">
                  <c:v>39800</c:v>
                </c:pt>
                <c:pt idx="2">
                  <c:v>40507.43</c:v>
                </c:pt>
                <c:pt idx="3">
                  <c:v>41855.21</c:v>
                </c:pt>
                <c:pt idx="4">
                  <c:v>43233</c:v>
                </c:pt>
                <c:pt idx="5">
                  <c:v>43794.93</c:v>
                </c:pt>
                <c:pt idx="6">
                  <c:v>44743.31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A-404B-A0A6-8B98BD3415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A-404B-A0A6-8B98BD341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8.15'!$U$4:$Y$4</c:f>
              <c:numCache>
                <c:formatCode>#,##0</c:formatCode>
                <c:ptCount val="5"/>
                <c:pt idx="0">
                  <c:v>7378</c:v>
                </c:pt>
                <c:pt idx="1">
                  <c:v>7168</c:v>
                </c:pt>
                <c:pt idx="2">
                  <c:v>7147</c:v>
                </c:pt>
                <c:pt idx="3">
                  <c:v>7110</c:v>
                </c:pt>
                <c:pt idx="4">
                  <c:v>7433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D-4F86-B364-86C1C0DF32D2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8.15'!$U$7:$Y$7</c:f>
              <c:numCache>
                <c:formatCode>#,##0</c:formatCode>
                <c:ptCount val="5"/>
                <c:pt idx="0">
                  <c:v>5528</c:v>
                </c:pt>
                <c:pt idx="1">
                  <c:v>5434</c:v>
                </c:pt>
                <c:pt idx="2">
                  <c:v>5373</c:v>
                </c:pt>
                <c:pt idx="3">
                  <c:v>5367</c:v>
                </c:pt>
                <c:pt idx="4">
                  <c:v>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D-4F86-B364-86C1C0DF32D2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8.15'!$U$11:$Y$11</c:f>
              <c:numCache>
                <c:formatCode>#,##0</c:formatCode>
                <c:ptCount val="5"/>
                <c:pt idx="0">
                  <c:v>6290</c:v>
                </c:pt>
                <c:pt idx="1">
                  <c:v>6101</c:v>
                </c:pt>
                <c:pt idx="2">
                  <c:v>6132</c:v>
                </c:pt>
                <c:pt idx="3">
                  <c:v>6147</c:v>
                </c:pt>
                <c:pt idx="4">
                  <c:v>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D-4F86-B364-86C1C0DF32D2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8.15'!$U$12:$Y$12</c:f>
              <c:numCache>
                <c:formatCode>#,##0</c:formatCode>
                <c:ptCount val="5"/>
                <c:pt idx="0">
                  <c:v>1084</c:v>
                </c:pt>
                <c:pt idx="1">
                  <c:v>1063</c:v>
                </c:pt>
                <c:pt idx="2">
                  <c:v>1014</c:v>
                </c:pt>
                <c:pt idx="3">
                  <c:v>967</c:v>
                </c:pt>
                <c:pt idx="4">
                  <c:v>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2D-4F86-B364-86C1C0DF3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8.15'!$AB$15:$AB$33</c:f>
              <c:numCache>
                <c:formatCode>0.0%</c:formatCode>
                <c:ptCount val="19"/>
                <c:pt idx="0">
                  <c:v>6.7511607478981051E-2</c:v>
                </c:pt>
                <c:pt idx="1">
                  <c:v>5.1449366294390765E-3</c:v>
                </c:pt>
                <c:pt idx="2">
                  <c:v>0.12084326766219099</c:v>
                </c:pt>
                <c:pt idx="3">
                  <c:v>6.1488267034759698E-3</c:v>
                </c:pt>
                <c:pt idx="4">
                  <c:v>5.7849165516375957E-2</c:v>
                </c:pt>
                <c:pt idx="5">
                  <c:v>1.9952315221483247E-2</c:v>
                </c:pt>
                <c:pt idx="6">
                  <c:v>0.10340067762579998</c:v>
                </c:pt>
                <c:pt idx="7">
                  <c:v>7.0021332664073288E-2</c:v>
                </c:pt>
                <c:pt idx="8">
                  <c:v>3.9528171665202658E-2</c:v>
                </c:pt>
                <c:pt idx="9">
                  <c:v>9.5369557033504835E-3</c:v>
                </c:pt>
                <c:pt idx="10">
                  <c:v>2.647760070272305E-2</c:v>
                </c:pt>
                <c:pt idx="11">
                  <c:v>1.0791818295896599E-2</c:v>
                </c:pt>
                <c:pt idx="12">
                  <c:v>2.9238298406324508E-2</c:v>
                </c:pt>
                <c:pt idx="13">
                  <c:v>5.9731459405195128E-2</c:v>
                </c:pt>
                <c:pt idx="14">
                  <c:v>5.2829715146191489E-2</c:v>
                </c:pt>
                <c:pt idx="15">
                  <c:v>7.7675994478604599E-2</c:v>
                </c:pt>
                <c:pt idx="16">
                  <c:v>0.10779269669971138</c:v>
                </c:pt>
                <c:pt idx="17">
                  <c:v>2.6854059480486886E-2</c:v>
                </c:pt>
                <c:pt idx="18">
                  <c:v>2.5724683147195383E-2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5-4B16-A44B-0EB6FDF66A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5-4B16-A44B-0EB6FDF6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8.15'!$Y$44:$Y$60</c:f>
              <c:numCache>
                <c:formatCode>#,##0</c:formatCode>
                <c:ptCount val="17"/>
                <c:pt idx="0">
                  <c:v>4</c:v>
                </c:pt>
                <c:pt idx="1">
                  <c:v>110</c:v>
                </c:pt>
                <c:pt idx="2">
                  <c:v>250</c:v>
                </c:pt>
                <c:pt idx="3">
                  <c:v>345</c:v>
                </c:pt>
                <c:pt idx="4">
                  <c:v>389</c:v>
                </c:pt>
                <c:pt idx="5">
                  <c:v>309</c:v>
                </c:pt>
                <c:pt idx="6">
                  <c:v>300</c:v>
                </c:pt>
                <c:pt idx="7">
                  <c:v>320</c:v>
                </c:pt>
                <c:pt idx="8">
                  <c:v>379</c:v>
                </c:pt>
                <c:pt idx="9">
                  <c:v>379</c:v>
                </c:pt>
                <c:pt idx="10">
                  <c:v>413</c:v>
                </c:pt>
                <c:pt idx="11">
                  <c:v>349</c:v>
                </c:pt>
                <c:pt idx="12">
                  <c:v>151</c:v>
                </c:pt>
                <c:pt idx="13">
                  <c:v>61</c:v>
                </c:pt>
                <c:pt idx="14">
                  <c:v>24</c:v>
                </c:pt>
                <c:pt idx="15">
                  <c:v>15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B0-8D54-D75E3A0D7E60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8.15'!$Y$63:$Y$79</c:f>
              <c:numCache>
                <c:formatCode>#,##0</c:formatCode>
                <c:ptCount val="17"/>
                <c:pt idx="0">
                  <c:v>0</c:v>
                </c:pt>
                <c:pt idx="1">
                  <c:v>108</c:v>
                </c:pt>
                <c:pt idx="2">
                  <c:v>263</c:v>
                </c:pt>
                <c:pt idx="3">
                  <c:v>344</c:v>
                </c:pt>
                <c:pt idx="4">
                  <c:v>286</c:v>
                </c:pt>
                <c:pt idx="5">
                  <c:v>273</c:v>
                </c:pt>
                <c:pt idx="6">
                  <c:v>262</c:v>
                </c:pt>
                <c:pt idx="7">
                  <c:v>316</c:v>
                </c:pt>
                <c:pt idx="8">
                  <c:v>401</c:v>
                </c:pt>
                <c:pt idx="9">
                  <c:v>435</c:v>
                </c:pt>
                <c:pt idx="10">
                  <c:v>429</c:v>
                </c:pt>
                <c:pt idx="11">
                  <c:v>276</c:v>
                </c:pt>
                <c:pt idx="12">
                  <c:v>126</c:v>
                </c:pt>
                <c:pt idx="13">
                  <c:v>52</c:v>
                </c:pt>
                <c:pt idx="14">
                  <c:v>35</c:v>
                </c:pt>
                <c:pt idx="15">
                  <c:v>16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B0-8D54-D75E3A0D7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8.15'!$Y$83:$Y$90</c:f>
              <c:numCache>
                <c:formatCode>#,##0</c:formatCode>
                <c:ptCount val="8"/>
                <c:pt idx="0">
                  <c:v>217</c:v>
                </c:pt>
                <c:pt idx="1">
                  <c:v>188</c:v>
                </c:pt>
                <c:pt idx="2">
                  <c:v>523</c:v>
                </c:pt>
                <c:pt idx="3">
                  <c:v>152</c:v>
                </c:pt>
                <c:pt idx="4">
                  <c:v>86</c:v>
                </c:pt>
                <c:pt idx="5">
                  <c:v>133</c:v>
                </c:pt>
                <c:pt idx="6">
                  <c:v>292</c:v>
                </c:pt>
                <c:pt idx="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A-440F-958F-2F26223FB615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8.15'!$Y$93:$Y$100</c:f>
              <c:numCache>
                <c:formatCode>#,##0</c:formatCode>
                <c:ptCount val="8"/>
                <c:pt idx="0">
                  <c:v>127</c:v>
                </c:pt>
                <c:pt idx="1">
                  <c:v>432</c:v>
                </c:pt>
                <c:pt idx="2">
                  <c:v>105</c:v>
                </c:pt>
                <c:pt idx="3">
                  <c:v>407</c:v>
                </c:pt>
                <c:pt idx="4">
                  <c:v>343</c:v>
                </c:pt>
                <c:pt idx="5">
                  <c:v>298</c:v>
                </c:pt>
                <c:pt idx="6">
                  <c:v>22</c:v>
                </c:pt>
                <c:pt idx="7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A-440F-958F-2F26223FB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8.15'!$U$8:$Y$8</c:f>
              <c:numCache>
                <c:formatCode>#,##0</c:formatCode>
                <c:ptCount val="5"/>
                <c:pt idx="0">
                  <c:v>30260.6</c:v>
                </c:pt>
                <c:pt idx="1">
                  <c:v>31805</c:v>
                </c:pt>
                <c:pt idx="2">
                  <c:v>33073.5</c:v>
                </c:pt>
                <c:pt idx="3">
                  <c:v>33624.400000000001</c:v>
                </c:pt>
                <c:pt idx="4">
                  <c:v>33009.5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5-4371-B02F-09EDFA545C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5-4371-B02F-09EDFA545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8.15'!$T$4:$Z$4</c:f>
              <c:numCache>
                <c:formatCode>#,##0</c:formatCode>
                <c:ptCount val="7"/>
                <c:pt idx="0">
                  <c:v>7492</c:v>
                </c:pt>
                <c:pt idx="1">
                  <c:v>7378</c:v>
                </c:pt>
                <c:pt idx="2">
                  <c:v>7168</c:v>
                </c:pt>
                <c:pt idx="3">
                  <c:v>7147</c:v>
                </c:pt>
                <c:pt idx="4">
                  <c:v>7110</c:v>
                </c:pt>
                <c:pt idx="5">
                  <c:v>7433</c:v>
                </c:pt>
                <c:pt idx="6">
                  <c:v>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F-4C2F-85EC-CD4ECC0CDE31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8.15'!$T$7:$Z$7</c:f>
              <c:numCache>
                <c:formatCode>#,##0</c:formatCode>
                <c:ptCount val="7"/>
                <c:pt idx="0">
                  <c:v>5521</c:v>
                </c:pt>
                <c:pt idx="1">
                  <c:v>5528</c:v>
                </c:pt>
                <c:pt idx="2">
                  <c:v>5434</c:v>
                </c:pt>
                <c:pt idx="3">
                  <c:v>5373</c:v>
                </c:pt>
                <c:pt idx="4">
                  <c:v>5367</c:v>
                </c:pt>
                <c:pt idx="5">
                  <c:v>5447</c:v>
                </c:pt>
                <c:pt idx="6">
                  <c:v>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F-4C2F-85EC-CD4ECC0CDE31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8.15'!$T$11:$Z$11</c:f>
              <c:numCache>
                <c:formatCode>#,##0</c:formatCode>
                <c:ptCount val="7"/>
                <c:pt idx="0">
                  <c:v>6413</c:v>
                </c:pt>
                <c:pt idx="1">
                  <c:v>6290</c:v>
                </c:pt>
                <c:pt idx="2">
                  <c:v>6101</c:v>
                </c:pt>
                <c:pt idx="3">
                  <c:v>6132</c:v>
                </c:pt>
                <c:pt idx="4">
                  <c:v>6147</c:v>
                </c:pt>
                <c:pt idx="5">
                  <c:v>6467</c:v>
                </c:pt>
                <c:pt idx="6">
                  <c:v>6884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6F-4C2F-85EC-CD4ECC0CDE31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8.15'!$T$12:$Z$12</c:f>
              <c:numCache>
                <c:formatCode>#,##0</c:formatCode>
                <c:ptCount val="7"/>
                <c:pt idx="0">
                  <c:v>1080</c:v>
                </c:pt>
                <c:pt idx="1">
                  <c:v>1084</c:v>
                </c:pt>
                <c:pt idx="2">
                  <c:v>1063</c:v>
                </c:pt>
                <c:pt idx="3">
                  <c:v>1014</c:v>
                </c:pt>
                <c:pt idx="4">
                  <c:v>967</c:v>
                </c:pt>
                <c:pt idx="5">
                  <c:v>966</c:v>
                </c:pt>
                <c:pt idx="6">
                  <c:v>1086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6F-4C2F-85EC-CD4ECC0CD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8.15'!$AB$15:$AB$33</c:f>
              <c:numCache>
                <c:formatCode>0.0%</c:formatCode>
                <c:ptCount val="19"/>
                <c:pt idx="0">
                  <c:v>6.7511607478981051E-2</c:v>
                </c:pt>
                <c:pt idx="1">
                  <c:v>5.1449366294390765E-3</c:v>
                </c:pt>
                <c:pt idx="2">
                  <c:v>0.12084326766219099</c:v>
                </c:pt>
                <c:pt idx="3">
                  <c:v>6.1488267034759698E-3</c:v>
                </c:pt>
                <c:pt idx="4">
                  <c:v>5.7849165516375957E-2</c:v>
                </c:pt>
                <c:pt idx="5">
                  <c:v>1.9952315221483247E-2</c:v>
                </c:pt>
                <c:pt idx="6">
                  <c:v>0.10340067762579998</c:v>
                </c:pt>
                <c:pt idx="7">
                  <c:v>7.0021332664073288E-2</c:v>
                </c:pt>
                <c:pt idx="8">
                  <c:v>3.9528171665202658E-2</c:v>
                </c:pt>
                <c:pt idx="9">
                  <c:v>9.5369557033504835E-3</c:v>
                </c:pt>
                <c:pt idx="10">
                  <c:v>2.647760070272305E-2</c:v>
                </c:pt>
                <c:pt idx="11">
                  <c:v>1.0791818295896599E-2</c:v>
                </c:pt>
                <c:pt idx="12">
                  <c:v>2.9238298406324508E-2</c:v>
                </c:pt>
                <c:pt idx="13">
                  <c:v>5.9731459405195128E-2</c:v>
                </c:pt>
                <c:pt idx="14">
                  <c:v>5.2829715146191489E-2</c:v>
                </c:pt>
                <c:pt idx="15">
                  <c:v>7.7675994478604599E-2</c:v>
                </c:pt>
                <c:pt idx="16">
                  <c:v>0.10779269669971138</c:v>
                </c:pt>
                <c:pt idx="17">
                  <c:v>2.6854059480486886E-2</c:v>
                </c:pt>
                <c:pt idx="18">
                  <c:v>2.5724683147195383E-2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7-4CF9-A3E6-7BB80625D2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47-4CF9-A3E6-7BB80625D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8.15'!$Z$44:$Z$60</c:f>
              <c:numCache>
                <c:formatCode>#,##0</c:formatCode>
                <c:ptCount val="17"/>
                <c:pt idx="0">
                  <c:v>0</c:v>
                </c:pt>
                <c:pt idx="1">
                  <c:v>117</c:v>
                </c:pt>
                <c:pt idx="2">
                  <c:v>273</c:v>
                </c:pt>
                <c:pt idx="3">
                  <c:v>339</c:v>
                </c:pt>
                <c:pt idx="4">
                  <c:v>452</c:v>
                </c:pt>
                <c:pt idx="5">
                  <c:v>334</c:v>
                </c:pt>
                <c:pt idx="6">
                  <c:v>289</c:v>
                </c:pt>
                <c:pt idx="7">
                  <c:v>311</c:v>
                </c:pt>
                <c:pt idx="8">
                  <c:v>401</c:v>
                </c:pt>
                <c:pt idx="9">
                  <c:v>399</c:v>
                </c:pt>
                <c:pt idx="10">
                  <c:v>432</c:v>
                </c:pt>
                <c:pt idx="11">
                  <c:v>408</c:v>
                </c:pt>
                <c:pt idx="12">
                  <c:v>177</c:v>
                </c:pt>
                <c:pt idx="13">
                  <c:v>67</c:v>
                </c:pt>
                <c:pt idx="14">
                  <c:v>32</c:v>
                </c:pt>
                <c:pt idx="15">
                  <c:v>15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1-4922-950B-43C3C589338F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8.15'!$Z$63:$Z$79</c:f>
              <c:numCache>
                <c:formatCode>#,##0</c:formatCode>
                <c:ptCount val="17"/>
                <c:pt idx="0">
                  <c:v>0</c:v>
                </c:pt>
                <c:pt idx="1">
                  <c:v>131</c:v>
                </c:pt>
                <c:pt idx="2">
                  <c:v>290</c:v>
                </c:pt>
                <c:pt idx="3">
                  <c:v>356</c:v>
                </c:pt>
                <c:pt idx="4">
                  <c:v>336</c:v>
                </c:pt>
                <c:pt idx="5">
                  <c:v>268</c:v>
                </c:pt>
                <c:pt idx="6">
                  <c:v>242</c:v>
                </c:pt>
                <c:pt idx="7">
                  <c:v>351</c:v>
                </c:pt>
                <c:pt idx="8">
                  <c:v>394</c:v>
                </c:pt>
                <c:pt idx="9">
                  <c:v>447</c:v>
                </c:pt>
                <c:pt idx="10">
                  <c:v>425</c:v>
                </c:pt>
                <c:pt idx="11">
                  <c:v>302</c:v>
                </c:pt>
                <c:pt idx="12">
                  <c:v>150</c:v>
                </c:pt>
                <c:pt idx="13">
                  <c:v>53</c:v>
                </c:pt>
                <c:pt idx="14">
                  <c:v>31</c:v>
                </c:pt>
                <c:pt idx="15">
                  <c:v>17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1-4922-950B-43C3C5893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8.15'!$Z$83:$Z$90</c:f>
              <c:numCache>
                <c:formatCode>#,##0</c:formatCode>
                <c:ptCount val="8"/>
                <c:pt idx="0">
                  <c:v>213</c:v>
                </c:pt>
                <c:pt idx="1">
                  <c:v>195</c:v>
                </c:pt>
                <c:pt idx="2">
                  <c:v>560</c:v>
                </c:pt>
                <c:pt idx="3">
                  <c:v>175</c:v>
                </c:pt>
                <c:pt idx="4">
                  <c:v>85</c:v>
                </c:pt>
                <c:pt idx="5">
                  <c:v>144</c:v>
                </c:pt>
                <c:pt idx="6">
                  <c:v>329</c:v>
                </c:pt>
                <c:pt idx="7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7-48FB-B035-FC4F264DF2F6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8.15'!$Z$93:$Z$100</c:f>
              <c:numCache>
                <c:formatCode>#,##0</c:formatCode>
                <c:ptCount val="8"/>
                <c:pt idx="0">
                  <c:v>146</c:v>
                </c:pt>
                <c:pt idx="1">
                  <c:v>436</c:v>
                </c:pt>
                <c:pt idx="2">
                  <c:v>117</c:v>
                </c:pt>
                <c:pt idx="3">
                  <c:v>466</c:v>
                </c:pt>
                <c:pt idx="4">
                  <c:v>351</c:v>
                </c:pt>
                <c:pt idx="5">
                  <c:v>295</c:v>
                </c:pt>
                <c:pt idx="6">
                  <c:v>28</c:v>
                </c:pt>
                <c:pt idx="7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7-48FB-B035-FC4F264DF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8.2'!$U$8:$Y$8</c:f>
              <c:numCache>
                <c:formatCode>#,##0</c:formatCode>
                <c:ptCount val="5"/>
                <c:pt idx="0">
                  <c:v>31099.02</c:v>
                </c:pt>
                <c:pt idx="1">
                  <c:v>31276.5</c:v>
                </c:pt>
                <c:pt idx="2">
                  <c:v>35082.57</c:v>
                </c:pt>
                <c:pt idx="3">
                  <c:v>35606</c:v>
                </c:pt>
                <c:pt idx="4">
                  <c:v>35979.5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9-4C44-B914-0F4B29122F9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9-4C44-B914-0F4B29122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8.15'!$T$8:$Z$8</c:f>
              <c:numCache>
                <c:formatCode>#,##0</c:formatCode>
                <c:ptCount val="7"/>
                <c:pt idx="0">
                  <c:v>29023</c:v>
                </c:pt>
                <c:pt idx="1">
                  <c:v>30260.6</c:v>
                </c:pt>
                <c:pt idx="2">
                  <c:v>31805</c:v>
                </c:pt>
                <c:pt idx="3">
                  <c:v>33073.5</c:v>
                </c:pt>
                <c:pt idx="4">
                  <c:v>33624.400000000001</c:v>
                </c:pt>
                <c:pt idx="5">
                  <c:v>33009.5</c:v>
                </c:pt>
                <c:pt idx="6">
                  <c:v>34420.25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D-4E18-B260-BC70664ABD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D-4E18-B260-BC70664AB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8.16'!$U$4:$Y$4</c:f>
              <c:numCache>
                <c:formatCode>#,##0</c:formatCode>
                <c:ptCount val="5"/>
                <c:pt idx="0">
                  <c:v>16280</c:v>
                </c:pt>
                <c:pt idx="1">
                  <c:v>16422</c:v>
                </c:pt>
                <c:pt idx="2">
                  <c:v>16815</c:v>
                </c:pt>
                <c:pt idx="3">
                  <c:v>16419</c:v>
                </c:pt>
                <c:pt idx="4">
                  <c:v>17211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A4-48A9-9C8B-B1DF8E840D39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8.16'!$U$7:$Y$7</c:f>
              <c:numCache>
                <c:formatCode>#,##0</c:formatCode>
                <c:ptCount val="5"/>
                <c:pt idx="0">
                  <c:v>11789</c:v>
                </c:pt>
                <c:pt idx="1">
                  <c:v>11712</c:v>
                </c:pt>
                <c:pt idx="2">
                  <c:v>11705</c:v>
                </c:pt>
                <c:pt idx="3">
                  <c:v>11699</c:v>
                </c:pt>
                <c:pt idx="4">
                  <c:v>12154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A4-48A9-9C8B-B1DF8E840D39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8.16'!$U$11:$Y$11</c:f>
              <c:numCache>
                <c:formatCode>#,##0</c:formatCode>
                <c:ptCount val="5"/>
                <c:pt idx="0">
                  <c:v>13506</c:v>
                </c:pt>
                <c:pt idx="1">
                  <c:v>13700</c:v>
                </c:pt>
                <c:pt idx="2">
                  <c:v>14098</c:v>
                </c:pt>
                <c:pt idx="3">
                  <c:v>13846</c:v>
                </c:pt>
                <c:pt idx="4">
                  <c:v>14503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A4-48A9-9C8B-B1DF8E840D39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8.16'!$U$12:$Y$12</c:f>
              <c:numCache>
                <c:formatCode>#,##0</c:formatCode>
                <c:ptCount val="5"/>
                <c:pt idx="0">
                  <c:v>2775</c:v>
                </c:pt>
                <c:pt idx="1">
                  <c:v>2719</c:v>
                </c:pt>
                <c:pt idx="2">
                  <c:v>2719</c:v>
                </c:pt>
                <c:pt idx="3">
                  <c:v>2574</c:v>
                </c:pt>
                <c:pt idx="4">
                  <c:v>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A4-48A9-9C8B-B1DF8E840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8.16'!$AB$15:$AB$33</c:f>
              <c:numCache>
                <c:formatCode>0.0%</c:formatCode>
                <c:ptCount val="19"/>
                <c:pt idx="0">
                  <c:v>5.7428991739278033E-2</c:v>
                </c:pt>
                <c:pt idx="1">
                  <c:v>2.8855946588208668E-3</c:v>
                </c:pt>
                <c:pt idx="2">
                  <c:v>9.6073328052506513E-2</c:v>
                </c:pt>
                <c:pt idx="3">
                  <c:v>5.2619667307909927E-3</c:v>
                </c:pt>
                <c:pt idx="4">
                  <c:v>6.4614688242616278E-2</c:v>
                </c:pt>
                <c:pt idx="5">
                  <c:v>2.4951906755686318E-2</c:v>
                </c:pt>
                <c:pt idx="6">
                  <c:v>9.0188978160009051E-2</c:v>
                </c:pt>
                <c:pt idx="7">
                  <c:v>8.622835804005885E-2</c:v>
                </c:pt>
                <c:pt idx="8">
                  <c:v>3.6211383953830487E-2</c:v>
                </c:pt>
                <c:pt idx="9">
                  <c:v>6.1106710422088942E-3</c:v>
                </c:pt>
                <c:pt idx="10">
                  <c:v>2.4669005318547019E-2</c:v>
                </c:pt>
                <c:pt idx="11">
                  <c:v>1.2900305533552111E-2</c:v>
                </c:pt>
                <c:pt idx="12">
                  <c:v>3.40613330315718E-2</c:v>
                </c:pt>
                <c:pt idx="13">
                  <c:v>7.2705669344800272E-2</c:v>
                </c:pt>
                <c:pt idx="14">
                  <c:v>5.3298630757044246E-2</c:v>
                </c:pt>
                <c:pt idx="15">
                  <c:v>6.3256761344347628E-2</c:v>
                </c:pt>
                <c:pt idx="16">
                  <c:v>9.9807627022745274E-2</c:v>
                </c:pt>
                <c:pt idx="17">
                  <c:v>1.6068801629512276E-2</c:v>
                </c:pt>
                <c:pt idx="18">
                  <c:v>2.6196673079099241E-2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E-490F-BAF1-C897ADDA51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2E-490F-BAF1-C897ADDA5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8.16'!$Y$44:$Y$60</c:f>
              <c:numCache>
                <c:formatCode>#,##0</c:formatCode>
                <c:ptCount val="17"/>
                <c:pt idx="0">
                  <c:v>6</c:v>
                </c:pt>
                <c:pt idx="1">
                  <c:v>245</c:v>
                </c:pt>
                <c:pt idx="2">
                  <c:v>557</c:v>
                </c:pt>
                <c:pt idx="3">
                  <c:v>845</c:v>
                </c:pt>
                <c:pt idx="4">
                  <c:v>995</c:v>
                </c:pt>
                <c:pt idx="5">
                  <c:v>856</c:v>
                </c:pt>
                <c:pt idx="6">
                  <c:v>685</c:v>
                </c:pt>
                <c:pt idx="7">
                  <c:v>753</c:v>
                </c:pt>
                <c:pt idx="8">
                  <c:v>738</c:v>
                </c:pt>
                <c:pt idx="9">
                  <c:v>744</c:v>
                </c:pt>
                <c:pt idx="10">
                  <c:v>824</c:v>
                </c:pt>
                <c:pt idx="11">
                  <c:v>748</c:v>
                </c:pt>
                <c:pt idx="12">
                  <c:v>455</c:v>
                </c:pt>
                <c:pt idx="13">
                  <c:v>183</c:v>
                </c:pt>
                <c:pt idx="14">
                  <c:v>96</c:v>
                </c:pt>
                <c:pt idx="15">
                  <c:v>51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D-49E6-8A5D-FE684B057D32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8.16'!$Y$63:$Y$79</c:f>
              <c:numCache>
                <c:formatCode>#,##0</c:formatCode>
                <c:ptCount val="17"/>
                <c:pt idx="0">
                  <c:v>5</c:v>
                </c:pt>
                <c:pt idx="1">
                  <c:v>239</c:v>
                </c:pt>
                <c:pt idx="2">
                  <c:v>608</c:v>
                </c:pt>
                <c:pt idx="3">
                  <c:v>847</c:v>
                </c:pt>
                <c:pt idx="4">
                  <c:v>894</c:v>
                </c:pt>
                <c:pt idx="5">
                  <c:v>652</c:v>
                </c:pt>
                <c:pt idx="6">
                  <c:v>663</c:v>
                </c:pt>
                <c:pt idx="7">
                  <c:v>686</c:v>
                </c:pt>
                <c:pt idx="8">
                  <c:v>883</c:v>
                </c:pt>
                <c:pt idx="9">
                  <c:v>787</c:v>
                </c:pt>
                <c:pt idx="10">
                  <c:v>811</c:v>
                </c:pt>
                <c:pt idx="11">
                  <c:v>692</c:v>
                </c:pt>
                <c:pt idx="12">
                  <c:v>348</c:v>
                </c:pt>
                <c:pt idx="13">
                  <c:v>135</c:v>
                </c:pt>
                <c:pt idx="14">
                  <c:v>73</c:v>
                </c:pt>
                <c:pt idx="15">
                  <c:v>39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D-49E6-8A5D-FE684B057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8.16'!$Y$83:$Y$90</c:f>
              <c:numCache>
                <c:formatCode>#,##0</c:formatCode>
                <c:ptCount val="8"/>
                <c:pt idx="0">
                  <c:v>523</c:v>
                </c:pt>
                <c:pt idx="1">
                  <c:v>454</c:v>
                </c:pt>
                <c:pt idx="2">
                  <c:v>1018</c:v>
                </c:pt>
                <c:pt idx="3">
                  <c:v>293</c:v>
                </c:pt>
                <c:pt idx="4">
                  <c:v>164</c:v>
                </c:pt>
                <c:pt idx="5">
                  <c:v>253</c:v>
                </c:pt>
                <c:pt idx="6">
                  <c:v>652</c:v>
                </c:pt>
                <c:pt idx="7">
                  <c:v>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A-41CC-A3A9-B9AD253F54EF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8.16'!$Y$93:$Y$100</c:f>
              <c:numCache>
                <c:formatCode>#,##0</c:formatCode>
                <c:ptCount val="8"/>
                <c:pt idx="0">
                  <c:v>314</c:v>
                </c:pt>
                <c:pt idx="1">
                  <c:v>940</c:v>
                </c:pt>
                <c:pt idx="2">
                  <c:v>194</c:v>
                </c:pt>
                <c:pt idx="3">
                  <c:v>953</c:v>
                </c:pt>
                <c:pt idx="4">
                  <c:v>762</c:v>
                </c:pt>
                <c:pt idx="5">
                  <c:v>544</c:v>
                </c:pt>
                <c:pt idx="6">
                  <c:v>29</c:v>
                </c:pt>
                <c:pt idx="7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1A-41CC-A3A9-B9AD253F5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8.16'!$U$8:$Y$8</c:f>
              <c:numCache>
                <c:formatCode>#,##0</c:formatCode>
                <c:ptCount val="5"/>
                <c:pt idx="0">
                  <c:v>30631.34</c:v>
                </c:pt>
                <c:pt idx="1">
                  <c:v>31880</c:v>
                </c:pt>
                <c:pt idx="2">
                  <c:v>34420</c:v>
                </c:pt>
                <c:pt idx="3">
                  <c:v>35086.300000000003</c:v>
                </c:pt>
                <c:pt idx="4">
                  <c:v>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D-4306-81AA-E7119FF2DE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CD-4306-81AA-E7119FF2D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8.16'!$T$4:$Z$4</c:f>
              <c:numCache>
                <c:formatCode>#,##0</c:formatCode>
                <c:ptCount val="7"/>
                <c:pt idx="0">
                  <c:v>16528</c:v>
                </c:pt>
                <c:pt idx="1">
                  <c:v>16280</c:v>
                </c:pt>
                <c:pt idx="2">
                  <c:v>16422</c:v>
                </c:pt>
                <c:pt idx="3">
                  <c:v>16815</c:v>
                </c:pt>
                <c:pt idx="4">
                  <c:v>16419</c:v>
                </c:pt>
                <c:pt idx="5">
                  <c:v>17211</c:v>
                </c:pt>
                <c:pt idx="6">
                  <c:v>17674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1-49BB-8A31-6EA46D5A53E0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8.16'!$T$7:$Z$7</c:f>
              <c:numCache>
                <c:formatCode>#,##0</c:formatCode>
                <c:ptCount val="7"/>
                <c:pt idx="0">
                  <c:v>11806</c:v>
                </c:pt>
                <c:pt idx="1">
                  <c:v>11789</c:v>
                </c:pt>
                <c:pt idx="2">
                  <c:v>11712</c:v>
                </c:pt>
                <c:pt idx="3">
                  <c:v>11705</c:v>
                </c:pt>
                <c:pt idx="4">
                  <c:v>11699</c:v>
                </c:pt>
                <c:pt idx="5">
                  <c:v>12154</c:v>
                </c:pt>
                <c:pt idx="6">
                  <c:v>12668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1-49BB-8A31-6EA46D5A53E0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8.16'!$T$11:$Z$11</c:f>
              <c:numCache>
                <c:formatCode>#,##0</c:formatCode>
                <c:ptCount val="7"/>
                <c:pt idx="0">
                  <c:v>13699</c:v>
                </c:pt>
                <c:pt idx="1">
                  <c:v>13506</c:v>
                </c:pt>
                <c:pt idx="2">
                  <c:v>13700</c:v>
                </c:pt>
                <c:pt idx="3">
                  <c:v>14098</c:v>
                </c:pt>
                <c:pt idx="4">
                  <c:v>13846</c:v>
                </c:pt>
                <c:pt idx="5">
                  <c:v>14503</c:v>
                </c:pt>
                <c:pt idx="6">
                  <c:v>14853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1-49BB-8A31-6EA46D5A53E0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8.16'!$T$12:$Z$12</c:f>
              <c:numCache>
                <c:formatCode>#,##0</c:formatCode>
                <c:ptCount val="7"/>
                <c:pt idx="0">
                  <c:v>2832</c:v>
                </c:pt>
                <c:pt idx="1">
                  <c:v>2775</c:v>
                </c:pt>
                <c:pt idx="2">
                  <c:v>2719</c:v>
                </c:pt>
                <c:pt idx="3">
                  <c:v>2719</c:v>
                </c:pt>
                <c:pt idx="4">
                  <c:v>2574</c:v>
                </c:pt>
                <c:pt idx="5">
                  <c:v>2708</c:v>
                </c:pt>
                <c:pt idx="6">
                  <c:v>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61-49BB-8A31-6EA46D5A5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8.16'!$AB$15:$AB$33</c:f>
              <c:numCache>
                <c:formatCode>0.0%</c:formatCode>
                <c:ptCount val="19"/>
                <c:pt idx="0">
                  <c:v>5.7428991739278033E-2</c:v>
                </c:pt>
                <c:pt idx="1">
                  <c:v>2.8855946588208668E-3</c:v>
                </c:pt>
                <c:pt idx="2">
                  <c:v>9.6073328052506513E-2</c:v>
                </c:pt>
                <c:pt idx="3">
                  <c:v>5.2619667307909927E-3</c:v>
                </c:pt>
                <c:pt idx="4">
                  <c:v>6.4614688242616278E-2</c:v>
                </c:pt>
                <c:pt idx="5">
                  <c:v>2.4951906755686318E-2</c:v>
                </c:pt>
                <c:pt idx="6">
                  <c:v>9.0188978160009051E-2</c:v>
                </c:pt>
                <c:pt idx="7">
                  <c:v>8.622835804005885E-2</c:v>
                </c:pt>
                <c:pt idx="8">
                  <c:v>3.6211383953830487E-2</c:v>
                </c:pt>
                <c:pt idx="9">
                  <c:v>6.1106710422088942E-3</c:v>
                </c:pt>
                <c:pt idx="10">
                  <c:v>2.4669005318547019E-2</c:v>
                </c:pt>
                <c:pt idx="11">
                  <c:v>1.2900305533552111E-2</c:v>
                </c:pt>
                <c:pt idx="12">
                  <c:v>3.40613330315718E-2</c:v>
                </c:pt>
                <c:pt idx="13">
                  <c:v>7.2705669344800272E-2</c:v>
                </c:pt>
                <c:pt idx="14">
                  <c:v>5.3298630757044246E-2</c:v>
                </c:pt>
                <c:pt idx="15">
                  <c:v>6.3256761344347628E-2</c:v>
                </c:pt>
                <c:pt idx="16">
                  <c:v>9.9807627022745274E-2</c:v>
                </c:pt>
                <c:pt idx="17">
                  <c:v>1.6068801629512276E-2</c:v>
                </c:pt>
                <c:pt idx="18">
                  <c:v>2.6196673079099241E-2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3-4F44-94FB-231FB1CC6D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3-4F44-94FB-231FB1CC6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8.16'!$Z$44:$Z$60</c:f>
              <c:numCache>
                <c:formatCode>#,##0</c:formatCode>
                <c:ptCount val="17"/>
                <c:pt idx="0">
                  <c:v>0</c:v>
                </c:pt>
                <c:pt idx="1">
                  <c:v>260</c:v>
                </c:pt>
                <c:pt idx="2">
                  <c:v>564</c:v>
                </c:pt>
                <c:pt idx="3">
                  <c:v>845</c:v>
                </c:pt>
                <c:pt idx="4">
                  <c:v>1088</c:v>
                </c:pt>
                <c:pt idx="5">
                  <c:v>874</c:v>
                </c:pt>
                <c:pt idx="6">
                  <c:v>743</c:v>
                </c:pt>
                <c:pt idx="7">
                  <c:v>728</c:v>
                </c:pt>
                <c:pt idx="8">
                  <c:v>773</c:v>
                </c:pt>
                <c:pt idx="9">
                  <c:v>769</c:v>
                </c:pt>
                <c:pt idx="10">
                  <c:v>796</c:v>
                </c:pt>
                <c:pt idx="11">
                  <c:v>774</c:v>
                </c:pt>
                <c:pt idx="12">
                  <c:v>454</c:v>
                </c:pt>
                <c:pt idx="13">
                  <c:v>193</c:v>
                </c:pt>
                <c:pt idx="14">
                  <c:v>107</c:v>
                </c:pt>
                <c:pt idx="15">
                  <c:v>51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3-4690-A85B-2813E992EA9F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8.16'!$Z$63:$Z$79</c:f>
              <c:numCache>
                <c:formatCode>#,##0</c:formatCode>
                <c:ptCount val="17"/>
                <c:pt idx="0">
                  <c:v>9</c:v>
                </c:pt>
                <c:pt idx="1">
                  <c:v>288</c:v>
                </c:pt>
                <c:pt idx="2">
                  <c:v>537</c:v>
                </c:pt>
                <c:pt idx="3">
                  <c:v>880</c:v>
                </c:pt>
                <c:pt idx="4">
                  <c:v>886</c:v>
                </c:pt>
                <c:pt idx="5">
                  <c:v>782</c:v>
                </c:pt>
                <c:pt idx="6">
                  <c:v>699</c:v>
                </c:pt>
                <c:pt idx="7">
                  <c:v>705</c:v>
                </c:pt>
                <c:pt idx="8">
                  <c:v>854</c:v>
                </c:pt>
                <c:pt idx="9">
                  <c:v>803</c:v>
                </c:pt>
                <c:pt idx="10">
                  <c:v>802</c:v>
                </c:pt>
                <c:pt idx="11">
                  <c:v>688</c:v>
                </c:pt>
                <c:pt idx="12">
                  <c:v>368</c:v>
                </c:pt>
                <c:pt idx="13">
                  <c:v>150</c:v>
                </c:pt>
                <c:pt idx="14">
                  <c:v>66</c:v>
                </c:pt>
                <c:pt idx="15">
                  <c:v>39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3-4690-A85B-2813E992E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8.16'!$Z$83:$Z$90</c:f>
              <c:numCache>
                <c:formatCode>#,##0</c:formatCode>
                <c:ptCount val="8"/>
                <c:pt idx="0">
                  <c:v>540</c:v>
                </c:pt>
                <c:pt idx="1">
                  <c:v>437</c:v>
                </c:pt>
                <c:pt idx="2">
                  <c:v>1082</c:v>
                </c:pt>
                <c:pt idx="3">
                  <c:v>313</c:v>
                </c:pt>
                <c:pt idx="4">
                  <c:v>169</c:v>
                </c:pt>
                <c:pt idx="5">
                  <c:v>270</c:v>
                </c:pt>
                <c:pt idx="6">
                  <c:v>691</c:v>
                </c:pt>
                <c:pt idx="7">
                  <c:v>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9-4A2B-9691-2F5B92065377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8.16'!$Z$93:$Z$100</c:f>
              <c:numCache>
                <c:formatCode>#,##0</c:formatCode>
                <c:ptCount val="8"/>
                <c:pt idx="0">
                  <c:v>368</c:v>
                </c:pt>
                <c:pt idx="1">
                  <c:v>956</c:v>
                </c:pt>
                <c:pt idx="2">
                  <c:v>186</c:v>
                </c:pt>
                <c:pt idx="3">
                  <c:v>973</c:v>
                </c:pt>
                <c:pt idx="4">
                  <c:v>760</c:v>
                </c:pt>
                <c:pt idx="5">
                  <c:v>569</c:v>
                </c:pt>
                <c:pt idx="6">
                  <c:v>33</c:v>
                </c:pt>
                <c:pt idx="7">
                  <c:v>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C9-4A2B-9691-2F5B92065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8.2'!$T$4:$Z$4</c:f>
              <c:numCache>
                <c:formatCode>#,##0</c:formatCode>
                <c:ptCount val="7"/>
                <c:pt idx="0">
                  <c:v>8380</c:v>
                </c:pt>
                <c:pt idx="1">
                  <c:v>8547</c:v>
                </c:pt>
                <c:pt idx="2">
                  <c:v>8463</c:v>
                </c:pt>
                <c:pt idx="3">
                  <c:v>8389</c:v>
                </c:pt>
                <c:pt idx="4">
                  <c:v>8064</c:v>
                </c:pt>
                <c:pt idx="5">
                  <c:v>8317</c:v>
                </c:pt>
                <c:pt idx="6">
                  <c:v>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E-46EC-A42A-FA58C10A78EA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8.2'!$T$7:$Z$7</c:f>
              <c:numCache>
                <c:formatCode>#,##0</c:formatCode>
                <c:ptCount val="7"/>
                <c:pt idx="0">
                  <c:v>5734</c:v>
                </c:pt>
                <c:pt idx="1">
                  <c:v>5736</c:v>
                </c:pt>
                <c:pt idx="2">
                  <c:v>5702</c:v>
                </c:pt>
                <c:pt idx="3">
                  <c:v>5687</c:v>
                </c:pt>
                <c:pt idx="4">
                  <c:v>5589</c:v>
                </c:pt>
                <c:pt idx="5">
                  <c:v>5748</c:v>
                </c:pt>
                <c:pt idx="6">
                  <c:v>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E-46EC-A42A-FA58C10A78EA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8.2'!$T$11:$Z$11</c:f>
              <c:numCache>
                <c:formatCode>#,##0</c:formatCode>
                <c:ptCount val="7"/>
                <c:pt idx="0">
                  <c:v>7137</c:v>
                </c:pt>
                <c:pt idx="1">
                  <c:v>7308</c:v>
                </c:pt>
                <c:pt idx="2">
                  <c:v>7274</c:v>
                </c:pt>
                <c:pt idx="3">
                  <c:v>7237</c:v>
                </c:pt>
                <c:pt idx="4">
                  <c:v>6916</c:v>
                </c:pt>
                <c:pt idx="5">
                  <c:v>7140</c:v>
                </c:pt>
                <c:pt idx="6">
                  <c:v>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E-46EC-A42A-FA58C10A78EA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8.2'!$T$12:$Z$12</c:f>
              <c:numCache>
                <c:formatCode>#,##0</c:formatCode>
                <c:ptCount val="7"/>
                <c:pt idx="0">
                  <c:v>1239</c:v>
                </c:pt>
                <c:pt idx="1">
                  <c:v>1240</c:v>
                </c:pt>
                <c:pt idx="2">
                  <c:v>1190</c:v>
                </c:pt>
                <c:pt idx="3">
                  <c:v>1146</c:v>
                </c:pt>
                <c:pt idx="4">
                  <c:v>1147</c:v>
                </c:pt>
                <c:pt idx="5">
                  <c:v>1177</c:v>
                </c:pt>
                <c:pt idx="6">
                  <c:v>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8E-46EC-A42A-FA58C10A7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8.16'!$T$8:$Z$8</c:f>
              <c:numCache>
                <c:formatCode>#,##0</c:formatCode>
                <c:ptCount val="7"/>
                <c:pt idx="0">
                  <c:v>28837</c:v>
                </c:pt>
                <c:pt idx="1">
                  <c:v>30631.34</c:v>
                </c:pt>
                <c:pt idx="2">
                  <c:v>31880</c:v>
                </c:pt>
                <c:pt idx="3">
                  <c:v>34420</c:v>
                </c:pt>
                <c:pt idx="4">
                  <c:v>35086.300000000003</c:v>
                </c:pt>
                <c:pt idx="5">
                  <c:v>35609</c:v>
                </c:pt>
                <c:pt idx="6">
                  <c:v>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B-4BE8-A318-1BA0C75FC9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B-4BE8-A318-1BA0C75FC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8.17'!$U$4:$Y$4</c:f>
              <c:numCache>
                <c:formatCode>#,##0</c:formatCode>
                <c:ptCount val="5"/>
                <c:pt idx="0">
                  <c:v>11226</c:v>
                </c:pt>
                <c:pt idx="1">
                  <c:v>11586</c:v>
                </c:pt>
                <c:pt idx="2">
                  <c:v>11815</c:v>
                </c:pt>
                <c:pt idx="3">
                  <c:v>11676</c:v>
                </c:pt>
                <c:pt idx="4">
                  <c:v>12184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C-48B9-9558-22AC65F12249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8.17'!$U$7:$Y$7</c:f>
              <c:numCache>
                <c:formatCode>#,##0</c:formatCode>
                <c:ptCount val="5"/>
                <c:pt idx="0">
                  <c:v>8047</c:v>
                </c:pt>
                <c:pt idx="1">
                  <c:v>8202</c:v>
                </c:pt>
                <c:pt idx="2">
                  <c:v>8259</c:v>
                </c:pt>
                <c:pt idx="3">
                  <c:v>8100</c:v>
                </c:pt>
                <c:pt idx="4">
                  <c:v>8369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C-48B9-9558-22AC65F12249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8.17'!$U$11:$Y$11</c:f>
              <c:numCache>
                <c:formatCode>#,##0</c:formatCode>
                <c:ptCount val="5"/>
                <c:pt idx="0">
                  <c:v>8525</c:v>
                </c:pt>
                <c:pt idx="1">
                  <c:v>8806</c:v>
                </c:pt>
                <c:pt idx="2">
                  <c:v>9089</c:v>
                </c:pt>
                <c:pt idx="3">
                  <c:v>9060</c:v>
                </c:pt>
                <c:pt idx="4">
                  <c:v>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C-48B9-9558-22AC65F12249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8.17'!$U$12:$Y$12</c:f>
              <c:numCache>
                <c:formatCode>#,##0</c:formatCode>
                <c:ptCount val="5"/>
                <c:pt idx="0">
                  <c:v>2703</c:v>
                </c:pt>
                <c:pt idx="1">
                  <c:v>2780</c:v>
                </c:pt>
                <c:pt idx="2">
                  <c:v>2726</c:v>
                </c:pt>
                <c:pt idx="3">
                  <c:v>2611</c:v>
                </c:pt>
                <c:pt idx="4">
                  <c:v>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9C-48B9-9558-22AC65F12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8.17'!$AB$15:$AB$33</c:f>
              <c:numCache>
                <c:formatCode>0.0%</c:formatCode>
                <c:ptCount val="19"/>
                <c:pt idx="0">
                  <c:v>0.16068654287193904</c:v>
                </c:pt>
                <c:pt idx="1">
                  <c:v>4.8087593400902564E-3</c:v>
                </c:pt>
                <c:pt idx="2">
                  <c:v>5.5485684693349115E-2</c:v>
                </c:pt>
                <c:pt idx="3">
                  <c:v>6.2883775985795665E-3</c:v>
                </c:pt>
                <c:pt idx="4">
                  <c:v>5.0233039875712066E-2</c:v>
                </c:pt>
                <c:pt idx="5">
                  <c:v>2.9370422431012799E-2</c:v>
                </c:pt>
                <c:pt idx="6">
                  <c:v>8.0713176000591844E-2</c:v>
                </c:pt>
                <c:pt idx="7">
                  <c:v>5.4301990086557665E-2</c:v>
                </c:pt>
                <c:pt idx="8">
                  <c:v>3.4549086335725385E-2</c:v>
                </c:pt>
                <c:pt idx="9">
                  <c:v>3.6990456462232743E-3</c:v>
                </c:pt>
                <c:pt idx="10">
                  <c:v>2.0122808315454613E-2</c:v>
                </c:pt>
                <c:pt idx="11">
                  <c:v>1.3908411629799512E-2</c:v>
                </c:pt>
                <c:pt idx="12">
                  <c:v>3.4179181771103052E-2</c:v>
                </c:pt>
                <c:pt idx="13">
                  <c:v>4.1577273063549601E-2</c:v>
                </c:pt>
                <c:pt idx="14">
                  <c:v>3.7730265591477401E-2</c:v>
                </c:pt>
                <c:pt idx="15">
                  <c:v>6.8210401716357186E-2</c:v>
                </c:pt>
                <c:pt idx="16">
                  <c:v>9.6397129540578524E-2</c:v>
                </c:pt>
                <c:pt idx="17">
                  <c:v>1.9161056447436563E-2</c:v>
                </c:pt>
                <c:pt idx="18">
                  <c:v>2.0418731967152475E-2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D-4F5C-BF0D-3B1F2FB685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3D-4F5C-BF0D-3B1F2FB68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8.17'!$Y$44:$Y$60</c:f>
              <c:numCache>
                <c:formatCode>#,##0</c:formatCode>
                <c:ptCount val="17"/>
                <c:pt idx="0">
                  <c:v>6</c:v>
                </c:pt>
                <c:pt idx="1">
                  <c:v>153</c:v>
                </c:pt>
                <c:pt idx="2">
                  <c:v>515</c:v>
                </c:pt>
                <c:pt idx="3">
                  <c:v>599</c:v>
                </c:pt>
                <c:pt idx="4">
                  <c:v>580</c:v>
                </c:pt>
                <c:pt idx="5">
                  <c:v>480</c:v>
                </c:pt>
                <c:pt idx="6">
                  <c:v>442</c:v>
                </c:pt>
                <c:pt idx="7">
                  <c:v>480</c:v>
                </c:pt>
                <c:pt idx="8">
                  <c:v>555</c:v>
                </c:pt>
                <c:pt idx="9">
                  <c:v>653</c:v>
                </c:pt>
                <c:pt idx="10">
                  <c:v>612</c:v>
                </c:pt>
                <c:pt idx="11">
                  <c:v>483</c:v>
                </c:pt>
                <c:pt idx="12">
                  <c:v>315</c:v>
                </c:pt>
                <c:pt idx="13">
                  <c:v>174</c:v>
                </c:pt>
                <c:pt idx="14">
                  <c:v>89</c:v>
                </c:pt>
                <c:pt idx="15">
                  <c:v>44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5-4717-84FB-D8FDFFAA97C7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8.17'!$Y$63:$Y$79</c:f>
              <c:numCache>
                <c:formatCode>#,##0</c:formatCode>
                <c:ptCount val="17"/>
                <c:pt idx="0">
                  <c:v>0</c:v>
                </c:pt>
                <c:pt idx="1">
                  <c:v>168</c:v>
                </c:pt>
                <c:pt idx="2">
                  <c:v>479</c:v>
                </c:pt>
                <c:pt idx="3">
                  <c:v>583</c:v>
                </c:pt>
                <c:pt idx="4">
                  <c:v>439</c:v>
                </c:pt>
                <c:pt idx="5">
                  <c:v>429</c:v>
                </c:pt>
                <c:pt idx="6">
                  <c:v>448</c:v>
                </c:pt>
                <c:pt idx="7">
                  <c:v>507</c:v>
                </c:pt>
                <c:pt idx="8">
                  <c:v>643</c:v>
                </c:pt>
                <c:pt idx="9">
                  <c:v>670</c:v>
                </c:pt>
                <c:pt idx="10">
                  <c:v>675</c:v>
                </c:pt>
                <c:pt idx="11">
                  <c:v>444</c:v>
                </c:pt>
                <c:pt idx="12">
                  <c:v>215</c:v>
                </c:pt>
                <c:pt idx="13">
                  <c:v>134</c:v>
                </c:pt>
                <c:pt idx="14">
                  <c:v>65</c:v>
                </c:pt>
                <c:pt idx="15">
                  <c:v>37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5-4717-84FB-D8FDFFAA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8.17'!$Y$83:$Y$90</c:f>
              <c:numCache>
                <c:formatCode>#,##0</c:formatCode>
                <c:ptCount val="8"/>
                <c:pt idx="0">
                  <c:v>387</c:v>
                </c:pt>
                <c:pt idx="1">
                  <c:v>255</c:v>
                </c:pt>
                <c:pt idx="2">
                  <c:v>600</c:v>
                </c:pt>
                <c:pt idx="3">
                  <c:v>121</c:v>
                </c:pt>
                <c:pt idx="4">
                  <c:v>95</c:v>
                </c:pt>
                <c:pt idx="5">
                  <c:v>172</c:v>
                </c:pt>
                <c:pt idx="6">
                  <c:v>502</c:v>
                </c:pt>
                <c:pt idx="7">
                  <c:v>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C-4CF8-9464-2F77C91597B2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8.17'!$Y$93:$Y$100</c:f>
              <c:numCache>
                <c:formatCode>#,##0</c:formatCode>
                <c:ptCount val="8"/>
                <c:pt idx="0">
                  <c:v>209</c:v>
                </c:pt>
                <c:pt idx="1">
                  <c:v>671</c:v>
                </c:pt>
                <c:pt idx="2">
                  <c:v>115</c:v>
                </c:pt>
                <c:pt idx="3">
                  <c:v>500</c:v>
                </c:pt>
                <c:pt idx="4">
                  <c:v>449</c:v>
                </c:pt>
                <c:pt idx="5">
                  <c:v>381</c:v>
                </c:pt>
                <c:pt idx="6">
                  <c:v>33</c:v>
                </c:pt>
                <c:pt idx="7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C-4CF8-9464-2F77C915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8.17'!$U$8:$Y$8</c:f>
              <c:numCache>
                <c:formatCode>#,##0</c:formatCode>
                <c:ptCount val="5"/>
                <c:pt idx="0">
                  <c:v>27670.63</c:v>
                </c:pt>
                <c:pt idx="1">
                  <c:v>27923.79</c:v>
                </c:pt>
                <c:pt idx="2">
                  <c:v>28898.33</c:v>
                </c:pt>
                <c:pt idx="3">
                  <c:v>30050.41</c:v>
                </c:pt>
                <c:pt idx="4">
                  <c:v>30468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F-4CC5-AA34-B6BB250E16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F-4CC5-AA34-B6BB250E1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8.17'!$T$4:$Z$4</c:f>
              <c:numCache>
                <c:formatCode>#,##0</c:formatCode>
                <c:ptCount val="7"/>
                <c:pt idx="0">
                  <c:v>11585</c:v>
                </c:pt>
                <c:pt idx="1">
                  <c:v>11226</c:v>
                </c:pt>
                <c:pt idx="2">
                  <c:v>11586</c:v>
                </c:pt>
                <c:pt idx="3">
                  <c:v>11815</c:v>
                </c:pt>
                <c:pt idx="4">
                  <c:v>11676</c:v>
                </c:pt>
                <c:pt idx="5">
                  <c:v>12184</c:v>
                </c:pt>
                <c:pt idx="6">
                  <c:v>13517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6-40DE-9AF1-C7366E452423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8.17'!$T$7:$Z$7</c:f>
              <c:numCache>
                <c:formatCode>#,##0</c:formatCode>
                <c:ptCount val="7"/>
                <c:pt idx="0">
                  <c:v>8103</c:v>
                </c:pt>
                <c:pt idx="1">
                  <c:v>8047</c:v>
                </c:pt>
                <c:pt idx="2">
                  <c:v>8202</c:v>
                </c:pt>
                <c:pt idx="3">
                  <c:v>8259</c:v>
                </c:pt>
                <c:pt idx="4">
                  <c:v>8100</c:v>
                </c:pt>
                <c:pt idx="5">
                  <c:v>8369</c:v>
                </c:pt>
                <c:pt idx="6">
                  <c:v>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6-40DE-9AF1-C7366E452423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8.17'!$T$11:$Z$11</c:f>
              <c:numCache>
                <c:formatCode>#,##0</c:formatCode>
                <c:ptCount val="7"/>
                <c:pt idx="0">
                  <c:v>8765</c:v>
                </c:pt>
                <c:pt idx="1">
                  <c:v>8525</c:v>
                </c:pt>
                <c:pt idx="2">
                  <c:v>8806</c:v>
                </c:pt>
                <c:pt idx="3">
                  <c:v>9089</c:v>
                </c:pt>
                <c:pt idx="4">
                  <c:v>9060</c:v>
                </c:pt>
                <c:pt idx="5">
                  <c:v>9497</c:v>
                </c:pt>
                <c:pt idx="6">
                  <c:v>10458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6-40DE-9AF1-C7366E452423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8.17'!$T$12:$Z$12</c:f>
              <c:numCache>
                <c:formatCode>#,##0</c:formatCode>
                <c:ptCount val="7"/>
                <c:pt idx="0">
                  <c:v>2817</c:v>
                </c:pt>
                <c:pt idx="1">
                  <c:v>2703</c:v>
                </c:pt>
                <c:pt idx="2">
                  <c:v>2780</c:v>
                </c:pt>
                <c:pt idx="3">
                  <c:v>2726</c:v>
                </c:pt>
                <c:pt idx="4">
                  <c:v>2611</c:v>
                </c:pt>
                <c:pt idx="5">
                  <c:v>2687</c:v>
                </c:pt>
                <c:pt idx="6">
                  <c:v>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46-40DE-9AF1-C7366E452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8.17'!$AB$15:$AB$33</c:f>
              <c:numCache>
                <c:formatCode>0.0%</c:formatCode>
                <c:ptCount val="19"/>
                <c:pt idx="0">
                  <c:v>0.16068654287193904</c:v>
                </c:pt>
                <c:pt idx="1">
                  <c:v>4.8087593400902564E-3</c:v>
                </c:pt>
                <c:pt idx="2">
                  <c:v>5.5485684693349115E-2</c:v>
                </c:pt>
                <c:pt idx="3">
                  <c:v>6.2883775985795665E-3</c:v>
                </c:pt>
                <c:pt idx="4">
                  <c:v>5.0233039875712066E-2</c:v>
                </c:pt>
                <c:pt idx="5">
                  <c:v>2.9370422431012799E-2</c:v>
                </c:pt>
                <c:pt idx="6">
                  <c:v>8.0713176000591844E-2</c:v>
                </c:pt>
                <c:pt idx="7">
                  <c:v>5.4301990086557665E-2</c:v>
                </c:pt>
                <c:pt idx="8">
                  <c:v>3.4549086335725385E-2</c:v>
                </c:pt>
                <c:pt idx="9">
                  <c:v>3.6990456462232743E-3</c:v>
                </c:pt>
                <c:pt idx="10">
                  <c:v>2.0122808315454613E-2</c:v>
                </c:pt>
                <c:pt idx="11">
                  <c:v>1.3908411629799512E-2</c:v>
                </c:pt>
                <c:pt idx="12">
                  <c:v>3.4179181771103052E-2</c:v>
                </c:pt>
                <c:pt idx="13">
                  <c:v>4.1577273063549601E-2</c:v>
                </c:pt>
                <c:pt idx="14">
                  <c:v>3.7730265591477401E-2</c:v>
                </c:pt>
                <c:pt idx="15">
                  <c:v>6.8210401716357186E-2</c:v>
                </c:pt>
                <c:pt idx="16">
                  <c:v>9.6397129540578524E-2</c:v>
                </c:pt>
                <c:pt idx="17">
                  <c:v>1.9161056447436563E-2</c:v>
                </c:pt>
                <c:pt idx="18">
                  <c:v>2.0418731967152475E-2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9-436A-9E4D-C0A667C422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D9-436A-9E4D-C0A667C42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8.17'!$Z$44:$Z$60</c:f>
              <c:numCache>
                <c:formatCode>#,##0</c:formatCode>
                <c:ptCount val="17"/>
                <c:pt idx="0">
                  <c:v>6</c:v>
                </c:pt>
                <c:pt idx="1">
                  <c:v>193</c:v>
                </c:pt>
                <c:pt idx="2">
                  <c:v>535</c:v>
                </c:pt>
                <c:pt idx="3">
                  <c:v>701</c:v>
                </c:pt>
                <c:pt idx="4">
                  <c:v>690</c:v>
                </c:pt>
                <c:pt idx="5">
                  <c:v>493</c:v>
                </c:pt>
                <c:pt idx="6">
                  <c:v>446</c:v>
                </c:pt>
                <c:pt idx="7">
                  <c:v>505</c:v>
                </c:pt>
                <c:pt idx="8">
                  <c:v>601</c:v>
                </c:pt>
                <c:pt idx="9">
                  <c:v>680</c:v>
                </c:pt>
                <c:pt idx="10">
                  <c:v>687</c:v>
                </c:pt>
                <c:pt idx="11">
                  <c:v>581</c:v>
                </c:pt>
                <c:pt idx="12">
                  <c:v>355</c:v>
                </c:pt>
                <c:pt idx="13">
                  <c:v>206</c:v>
                </c:pt>
                <c:pt idx="14">
                  <c:v>95</c:v>
                </c:pt>
                <c:pt idx="15">
                  <c:v>51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5-4937-9542-FBAA2B15AEB0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8.17'!$Z$63:$Z$79</c:f>
              <c:numCache>
                <c:formatCode>#,##0</c:formatCode>
                <c:ptCount val="17"/>
                <c:pt idx="0">
                  <c:v>0</c:v>
                </c:pt>
                <c:pt idx="1">
                  <c:v>175</c:v>
                </c:pt>
                <c:pt idx="2">
                  <c:v>519</c:v>
                </c:pt>
                <c:pt idx="3">
                  <c:v>666</c:v>
                </c:pt>
                <c:pt idx="4">
                  <c:v>542</c:v>
                </c:pt>
                <c:pt idx="5">
                  <c:v>439</c:v>
                </c:pt>
                <c:pt idx="6">
                  <c:v>476</c:v>
                </c:pt>
                <c:pt idx="7">
                  <c:v>515</c:v>
                </c:pt>
                <c:pt idx="8">
                  <c:v>687</c:v>
                </c:pt>
                <c:pt idx="9">
                  <c:v>714</c:v>
                </c:pt>
                <c:pt idx="10">
                  <c:v>745</c:v>
                </c:pt>
                <c:pt idx="11">
                  <c:v>509</c:v>
                </c:pt>
                <c:pt idx="12">
                  <c:v>250</c:v>
                </c:pt>
                <c:pt idx="13">
                  <c:v>150</c:v>
                </c:pt>
                <c:pt idx="14">
                  <c:v>76</c:v>
                </c:pt>
                <c:pt idx="15">
                  <c:v>43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5-4937-9542-FBAA2B15A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8.17'!$Z$83:$Z$90</c:f>
              <c:numCache>
                <c:formatCode>#,##0</c:formatCode>
                <c:ptCount val="8"/>
                <c:pt idx="0">
                  <c:v>432</c:v>
                </c:pt>
                <c:pt idx="1">
                  <c:v>282</c:v>
                </c:pt>
                <c:pt idx="2">
                  <c:v>617</c:v>
                </c:pt>
                <c:pt idx="3">
                  <c:v>148</c:v>
                </c:pt>
                <c:pt idx="4">
                  <c:v>113</c:v>
                </c:pt>
                <c:pt idx="5">
                  <c:v>180</c:v>
                </c:pt>
                <c:pt idx="6">
                  <c:v>551</c:v>
                </c:pt>
                <c:pt idx="7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B-44A6-938E-3135FFAC4EC1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8.17'!$Z$93:$Z$100</c:f>
              <c:numCache>
                <c:formatCode>#,##0</c:formatCode>
                <c:ptCount val="8"/>
                <c:pt idx="0">
                  <c:v>244</c:v>
                </c:pt>
                <c:pt idx="1">
                  <c:v>726</c:v>
                </c:pt>
                <c:pt idx="2">
                  <c:v>138</c:v>
                </c:pt>
                <c:pt idx="3">
                  <c:v>592</c:v>
                </c:pt>
                <c:pt idx="4">
                  <c:v>476</c:v>
                </c:pt>
                <c:pt idx="5">
                  <c:v>408</c:v>
                </c:pt>
                <c:pt idx="6">
                  <c:v>36</c:v>
                </c:pt>
                <c:pt idx="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B-44A6-938E-3135FFAC4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8.2'!$AB$15:$AB$33</c:f>
              <c:numCache>
                <c:formatCode>0.0%</c:formatCode>
                <c:ptCount val="19"/>
                <c:pt idx="0">
                  <c:v>0.12197603436581506</c:v>
                </c:pt>
                <c:pt idx="1">
                  <c:v>6.1044539905041823E-3</c:v>
                </c:pt>
                <c:pt idx="2">
                  <c:v>9.6088627628306583E-2</c:v>
                </c:pt>
                <c:pt idx="3">
                  <c:v>4.4087723264752427E-3</c:v>
                </c:pt>
                <c:pt idx="4">
                  <c:v>4.4200768709021024E-2</c:v>
                </c:pt>
                <c:pt idx="5">
                  <c:v>4.8270404702690478E-2</c:v>
                </c:pt>
                <c:pt idx="6">
                  <c:v>6.9522948225186523E-2</c:v>
                </c:pt>
                <c:pt idx="7">
                  <c:v>6.1496721682116208E-2</c:v>
                </c:pt>
                <c:pt idx="8">
                  <c:v>3.0522269952520914E-2</c:v>
                </c:pt>
                <c:pt idx="9">
                  <c:v>3.2783178837892833E-3</c:v>
                </c:pt>
                <c:pt idx="10">
                  <c:v>1.9443816414198508E-2</c:v>
                </c:pt>
                <c:pt idx="11">
                  <c:v>1.5939407641872034E-2</c:v>
                </c:pt>
                <c:pt idx="12">
                  <c:v>3.2557087949355641E-2</c:v>
                </c:pt>
                <c:pt idx="13">
                  <c:v>3.6965860275830882E-2</c:v>
                </c:pt>
                <c:pt idx="14">
                  <c:v>9.4958173185620623E-2</c:v>
                </c:pt>
                <c:pt idx="15">
                  <c:v>6.2853267013339362E-2</c:v>
                </c:pt>
                <c:pt idx="16">
                  <c:v>0.12208907981008366</c:v>
                </c:pt>
                <c:pt idx="17">
                  <c:v>1.7861180194438164E-2</c:v>
                </c:pt>
                <c:pt idx="18">
                  <c:v>2.1365588966764638E-2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4-4A25-940C-C877961C12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4-4A25-940C-C877961C1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8.17'!$T$8:$Z$8</c:f>
              <c:numCache>
                <c:formatCode>#,##0</c:formatCode>
                <c:ptCount val="7"/>
                <c:pt idx="0">
                  <c:v>25789.53</c:v>
                </c:pt>
                <c:pt idx="1">
                  <c:v>27670.63</c:v>
                </c:pt>
                <c:pt idx="2">
                  <c:v>27923.79</c:v>
                </c:pt>
                <c:pt idx="3">
                  <c:v>28898.33</c:v>
                </c:pt>
                <c:pt idx="4">
                  <c:v>30050.41</c:v>
                </c:pt>
                <c:pt idx="5">
                  <c:v>30468</c:v>
                </c:pt>
                <c:pt idx="6">
                  <c:v>30851.67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5-4538-8882-4AC6428959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5-4538-8882-4AC642895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8.18'!$U$4:$Y$4</c:f>
              <c:numCache>
                <c:formatCode>#,##0</c:formatCode>
                <c:ptCount val="5"/>
                <c:pt idx="0">
                  <c:v>114383</c:v>
                </c:pt>
                <c:pt idx="1">
                  <c:v>115053</c:v>
                </c:pt>
                <c:pt idx="2">
                  <c:v>117835</c:v>
                </c:pt>
                <c:pt idx="3">
                  <c:v>120312</c:v>
                </c:pt>
                <c:pt idx="4">
                  <c:v>127510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73-4008-BDBC-FDF815833D8F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8.18'!$U$7:$Y$7</c:f>
              <c:numCache>
                <c:formatCode>#,##0</c:formatCode>
                <c:ptCount val="5"/>
                <c:pt idx="0">
                  <c:v>80413</c:v>
                </c:pt>
                <c:pt idx="1">
                  <c:v>80983</c:v>
                </c:pt>
                <c:pt idx="2">
                  <c:v>81980</c:v>
                </c:pt>
                <c:pt idx="3">
                  <c:v>83985</c:v>
                </c:pt>
                <c:pt idx="4">
                  <c:v>87086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73-4008-BDBC-FDF815833D8F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8.18'!$U$11:$Y$11</c:f>
              <c:numCache>
                <c:formatCode>#,##0</c:formatCode>
                <c:ptCount val="5"/>
                <c:pt idx="0">
                  <c:v>102335</c:v>
                </c:pt>
                <c:pt idx="1">
                  <c:v>103121</c:v>
                </c:pt>
                <c:pt idx="2">
                  <c:v>106074</c:v>
                </c:pt>
                <c:pt idx="3">
                  <c:v>107874</c:v>
                </c:pt>
                <c:pt idx="4">
                  <c:v>114152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73-4008-BDBC-FDF815833D8F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8.18'!$U$12:$Y$12</c:f>
              <c:numCache>
                <c:formatCode>#,##0</c:formatCode>
                <c:ptCount val="5"/>
                <c:pt idx="0">
                  <c:v>12048</c:v>
                </c:pt>
                <c:pt idx="1">
                  <c:v>11932</c:v>
                </c:pt>
                <c:pt idx="2">
                  <c:v>11761</c:v>
                </c:pt>
                <c:pt idx="3">
                  <c:v>12438</c:v>
                </c:pt>
                <c:pt idx="4">
                  <c:v>13358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73-4008-BDBC-FDF815833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8.18'!$AB$15:$AB$33</c:f>
              <c:numCache>
                <c:formatCode>0.0%</c:formatCode>
                <c:ptCount val="19"/>
                <c:pt idx="0">
                  <c:v>5.0841712800813463E-3</c:v>
                </c:pt>
                <c:pt idx="1">
                  <c:v>9.7164162241554627E-4</c:v>
                </c:pt>
                <c:pt idx="2">
                  <c:v>4.638270628554212E-2</c:v>
                </c:pt>
                <c:pt idx="3">
                  <c:v>6.0256844800964113E-3</c:v>
                </c:pt>
                <c:pt idx="4">
                  <c:v>4.7640567920762246E-2</c:v>
                </c:pt>
                <c:pt idx="5">
                  <c:v>3.479079576695665E-2</c:v>
                </c:pt>
                <c:pt idx="6">
                  <c:v>8.1964373140511429E-2</c:v>
                </c:pt>
                <c:pt idx="7">
                  <c:v>8.0231988852483713E-2</c:v>
                </c:pt>
                <c:pt idx="8">
                  <c:v>3.1318495085301094E-2</c:v>
                </c:pt>
                <c:pt idx="9">
                  <c:v>2.7793469664444695E-2</c:v>
                </c:pt>
                <c:pt idx="10">
                  <c:v>4.0658306029450531E-2</c:v>
                </c:pt>
                <c:pt idx="11">
                  <c:v>1.5478477008247655E-2</c:v>
                </c:pt>
                <c:pt idx="12">
                  <c:v>0.10203743456483259</c:v>
                </c:pt>
                <c:pt idx="13">
                  <c:v>0.10248936090083983</c:v>
                </c:pt>
                <c:pt idx="14">
                  <c:v>5.3440289232855043E-2</c:v>
                </c:pt>
                <c:pt idx="15">
                  <c:v>0.10441004782887056</c:v>
                </c:pt>
                <c:pt idx="16">
                  <c:v>0.11403607878582457</c:v>
                </c:pt>
                <c:pt idx="17">
                  <c:v>3.3608255187737732E-2</c:v>
                </c:pt>
                <c:pt idx="18">
                  <c:v>3.3894475200542312E-2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D-48B4-90DB-DD58E781B8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ED-48B4-90DB-DD58E781B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8.18'!$Y$44:$Y$60</c:f>
              <c:numCache>
                <c:formatCode>#,##0</c:formatCode>
                <c:ptCount val="17"/>
                <c:pt idx="0">
                  <c:v>13</c:v>
                </c:pt>
                <c:pt idx="1">
                  <c:v>563</c:v>
                </c:pt>
                <c:pt idx="2">
                  <c:v>2328</c:v>
                </c:pt>
                <c:pt idx="3">
                  <c:v>5989</c:v>
                </c:pt>
                <c:pt idx="4">
                  <c:v>10724</c:v>
                </c:pt>
                <c:pt idx="5">
                  <c:v>10532</c:v>
                </c:pt>
                <c:pt idx="6">
                  <c:v>8166</c:v>
                </c:pt>
                <c:pt idx="7">
                  <c:v>6591</c:v>
                </c:pt>
                <c:pt idx="8">
                  <c:v>6202</c:v>
                </c:pt>
                <c:pt idx="9">
                  <c:v>4616</c:v>
                </c:pt>
                <c:pt idx="10">
                  <c:v>3635</c:v>
                </c:pt>
                <c:pt idx="11">
                  <c:v>2332</c:v>
                </c:pt>
                <c:pt idx="12">
                  <c:v>1094</c:v>
                </c:pt>
                <c:pt idx="13">
                  <c:v>421</c:v>
                </c:pt>
                <c:pt idx="14">
                  <c:v>197</c:v>
                </c:pt>
                <c:pt idx="15">
                  <c:v>126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7-4026-8455-6ACF7D841FE7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8.18'!$Y$63:$Y$79</c:f>
              <c:numCache>
                <c:formatCode>#,##0</c:formatCode>
                <c:ptCount val="17"/>
                <c:pt idx="0">
                  <c:v>16</c:v>
                </c:pt>
                <c:pt idx="1">
                  <c:v>738</c:v>
                </c:pt>
                <c:pt idx="2">
                  <c:v>2534</c:v>
                </c:pt>
                <c:pt idx="3">
                  <c:v>6602</c:v>
                </c:pt>
                <c:pt idx="4">
                  <c:v>10774</c:v>
                </c:pt>
                <c:pt idx="5">
                  <c:v>10061</c:v>
                </c:pt>
                <c:pt idx="6">
                  <c:v>7966</c:v>
                </c:pt>
                <c:pt idx="7">
                  <c:v>6406</c:v>
                </c:pt>
                <c:pt idx="8">
                  <c:v>6295</c:v>
                </c:pt>
                <c:pt idx="9">
                  <c:v>4962</c:v>
                </c:pt>
                <c:pt idx="10">
                  <c:v>3722</c:v>
                </c:pt>
                <c:pt idx="11">
                  <c:v>2267</c:v>
                </c:pt>
                <c:pt idx="12">
                  <c:v>881</c:v>
                </c:pt>
                <c:pt idx="13">
                  <c:v>314</c:v>
                </c:pt>
                <c:pt idx="14">
                  <c:v>148</c:v>
                </c:pt>
                <c:pt idx="15">
                  <c:v>117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7-4026-8455-6ACF7D841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8.18'!$Y$83:$Y$90</c:f>
              <c:numCache>
                <c:formatCode>#,##0</c:formatCode>
                <c:ptCount val="8"/>
                <c:pt idx="0">
                  <c:v>5243</c:v>
                </c:pt>
                <c:pt idx="1">
                  <c:v>9426</c:v>
                </c:pt>
                <c:pt idx="2">
                  <c:v>5733</c:v>
                </c:pt>
                <c:pt idx="3">
                  <c:v>2664</c:v>
                </c:pt>
                <c:pt idx="4">
                  <c:v>3003</c:v>
                </c:pt>
                <c:pt idx="5">
                  <c:v>2398</c:v>
                </c:pt>
                <c:pt idx="6">
                  <c:v>2267</c:v>
                </c:pt>
                <c:pt idx="7">
                  <c:v>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4-4899-A94C-84EA22857634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8.18'!$Y$93:$Y$100</c:f>
              <c:numCache>
                <c:formatCode>#,##0</c:formatCode>
                <c:ptCount val="8"/>
                <c:pt idx="0">
                  <c:v>4288</c:v>
                </c:pt>
                <c:pt idx="1">
                  <c:v>11957</c:v>
                </c:pt>
                <c:pt idx="2">
                  <c:v>1310</c:v>
                </c:pt>
                <c:pt idx="3">
                  <c:v>4688</c:v>
                </c:pt>
                <c:pt idx="4">
                  <c:v>7203</c:v>
                </c:pt>
                <c:pt idx="5">
                  <c:v>3540</c:v>
                </c:pt>
                <c:pt idx="6">
                  <c:v>341</c:v>
                </c:pt>
                <c:pt idx="7">
                  <c:v>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4-4899-A94C-84EA2285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8.18'!$U$8:$Y$8</c:f>
              <c:numCache>
                <c:formatCode>#,##0</c:formatCode>
                <c:ptCount val="5"/>
                <c:pt idx="0">
                  <c:v>38259.14</c:v>
                </c:pt>
                <c:pt idx="1">
                  <c:v>38728</c:v>
                </c:pt>
                <c:pt idx="2">
                  <c:v>40305.5</c:v>
                </c:pt>
                <c:pt idx="3">
                  <c:v>41954.33</c:v>
                </c:pt>
                <c:pt idx="4">
                  <c:v>42640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A-4AD8-ADF2-DD45CCF76F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A-4AD8-ADF2-DD45CCF76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8.18'!$T$4:$Z$4</c:f>
              <c:numCache>
                <c:formatCode>#,##0</c:formatCode>
                <c:ptCount val="7"/>
                <c:pt idx="0">
                  <c:v>113039</c:v>
                </c:pt>
                <c:pt idx="1">
                  <c:v>114383</c:v>
                </c:pt>
                <c:pt idx="2">
                  <c:v>115053</c:v>
                </c:pt>
                <c:pt idx="3">
                  <c:v>117835</c:v>
                </c:pt>
                <c:pt idx="4">
                  <c:v>120312</c:v>
                </c:pt>
                <c:pt idx="5">
                  <c:v>127510</c:v>
                </c:pt>
                <c:pt idx="6">
                  <c:v>132765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F-4485-8378-A22661DF0D4C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8.18'!$T$7:$Z$7</c:f>
              <c:numCache>
                <c:formatCode>#,##0</c:formatCode>
                <c:ptCount val="7"/>
                <c:pt idx="0">
                  <c:v>79584</c:v>
                </c:pt>
                <c:pt idx="1">
                  <c:v>80413</c:v>
                </c:pt>
                <c:pt idx="2">
                  <c:v>80983</c:v>
                </c:pt>
                <c:pt idx="3">
                  <c:v>81980</c:v>
                </c:pt>
                <c:pt idx="4">
                  <c:v>83985</c:v>
                </c:pt>
                <c:pt idx="5">
                  <c:v>87086</c:v>
                </c:pt>
                <c:pt idx="6">
                  <c:v>90233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F-4485-8378-A22661DF0D4C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8.18'!$T$11:$Z$11</c:f>
              <c:numCache>
                <c:formatCode>#,##0</c:formatCode>
                <c:ptCount val="7"/>
                <c:pt idx="0">
                  <c:v>100999</c:v>
                </c:pt>
                <c:pt idx="1">
                  <c:v>102335</c:v>
                </c:pt>
                <c:pt idx="2">
                  <c:v>103121</c:v>
                </c:pt>
                <c:pt idx="3">
                  <c:v>106074</c:v>
                </c:pt>
                <c:pt idx="4">
                  <c:v>107874</c:v>
                </c:pt>
                <c:pt idx="5">
                  <c:v>114152</c:v>
                </c:pt>
                <c:pt idx="6">
                  <c:v>118571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9F-4485-8378-A22661DF0D4C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8.18'!$T$12:$Z$12</c:f>
              <c:numCache>
                <c:formatCode>#,##0</c:formatCode>
                <c:ptCount val="7"/>
                <c:pt idx="0">
                  <c:v>12040</c:v>
                </c:pt>
                <c:pt idx="1">
                  <c:v>12048</c:v>
                </c:pt>
                <c:pt idx="2">
                  <c:v>11932</c:v>
                </c:pt>
                <c:pt idx="3">
                  <c:v>11761</c:v>
                </c:pt>
                <c:pt idx="4">
                  <c:v>12438</c:v>
                </c:pt>
                <c:pt idx="5">
                  <c:v>13358</c:v>
                </c:pt>
                <c:pt idx="6">
                  <c:v>14194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9F-4485-8378-A22661DF0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8.18'!$AB$15:$AB$33</c:f>
              <c:numCache>
                <c:formatCode>0.0%</c:formatCode>
                <c:ptCount val="19"/>
                <c:pt idx="0">
                  <c:v>5.0841712800813463E-3</c:v>
                </c:pt>
                <c:pt idx="1">
                  <c:v>9.7164162241554627E-4</c:v>
                </c:pt>
                <c:pt idx="2">
                  <c:v>4.638270628554212E-2</c:v>
                </c:pt>
                <c:pt idx="3">
                  <c:v>6.0256844800964113E-3</c:v>
                </c:pt>
                <c:pt idx="4">
                  <c:v>4.7640567920762246E-2</c:v>
                </c:pt>
                <c:pt idx="5">
                  <c:v>3.479079576695665E-2</c:v>
                </c:pt>
                <c:pt idx="6">
                  <c:v>8.1964373140511429E-2</c:v>
                </c:pt>
                <c:pt idx="7">
                  <c:v>8.0231988852483713E-2</c:v>
                </c:pt>
                <c:pt idx="8">
                  <c:v>3.1318495085301094E-2</c:v>
                </c:pt>
                <c:pt idx="9">
                  <c:v>2.7793469664444695E-2</c:v>
                </c:pt>
                <c:pt idx="10">
                  <c:v>4.0658306029450531E-2</c:v>
                </c:pt>
                <c:pt idx="11">
                  <c:v>1.5478477008247655E-2</c:v>
                </c:pt>
                <c:pt idx="12">
                  <c:v>0.10203743456483259</c:v>
                </c:pt>
                <c:pt idx="13">
                  <c:v>0.10248936090083983</c:v>
                </c:pt>
                <c:pt idx="14">
                  <c:v>5.3440289232855043E-2</c:v>
                </c:pt>
                <c:pt idx="15">
                  <c:v>0.10441004782887056</c:v>
                </c:pt>
                <c:pt idx="16">
                  <c:v>0.11403607878582457</c:v>
                </c:pt>
                <c:pt idx="17">
                  <c:v>3.3608255187737732E-2</c:v>
                </c:pt>
                <c:pt idx="18">
                  <c:v>3.3894475200542312E-2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F-4417-864F-56A19D8ED5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F-4417-864F-56A19D8ED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8.18'!$Z$44:$Z$60</c:f>
              <c:numCache>
                <c:formatCode>#,##0</c:formatCode>
                <c:ptCount val="17"/>
                <c:pt idx="0">
                  <c:v>7</c:v>
                </c:pt>
                <c:pt idx="1">
                  <c:v>531</c:v>
                </c:pt>
                <c:pt idx="2">
                  <c:v>2506</c:v>
                </c:pt>
                <c:pt idx="3">
                  <c:v>6348</c:v>
                </c:pt>
                <c:pt idx="4">
                  <c:v>11033</c:v>
                </c:pt>
                <c:pt idx="5">
                  <c:v>10968</c:v>
                </c:pt>
                <c:pt idx="6">
                  <c:v>8558</c:v>
                </c:pt>
                <c:pt idx="7">
                  <c:v>6694</c:v>
                </c:pt>
                <c:pt idx="8">
                  <c:v>6271</c:v>
                </c:pt>
                <c:pt idx="9">
                  <c:v>4776</c:v>
                </c:pt>
                <c:pt idx="10">
                  <c:v>3811</c:v>
                </c:pt>
                <c:pt idx="11">
                  <c:v>2538</c:v>
                </c:pt>
                <c:pt idx="12">
                  <c:v>1107</c:v>
                </c:pt>
                <c:pt idx="13">
                  <c:v>420</c:v>
                </c:pt>
                <c:pt idx="14">
                  <c:v>188</c:v>
                </c:pt>
                <c:pt idx="15">
                  <c:v>119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D-44E5-9377-4130FBADA2D8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8.18'!$Z$63:$Z$79</c:f>
              <c:numCache>
                <c:formatCode>#,##0</c:formatCode>
                <c:ptCount val="17"/>
                <c:pt idx="0">
                  <c:v>18</c:v>
                </c:pt>
                <c:pt idx="1">
                  <c:v>749</c:v>
                </c:pt>
                <c:pt idx="2">
                  <c:v>2523</c:v>
                </c:pt>
                <c:pt idx="3">
                  <c:v>6713</c:v>
                </c:pt>
                <c:pt idx="4">
                  <c:v>11558</c:v>
                </c:pt>
                <c:pt idx="5">
                  <c:v>10462</c:v>
                </c:pt>
                <c:pt idx="6">
                  <c:v>8414</c:v>
                </c:pt>
                <c:pt idx="7">
                  <c:v>6668</c:v>
                </c:pt>
                <c:pt idx="8">
                  <c:v>6387</c:v>
                </c:pt>
                <c:pt idx="9">
                  <c:v>5057</c:v>
                </c:pt>
                <c:pt idx="10">
                  <c:v>3943</c:v>
                </c:pt>
                <c:pt idx="11">
                  <c:v>2348</c:v>
                </c:pt>
                <c:pt idx="12">
                  <c:v>976</c:v>
                </c:pt>
                <c:pt idx="13">
                  <c:v>360</c:v>
                </c:pt>
                <c:pt idx="14">
                  <c:v>143</c:v>
                </c:pt>
                <c:pt idx="15">
                  <c:v>94</c:v>
                </c:pt>
                <c:pt idx="16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D-44E5-9377-4130FBADA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8.18'!$Z$83:$Z$90</c:f>
              <c:numCache>
                <c:formatCode>#,##0</c:formatCode>
                <c:ptCount val="8"/>
                <c:pt idx="0">
                  <c:v>5540</c:v>
                </c:pt>
                <c:pt idx="1">
                  <c:v>9933</c:v>
                </c:pt>
                <c:pt idx="2">
                  <c:v>6009</c:v>
                </c:pt>
                <c:pt idx="3">
                  <c:v>2872</c:v>
                </c:pt>
                <c:pt idx="4">
                  <c:v>3100</c:v>
                </c:pt>
                <c:pt idx="5">
                  <c:v>2572</c:v>
                </c:pt>
                <c:pt idx="6">
                  <c:v>2370</c:v>
                </c:pt>
                <c:pt idx="7">
                  <c:v>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B-4FE8-A7C8-E15FA590991F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8.18'!$Z$93:$Z$100</c:f>
              <c:numCache>
                <c:formatCode>#,##0</c:formatCode>
                <c:ptCount val="8"/>
                <c:pt idx="0">
                  <c:v>4576</c:v>
                </c:pt>
                <c:pt idx="1">
                  <c:v>12711</c:v>
                </c:pt>
                <c:pt idx="2">
                  <c:v>1429</c:v>
                </c:pt>
                <c:pt idx="3">
                  <c:v>5120</c:v>
                </c:pt>
                <c:pt idx="4">
                  <c:v>7384</c:v>
                </c:pt>
                <c:pt idx="5">
                  <c:v>3701</c:v>
                </c:pt>
                <c:pt idx="6">
                  <c:v>355</c:v>
                </c:pt>
                <c:pt idx="7">
                  <c:v>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B-4FE8-A7C8-E15FA590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8.2'!$Z$44:$Z$60</c:f>
              <c:numCache>
                <c:formatCode>#,##0</c:formatCode>
                <c:ptCount val="17"/>
                <c:pt idx="0">
                  <c:v>9</c:v>
                </c:pt>
                <c:pt idx="1">
                  <c:v>106</c:v>
                </c:pt>
                <c:pt idx="2">
                  <c:v>288</c:v>
                </c:pt>
                <c:pt idx="3">
                  <c:v>383</c:v>
                </c:pt>
                <c:pt idx="4">
                  <c:v>506</c:v>
                </c:pt>
                <c:pt idx="5">
                  <c:v>405</c:v>
                </c:pt>
                <c:pt idx="6">
                  <c:v>324</c:v>
                </c:pt>
                <c:pt idx="7">
                  <c:v>331</c:v>
                </c:pt>
                <c:pt idx="8">
                  <c:v>402</c:v>
                </c:pt>
                <c:pt idx="9">
                  <c:v>418</c:v>
                </c:pt>
                <c:pt idx="10">
                  <c:v>456</c:v>
                </c:pt>
                <c:pt idx="11">
                  <c:v>368</c:v>
                </c:pt>
                <c:pt idx="12">
                  <c:v>201</c:v>
                </c:pt>
                <c:pt idx="13">
                  <c:v>117</c:v>
                </c:pt>
                <c:pt idx="14">
                  <c:v>43</c:v>
                </c:pt>
                <c:pt idx="15">
                  <c:v>20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6-4B4D-9593-88ED73E01B37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8.2'!$Z$63:$Z$79</c:f>
              <c:numCache>
                <c:formatCode>#,##0</c:formatCode>
                <c:ptCount val="17"/>
                <c:pt idx="0">
                  <c:v>0</c:v>
                </c:pt>
                <c:pt idx="1">
                  <c:v>124</c:v>
                </c:pt>
                <c:pt idx="2">
                  <c:v>301</c:v>
                </c:pt>
                <c:pt idx="3">
                  <c:v>375</c:v>
                </c:pt>
                <c:pt idx="4">
                  <c:v>484</c:v>
                </c:pt>
                <c:pt idx="5">
                  <c:v>380</c:v>
                </c:pt>
                <c:pt idx="6">
                  <c:v>335</c:v>
                </c:pt>
                <c:pt idx="7">
                  <c:v>379</c:v>
                </c:pt>
                <c:pt idx="8">
                  <c:v>407</c:v>
                </c:pt>
                <c:pt idx="9">
                  <c:v>438</c:v>
                </c:pt>
                <c:pt idx="10">
                  <c:v>407</c:v>
                </c:pt>
                <c:pt idx="11">
                  <c:v>323</c:v>
                </c:pt>
                <c:pt idx="12">
                  <c:v>176</c:v>
                </c:pt>
                <c:pt idx="13">
                  <c:v>56</c:v>
                </c:pt>
                <c:pt idx="14">
                  <c:v>37</c:v>
                </c:pt>
                <c:pt idx="15">
                  <c:v>18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46-4B4D-9593-88ED73E01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8.18'!$T$8:$Z$8</c:f>
              <c:numCache>
                <c:formatCode>#,##0</c:formatCode>
                <c:ptCount val="7"/>
                <c:pt idx="0">
                  <c:v>37424.5</c:v>
                </c:pt>
                <c:pt idx="1">
                  <c:v>38259.14</c:v>
                </c:pt>
                <c:pt idx="2">
                  <c:v>38728</c:v>
                </c:pt>
                <c:pt idx="3">
                  <c:v>40305.5</c:v>
                </c:pt>
                <c:pt idx="4">
                  <c:v>41954.33</c:v>
                </c:pt>
                <c:pt idx="5">
                  <c:v>42640</c:v>
                </c:pt>
                <c:pt idx="6">
                  <c:v>44037.47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E-4914-89E9-1F81F67DB8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CE-4914-89E9-1F81F67DB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8.19'!$U$4:$Y$4</c:f>
              <c:numCache>
                <c:formatCode>#,##0</c:formatCode>
                <c:ptCount val="5"/>
                <c:pt idx="0">
                  <c:v>29822</c:v>
                </c:pt>
                <c:pt idx="1">
                  <c:v>30411</c:v>
                </c:pt>
                <c:pt idx="2">
                  <c:v>30091</c:v>
                </c:pt>
                <c:pt idx="3">
                  <c:v>29579</c:v>
                </c:pt>
                <c:pt idx="4">
                  <c:v>30567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0-4FB0-87D5-50F5E6B1AFB5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8.19'!$U$7:$Y$7</c:f>
              <c:numCache>
                <c:formatCode>#,##0</c:formatCode>
                <c:ptCount val="5"/>
                <c:pt idx="0">
                  <c:v>20914</c:v>
                </c:pt>
                <c:pt idx="1">
                  <c:v>21143</c:v>
                </c:pt>
                <c:pt idx="2">
                  <c:v>21168</c:v>
                </c:pt>
                <c:pt idx="3">
                  <c:v>21116</c:v>
                </c:pt>
                <c:pt idx="4">
                  <c:v>21850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E0-4FB0-87D5-50F5E6B1AFB5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8.19'!$U$11:$Y$11</c:f>
              <c:numCache>
                <c:formatCode>#,##0</c:formatCode>
                <c:ptCount val="5"/>
                <c:pt idx="0">
                  <c:v>24919</c:v>
                </c:pt>
                <c:pt idx="1">
                  <c:v>25455</c:v>
                </c:pt>
                <c:pt idx="2">
                  <c:v>25190</c:v>
                </c:pt>
                <c:pt idx="3">
                  <c:v>24744</c:v>
                </c:pt>
                <c:pt idx="4">
                  <c:v>25530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0-4FB0-87D5-50F5E6B1AFB5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8.19'!$U$12:$Y$12</c:f>
              <c:numCache>
                <c:formatCode>#,##0</c:formatCode>
                <c:ptCount val="5"/>
                <c:pt idx="0">
                  <c:v>4906</c:v>
                </c:pt>
                <c:pt idx="1">
                  <c:v>4955</c:v>
                </c:pt>
                <c:pt idx="2">
                  <c:v>4899</c:v>
                </c:pt>
                <c:pt idx="3">
                  <c:v>4835</c:v>
                </c:pt>
                <c:pt idx="4">
                  <c:v>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E0-4FB0-87D5-50F5E6B1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8.19'!$AB$15:$AB$33</c:f>
              <c:numCache>
                <c:formatCode>0.0%</c:formatCode>
                <c:ptCount val="19"/>
                <c:pt idx="0">
                  <c:v>5.9839145421234044E-2</c:v>
                </c:pt>
                <c:pt idx="1">
                  <c:v>5.9932304443685372E-3</c:v>
                </c:pt>
                <c:pt idx="2">
                  <c:v>6.4962891656056884E-2</c:v>
                </c:pt>
                <c:pt idx="3">
                  <c:v>8.446418035586746E-3</c:v>
                </c:pt>
                <c:pt idx="4">
                  <c:v>7.3222991646740981E-2</c:v>
                </c:pt>
                <c:pt idx="5">
                  <c:v>2.2637642455671833E-2</c:v>
                </c:pt>
                <c:pt idx="6">
                  <c:v>9.97112070304009E-2</c:v>
                </c:pt>
                <c:pt idx="7">
                  <c:v>7.4185634878737999E-2</c:v>
                </c:pt>
                <c:pt idx="8">
                  <c:v>3.5897276651243676E-2</c:v>
                </c:pt>
                <c:pt idx="9">
                  <c:v>6.0242834518523117E-3</c:v>
                </c:pt>
                <c:pt idx="10">
                  <c:v>2.7171381548302953E-2</c:v>
                </c:pt>
                <c:pt idx="11">
                  <c:v>1.8538645467813558E-2</c:v>
                </c:pt>
                <c:pt idx="12">
                  <c:v>3.710834394311089E-2</c:v>
                </c:pt>
                <c:pt idx="13">
                  <c:v>5.7665434897369812E-2</c:v>
                </c:pt>
                <c:pt idx="14">
                  <c:v>5.1672204453001275E-2</c:v>
                </c:pt>
                <c:pt idx="15">
                  <c:v>7.9247275098593292E-2</c:v>
                </c:pt>
                <c:pt idx="16">
                  <c:v>0.13116790361146477</c:v>
                </c:pt>
                <c:pt idx="17">
                  <c:v>1.3663323292860914E-2</c:v>
                </c:pt>
                <c:pt idx="18">
                  <c:v>3.6176753718597646E-2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2-4C2D-B172-62CC4CBB987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2-4C2D-B172-62CC4CBB9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8.19'!$Y$44:$Y$60</c:f>
              <c:numCache>
                <c:formatCode>#,##0</c:formatCode>
                <c:ptCount val="17"/>
                <c:pt idx="0">
                  <c:v>5</c:v>
                </c:pt>
                <c:pt idx="1">
                  <c:v>372</c:v>
                </c:pt>
                <c:pt idx="2">
                  <c:v>859</c:v>
                </c:pt>
                <c:pt idx="3">
                  <c:v>1262</c:v>
                </c:pt>
                <c:pt idx="4">
                  <c:v>1441</c:v>
                </c:pt>
                <c:pt idx="5">
                  <c:v>1317</c:v>
                </c:pt>
                <c:pt idx="6">
                  <c:v>1167</c:v>
                </c:pt>
                <c:pt idx="7">
                  <c:v>1271</c:v>
                </c:pt>
                <c:pt idx="8">
                  <c:v>1463</c:v>
                </c:pt>
                <c:pt idx="9">
                  <c:v>1443</c:v>
                </c:pt>
                <c:pt idx="10">
                  <c:v>1657</c:v>
                </c:pt>
                <c:pt idx="11">
                  <c:v>1454</c:v>
                </c:pt>
                <c:pt idx="12">
                  <c:v>811</c:v>
                </c:pt>
                <c:pt idx="13">
                  <c:v>427</c:v>
                </c:pt>
                <c:pt idx="14">
                  <c:v>186</c:v>
                </c:pt>
                <c:pt idx="15">
                  <c:v>91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3-4D7E-8357-D2B4FEC510E1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8.19'!$Y$63:$Y$79</c:f>
              <c:numCache>
                <c:formatCode>#,##0</c:formatCode>
                <c:ptCount val="17"/>
                <c:pt idx="0">
                  <c:v>14</c:v>
                </c:pt>
                <c:pt idx="1">
                  <c:v>357</c:v>
                </c:pt>
                <c:pt idx="2">
                  <c:v>853</c:v>
                </c:pt>
                <c:pt idx="3">
                  <c:v>1128</c:v>
                </c:pt>
                <c:pt idx="4">
                  <c:v>1398</c:v>
                </c:pt>
                <c:pt idx="5">
                  <c:v>1197</c:v>
                </c:pt>
                <c:pt idx="6">
                  <c:v>1218</c:v>
                </c:pt>
                <c:pt idx="7">
                  <c:v>1347</c:v>
                </c:pt>
                <c:pt idx="8">
                  <c:v>1722</c:v>
                </c:pt>
                <c:pt idx="9">
                  <c:v>1705</c:v>
                </c:pt>
                <c:pt idx="10">
                  <c:v>1758</c:v>
                </c:pt>
                <c:pt idx="11">
                  <c:v>1385</c:v>
                </c:pt>
                <c:pt idx="12">
                  <c:v>686</c:v>
                </c:pt>
                <c:pt idx="13">
                  <c:v>245</c:v>
                </c:pt>
                <c:pt idx="14">
                  <c:v>123</c:v>
                </c:pt>
                <c:pt idx="15">
                  <c:v>92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03-4D7E-8357-D2B4FEC51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8.19'!$Y$83:$Y$90</c:f>
              <c:numCache>
                <c:formatCode>#,##0</c:formatCode>
                <c:ptCount val="8"/>
                <c:pt idx="0">
                  <c:v>1006</c:v>
                </c:pt>
                <c:pt idx="1">
                  <c:v>964</c:v>
                </c:pt>
                <c:pt idx="2">
                  <c:v>1752</c:v>
                </c:pt>
                <c:pt idx="3">
                  <c:v>659</c:v>
                </c:pt>
                <c:pt idx="4">
                  <c:v>333</c:v>
                </c:pt>
                <c:pt idx="5">
                  <c:v>599</c:v>
                </c:pt>
                <c:pt idx="6">
                  <c:v>1021</c:v>
                </c:pt>
                <c:pt idx="7">
                  <c:v>1675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1-4589-A12F-E144996333F3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8.19'!$Y$93:$Y$100</c:f>
              <c:numCache>
                <c:formatCode>#,##0</c:formatCode>
                <c:ptCount val="8"/>
                <c:pt idx="0">
                  <c:v>694</c:v>
                </c:pt>
                <c:pt idx="1">
                  <c:v>1833</c:v>
                </c:pt>
                <c:pt idx="2">
                  <c:v>345</c:v>
                </c:pt>
                <c:pt idx="3">
                  <c:v>1741</c:v>
                </c:pt>
                <c:pt idx="4">
                  <c:v>1538</c:v>
                </c:pt>
                <c:pt idx="5">
                  <c:v>1061</c:v>
                </c:pt>
                <c:pt idx="6">
                  <c:v>67</c:v>
                </c:pt>
                <c:pt idx="7">
                  <c:v>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1-4589-A12F-E14499633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8.19'!$U$8:$Y$8</c:f>
              <c:numCache>
                <c:formatCode>#,##0</c:formatCode>
                <c:ptCount val="5"/>
                <c:pt idx="0">
                  <c:v>28492</c:v>
                </c:pt>
                <c:pt idx="1">
                  <c:v>29643.32</c:v>
                </c:pt>
                <c:pt idx="2">
                  <c:v>30925.86</c:v>
                </c:pt>
                <c:pt idx="3">
                  <c:v>33001</c:v>
                </c:pt>
                <c:pt idx="4">
                  <c:v>33364.31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5-4DE2-8C96-F7D021A54F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5-4DE2-8C96-F7D021A5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8.19'!$T$4:$Z$4</c:f>
              <c:numCache>
                <c:formatCode>#,##0</c:formatCode>
                <c:ptCount val="7"/>
                <c:pt idx="0">
                  <c:v>29111</c:v>
                </c:pt>
                <c:pt idx="1">
                  <c:v>29822</c:v>
                </c:pt>
                <c:pt idx="2">
                  <c:v>30411</c:v>
                </c:pt>
                <c:pt idx="3">
                  <c:v>30091</c:v>
                </c:pt>
                <c:pt idx="4">
                  <c:v>29579</c:v>
                </c:pt>
                <c:pt idx="5">
                  <c:v>30567</c:v>
                </c:pt>
                <c:pt idx="6">
                  <c:v>32203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1-4289-8FF7-EFE28BFD5279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8.19'!$T$7:$Z$7</c:f>
              <c:numCache>
                <c:formatCode>#,##0</c:formatCode>
                <c:ptCount val="7"/>
                <c:pt idx="0">
                  <c:v>20766</c:v>
                </c:pt>
                <c:pt idx="1">
                  <c:v>20914</c:v>
                </c:pt>
                <c:pt idx="2">
                  <c:v>21143</c:v>
                </c:pt>
                <c:pt idx="3">
                  <c:v>21168</c:v>
                </c:pt>
                <c:pt idx="4">
                  <c:v>21116</c:v>
                </c:pt>
                <c:pt idx="5">
                  <c:v>21850</c:v>
                </c:pt>
                <c:pt idx="6">
                  <c:v>23013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1-4289-8FF7-EFE28BFD5279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8.19'!$T$11:$Z$11</c:f>
              <c:numCache>
                <c:formatCode>#,##0</c:formatCode>
                <c:ptCount val="7"/>
                <c:pt idx="0">
                  <c:v>24190</c:v>
                </c:pt>
                <c:pt idx="1">
                  <c:v>24919</c:v>
                </c:pt>
                <c:pt idx="2">
                  <c:v>25455</c:v>
                </c:pt>
                <c:pt idx="3">
                  <c:v>25190</c:v>
                </c:pt>
                <c:pt idx="4">
                  <c:v>24744</c:v>
                </c:pt>
                <c:pt idx="5">
                  <c:v>25530</c:v>
                </c:pt>
                <c:pt idx="6">
                  <c:v>26851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1-4289-8FF7-EFE28BFD5279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8.19'!$T$12:$Z$12</c:f>
              <c:numCache>
                <c:formatCode>#,##0</c:formatCode>
                <c:ptCount val="7"/>
                <c:pt idx="0">
                  <c:v>4919</c:v>
                </c:pt>
                <c:pt idx="1">
                  <c:v>4906</c:v>
                </c:pt>
                <c:pt idx="2">
                  <c:v>4955</c:v>
                </c:pt>
                <c:pt idx="3">
                  <c:v>4899</c:v>
                </c:pt>
                <c:pt idx="4">
                  <c:v>4835</c:v>
                </c:pt>
                <c:pt idx="5">
                  <c:v>5037</c:v>
                </c:pt>
                <c:pt idx="6">
                  <c:v>5350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E1-4289-8FF7-EFE28BFD5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8.19'!$AB$15:$AB$33</c:f>
              <c:numCache>
                <c:formatCode>0.0%</c:formatCode>
                <c:ptCount val="19"/>
                <c:pt idx="0">
                  <c:v>5.9839145421234044E-2</c:v>
                </c:pt>
                <c:pt idx="1">
                  <c:v>5.9932304443685372E-3</c:v>
                </c:pt>
                <c:pt idx="2">
                  <c:v>6.4962891656056884E-2</c:v>
                </c:pt>
                <c:pt idx="3">
                  <c:v>8.446418035586746E-3</c:v>
                </c:pt>
                <c:pt idx="4">
                  <c:v>7.3222991646740981E-2</c:v>
                </c:pt>
                <c:pt idx="5">
                  <c:v>2.2637642455671833E-2</c:v>
                </c:pt>
                <c:pt idx="6">
                  <c:v>9.97112070304009E-2</c:v>
                </c:pt>
                <c:pt idx="7">
                  <c:v>7.4185634878737999E-2</c:v>
                </c:pt>
                <c:pt idx="8">
                  <c:v>3.5897276651243676E-2</c:v>
                </c:pt>
                <c:pt idx="9">
                  <c:v>6.0242834518523117E-3</c:v>
                </c:pt>
                <c:pt idx="10">
                  <c:v>2.7171381548302953E-2</c:v>
                </c:pt>
                <c:pt idx="11">
                  <c:v>1.8538645467813558E-2</c:v>
                </c:pt>
                <c:pt idx="12">
                  <c:v>3.710834394311089E-2</c:v>
                </c:pt>
                <c:pt idx="13">
                  <c:v>5.7665434897369812E-2</c:v>
                </c:pt>
                <c:pt idx="14">
                  <c:v>5.1672204453001275E-2</c:v>
                </c:pt>
                <c:pt idx="15">
                  <c:v>7.9247275098593292E-2</c:v>
                </c:pt>
                <c:pt idx="16">
                  <c:v>0.13116790361146477</c:v>
                </c:pt>
                <c:pt idx="17">
                  <c:v>1.3663323292860914E-2</c:v>
                </c:pt>
                <c:pt idx="18">
                  <c:v>3.6176753718597646E-2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9-4E48-BD16-219B59DED7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9-4E48-BD16-219B59DED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8.19'!$Z$44:$Z$60</c:f>
              <c:numCache>
                <c:formatCode>#,##0</c:formatCode>
                <c:ptCount val="17"/>
                <c:pt idx="0">
                  <c:v>17</c:v>
                </c:pt>
                <c:pt idx="1">
                  <c:v>389</c:v>
                </c:pt>
                <c:pt idx="2">
                  <c:v>912</c:v>
                </c:pt>
                <c:pt idx="3">
                  <c:v>1219</c:v>
                </c:pt>
                <c:pt idx="4">
                  <c:v>1549</c:v>
                </c:pt>
                <c:pt idx="5">
                  <c:v>1412</c:v>
                </c:pt>
                <c:pt idx="6">
                  <c:v>1197</c:v>
                </c:pt>
                <c:pt idx="7">
                  <c:v>1321</c:v>
                </c:pt>
                <c:pt idx="8">
                  <c:v>1510</c:v>
                </c:pt>
                <c:pt idx="9">
                  <c:v>1474</c:v>
                </c:pt>
                <c:pt idx="10">
                  <c:v>1722</c:v>
                </c:pt>
                <c:pt idx="11">
                  <c:v>1578</c:v>
                </c:pt>
                <c:pt idx="12">
                  <c:v>919</c:v>
                </c:pt>
                <c:pt idx="13">
                  <c:v>461</c:v>
                </c:pt>
                <c:pt idx="14">
                  <c:v>219</c:v>
                </c:pt>
                <c:pt idx="15">
                  <c:v>111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3-4740-B986-5E9914DB55B2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8.19'!$Z$63:$Z$79</c:f>
              <c:numCache>
                <c:formatCode>#,##0</c:formatCode>
                <c:ptCount val="17"/>
                <c:pt idx="0">
                  <c:v>12</c:v>
                </c:pt>
                <c:pt idx="1">
                  <c:v>427</c:v>
                </c:pt>
                <c:pt idx="2">
                  <c:v>925</c:v>
                </c:pt>
                <c:pt idx="3">
                  <c:v>1141</c:v>
                </c:pt>
                <c:pt idx="4">
                  <c:v>1408</c:v>
                </c:pt>
                <c:pt idx="5">
                  <c:v>1360</c:v>
                </c:pt>
                <c:pt idx="6">
                  <c:v>1274</c:v>
                </c:pt>
                <c:pt idx="7">
                  <c:v>1327</c:v>
                </c:pt>
                <c:pt idx="8">
                  <c:v>1737</c:v>
                </c:pt>
                <c:pt idx="9">
                  <c:v>1768</c:v>
                </c:pt>
                <c:pt idx="10">
                  <c:v>1810</c:v>
                </c:pt>
                <c:pt idx="11">
                  <c:v>1481</c:v>
                </c:pt>
                <c:pt idx="12">
                  <c:v>753</c:v>
                </c:pt>
                <c:pt idx="13">
                  <c:v>300</c:v>
                </c:pt>
                <c:pt idx="14">
                  <c:v>130</c:v>
                </c:pt>
                <c:pt idx="15">
                  <c:v>100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3-4740-B986-5E9914DB5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8.19'!$Z$83:$Z$90</c:f>
              <c:numCache>
                <c:formatCode>#,##0</c:formatCode>
                <c:ptCount val="8"/>
                <c:pt idx="0">
                  <c:v>1111</c:v>
                </c:pt>
                <c:pt idx="1">
                  <c:v>997</c:v>
                </c:pt>
                <c:pt idx="2">
                  <c:v>1813</c:v>
                </c:pt>
                <c:pt idx="3">
                  <c:v>698</c:v>
                </c:pt>
                <c:pt idx="4">
                  <c:v>339</c:v>
                </c:pt>
                <c:pt idx="5">
                  <c:v>661</c:v>
                </c:pt>
                <c:pt idx="6">
                  <c:v>1089</c:v>
                </c:pt>
                <c:pt idx="7">
                  <c:v>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6-49AC-A4FE-DEE805737032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8.19'!$Z$93:$Z$100</c:f>
              <c:numCache>
                <c:formatCode>#,##0</c:formatCode>
                <c:ptCount val="8"/>
                <c:pt idx="0">
                  <c:v>739</c:v>
                </c:pt>
                <c:pt idx="1">
                  <c:v>1919</c:v>
                </c:pt>
                <c:pt idx="2">
                  <c:v>372</c:v>
                </c:pt>
                <c:pt idx="3">
                  <c:v>1882</c:v>
                </c:pt>
                <c:pt idx="4">
                  <c:v>1597</c:v>
                </c:pt>
                <c:pt idx="5">
                  <c:v>1160</c:v>
                </c:pt>
                <c:pt idx="6">
                  <c:v>68</c:v>
                </c:pt>
                <c:pt idx="7">
                  <c:v>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6-49AC-A4FE-DEE805737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8.2'!$Z$83:$Z$90</c:f>
              <c:numCache>
                <c:formatCode>#,##0</c:formatCode>
                <c:ptCount val="8"/>
                <c:pt idx="0">
                  <c:v>261</c:v>
                </c:pt>
                <c:pt idx="1">
                  <c:v>228</c:v>
                </c:pt>
                <c:pt idx="2">
                  <c:v>419</c:v>
                </c:pt>
                <c:pt idx="3">
                  <c:v>355</c:v>
                </c:pt>
                <c:pt idx="4">
                  <c:v>78</c:v>
                </c:pt>
                <c:pt idx="5">
                  <c:v>125</c:v>
                </c:pt>
                <c:pt idx="6">
                  <c:v>195</c:v>
                </c:pt>
                <c:pt idx="7">
                  <c:v>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A-4D7E-BC2E-CB195F506F1E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8.2'!$Z$93:$Z$100</c:f>
              <c:numCache>
                <c:formatCode>#,##0</c:formatCode>
                <c:ptCount val="8"/>
                <c:pt idx="0">
                  <c:v>179</c:v>
                </c:pt>
                <c:pt idx="1">
                  <c:v>492</c:v>
                </c:pt>
                <c:pt idx="2">
                  <c:v>80</c:v>
                </c:pt>
                <c:pt idx="3">
                  <c:v>507</c:v>
                </c:pt>
                <c:pt idx="4">
                  <c:v>362</c:v>
                </c:pt>
                <c:pt idx="5">
                  <c:v>283</c:v>
                </c:pt>
                <c:pt idx="6">
                  <c:v>22</c:v>
                </c:pt>
                <c:pt idx="7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A-4D7E-BC2E-CB195F506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8.19'!$T$8:$Z$8</c:f>
              <c:numCache>
                <c:formatCode>#,##0</c:formatCode>
                <c:ptCount val="7"/>
                <c:pt idx="0">
                  <c:v>28499.05</c:v>
                </c:pt>
                <c:pt idx="1">
                  <c:v>28492</c:v>
                </c:pt>
                <c:pt idx="2">
                  <c:v>29643.32</c:v>
                </c:pt>
                <c:pt idx="3">
                  <c:v>30925.86</c:v>
                </c:pt>
                <c:pt idx="4">
                  <c:v>33001</c:v>
                </c:pt>
                <c:pt idx="5">
                  <c:v>33364.31</c:v>
                </c:pt>
                <c:pt idx="6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A-4B0E-B326-4825175157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8A-4B0E-B326-482517515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8.20'!$U$4:$Y$4</c:f>
              <c:numCache>
                <c:formatCode>#,##0</c:formatCode>
                <c:ptCount val="5"/>
                <c:pt idx="0">
                  <c:v>100260</c:v>
                </c:pt>
                <c:pt idx="1">
                  <c:v>101028</c:v>
                </c:pt>
                <c:pt idx="2">
                  <c:v>102369</c:v>
                </c:pt>
                <c:pt idx="3">
                  <c:v>102942</c:v>
                </c:pt>
                <c:pt idx="4">
                  <c:v>105869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5-4DA9-A5D7-1DC67E383641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8.20'!$U$7:$Y$7</c:f>
              <c:numCache>
                <c:formatCode>#,##0</c:formatCode>
                <c:ptCount val="5"/>
                <c:pt idx="0">
                  <c:v>73578</c:v>
                </c:pt>
                <c:pt idx="1">
                  <c:v>73960</c:v>
                </c:pt>
                <c:pt idx="2">
                  <c:v>74351</c:v>
                </c:pt>
                <c:pt idx="3">
                  <c:v>75337</c:v>
                </c:pt>
                <c:pt idx="4">
                  <c:v>76614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C5-4DA9-A5D7-1DC67E383641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8.20'!$U$11:$Y$11</c:f>
              <c:numCache>
                <c:formatCode>#,##0</c:formatCode>
                <c:ptCount val="5"/>
                <c:pt idx="0">
                  <c:v>90819</c:v>
                </c:pt>
                <c:pt idx="1">
                  <c:v>91704</c:v>
                </c:pt>
                <c:pt idx="2">
                  <c:v>93318</c:v>
                </c:pt>
                <c:pt idx="3">
                  <c:v>93810</c:v>
                </c:pt>
                <c:pt idx="4">
                  <c:v>96477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C5-4DA9-A5D7-1DC67E383641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8.20'!$U$12:$Y$12</c:f>
              <c:numCache>
                <c:formatCode>#,##0</c:formatCode>
                <c:ptCount val="5"/>
                <c:pt idx="0">
                  <c:v>9439</c:v>
                </c:pt>
                <c:pt idx="1">
                  <c:v>9323</c:v>
                </c:pt>
                <c:pt idx="2">
                  <c:v>9054</c:v>
                </c:pt>
                <c:pt idx="3">
                  <c:v>9134</c:v>
                </c:pt>
                <c:pt idx="4">
                  <c:v>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C5-4DA9-A5D7-1DC67E38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8.20'!$AB$15:$AB$33</c:f>
              <c:numCache>
                <c:formatCode>0.0%</c:formatCode>
                <c:ptCount val="19"/>
                <c:pt idx="0">
                  <c:v>5.6694968206711504E-3</c:v>
                </c:pt>
                <c:pt idx="1">
                  <c:v>1.2496783915903996E-3</c:v>
                </c:pt>
                <c:pt idx="2">
                  <c:v>8.5777557246296904E-2</c:v>
                </c:pt>
                <c:pt idx="3">
                  <c:v>7.7186018304112912E-3</c:v>
                </c:pt>
                <c:pt idx="4">
                  <c:v>0.10356709670305436</c:v>
                </c:pt>
                <c:pt idx="5">
                  <c:v>5.2945933031940312E-2</c:v>
                </c:pt>
                <c:pt idx="6">
                  <c:v>0.10474326460102179</c:v>
                </c:pt>
                <c:pt idx="7">
                  <c:v>5.5463667438526848E-2</c:v>
                </c:pt>
                <c:pt idx="8">
                  <c:v>3.0341456242878671E-2</c:v>
                </c:pt>
                <c:pt idx="9">
                  <c:v>1.1899511155217408E-2</c:v>
                </c:pt>
                <c:pt idx="10">
                  <c:v>3.6957400668945491E-2</c:v>
                </c:pt>
                <c:pt idx="11">
                  <c:v>2.0684015143161687E-2</c:v>
                </c:pt>
                <c:pt idx="12">
                  <c:v>6.125261881133532E-2</c:v>
                </c:pt>
                <c:pt idx="13">
                  <c:v>9.2338368802146506E-2</c:v>
                </c:pt>
                <c:pt idx="14">
                  <c:v>4.0439960304333444E-2</c:v>
                </c:pt>
                <c:pt idx="15">
                  <c:v>6.921012974602124E-2</c:v>
                </c:pt>
                <c:pt idx="16">
                  <c:v>0.11975778292351233</c:v>
                </c:pt>
                <c:pt idx="17">
                  <c:v>2.2466644613518581E-2</c:v>
                </c:pt>
                <c:pt idx="18">
                  <c:v>3.5827176829492408E-2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F-4AFC-B9EE-B6311868E2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F-4AFC-B9EE-B6311868E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8.20'!$Y$44:$Y$60</c:f>
              <c:numCache>
                <c:formatCode>#,##0</c:formatCode>
                <c:ptCount val="17"/>
                <c:pt idx="0">
                  <c:v>24</c:v>
                </c:pt>
                <c:pt idx="1">
                  <c:v>942</c:v>
                </c:pt>
                <c:pt idx="2">
                  <c:v>2911</c:v>
                </c:pt>
                <c:pt idx="3">
                  <c:v>4806</c:v>
                </c:pt>
                <c:pt idx="4">
                  <c:v>6495</c:v>
                </c:pt>
                <c:pt idx="5">
                  <c:v>6552</c:v>
                </c:pt>
                <c:pt idx="6">
                  <c:v>5707</c:v>
                </c:pt>
                <c:pt idx="7">
                  <c:v>5752</c:v>
                </c:pt>
                <c:pt idx="8">
                  <c:v>5623</c:v>
                </c:pt>
                <c:pt idx="9">
                  <c:v>4921</c:v>
                </c:pt>
                <c:pt idx="10">
                  <c:v>4625</c:v>
                </c:pt>
                <c:pt idx="11">
                  <c:v>3106</c:v>
                </c:pt>
                <c:pt idx="12">
                  <c:v>1484</c:v>
                </c:pt>
                <c:pt idx="13">
                  <c:v>590</c:v>
                </c:pt>
                <c:pt idx="14">
                  <c:v>211</c:v>
                </c:pt>
                <c:pt idx="15">
                  <c:v>93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8-4CC3-974C-C8394160AAE3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8.20'!$Y$63:$Y$79</c:f>
              <c:numCache>
                <c:formatCode>#,##0</c:formatCode>
                <c:ptCount val="17"/>
                <c:pt idx="0">
                  <c:v>27</c:v>
                </c:pt>
                <c:pt idx="1">
                  <c:v>1260</c:v>
                </c:pt>
                <c:pt idx="2">
                  <c:v>3075</c:v>
                </c:pt>
                <c:pt idx="3">
                  <c:v>5243</c:v>
                </c:pt>
                <c:pt idx="4">
                  <c:v>6175</c:v>
                </c:pt>
                <c:pt idx="5">
                  <c:v>5933</c:v>
                </c:pt>
                <c:pt idx="6">
                  <c:v>5388</c:v>
                </c:pt>
                <c:pt idx="7">
                  <c:v>5141</c:v>
                </c:pt>
                <c:pt idx="8">
                  <c:v>5602</c:v>
                </c:pt>
                <c:pt idx="9">
                  <c:v>4980</c:v>
                </c:pt>
                <c:pt idx="10">
                  <c:v>4391</c:v>
                </c:pt>
                <c:pt idx="11">
                  <c:v>2818</c:v>
                </c:pt>
                <c:pt idx="12">
                  <c:v>1170</c:v>
                </c:pt>
                <c:pt idx="13">
                  <c:v>410</c:v>
                </c:pt>
                <c:pt idx="14">
                  <c:v>154</c:v>
                </c:pt>
                <c:pt idx="15">
                  <c:v>101</c:v>
                </c:pt>
                <c:pt idx="1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F8-4CC3-974C-C8394160A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8.20'!$Y$83:$Y$90</c:f>
              <c:numCache>
                <c:formatCode>#,##0</c:formatCode>
                <c:ptCount val="8"/>
                <c:pt idx="0">
                  <c:v>4814</c:v>
                </c:pt>
                <c:pt idx="1">
                  <c:v>4272</c:v>
                </c:pt>
                <c:pt idx="2">
                  <c:v>8406</c:v>
                </c:pt>
                <c:pt idx="3">
                  <c:v>1936</c:v>
                </c:pt>
                <c:pt idx="4">
                  <c:v>1941</c:v>
                </c:pt>
                <c:pt idx="5">
                  <c:v>2315</c:v>
                </c:pt>
                <c:pt idx="6">
                  <c:v>3595</c:v>
                </c:pt>
                <c:pt idx="7">
                  <c:v>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7-4F78-9BF7-8879580DA7F7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8.20'!$Y$93:$Y$100</c:f>
              <c:numCache>
                <c:formatCode>#,##0</c:formatCode>
                <c:ptCount val="8"/>
                <c:pt idx="0">
                  <c:v>3389</c:v>
                </c:pt>
                <c:pt idx="1">
                  <c:v>6838</c:v>
                </c:pt>
                <c:pt idx="2">
                  <c:v>1240</c:v>
                </c:pt>
                <c:pt idx="3">
                  <c:v>5661</c:v>
                </c:pt>
                <c:pt idx="4">
                  <c:v>7169</c:v>
                </c:pt>
                <c:pt idx="5">
                  <c:v>4252</c:v>
                </c:pt>
                <c:pt idx="6">
                  <c:v>449</c:v>
                </c:pt>
                <c:pt idx="7">
                  <c:v>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7-4F78-9BF7-8879580DA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8.20'!$U$8:$Y$8</c:f>
              <c:numCache>
                <c:formatCode>#,##0</c:formatCode>
                <c:ptCount val="5"/>
                <c:pt idx="0">
                  <c:v>39045</c:v>
                </c:pt>
                <c:pt idx="1">
                  <c:v>39794.01</c:v>
                </c:pt>
                <c:pt idx="2">
                  <c:v>41648.019999999997</c:v>
                </c:pt>
                <c:pt idx="3">
                  <c:v>43406.89</c:v>
                </c:pt>
                <c:pt idx="4">
                  <c:v>44231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4-483A-9A21-8323CC7A86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4-483A-9A21-8323CC7A8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8.20'!$T$4:$Z$4</c:f>
              <c:numCache>
                <c:formatCode>#,##0</c:formatCode>
                <c:ptCount val="7"/>
                <c:pt idx="0">
                  <c:v>100338</c:v>
                </c:pt>
                <c:pt idx="1">
                  <c:v>100260</c:v>
                </c:pt>
                <c:pt idx="2">
                  <c:v>101028</c:v>
                </c:pt>
                <c:pt idx="3">
                  <c:v>102369</c:v>
                </c:pt>
                <c:pt idx="4">
                  <c:v>102942</c:v>
                </c:pt>
                <c:pt idx="5">
                  <c:v>105869</c:v>
                </c:pt>
                <c:pt idx="6">
                  <c:v>108828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A-479A-813E-DBEF9190B632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8.20'!$T$7:$Z$7</c:f>
              <c:numCache>
                <c:formatCode>#,##0</c:formatCode>
                <c:ptCount val="7"/>
                <c:pt idx="0">
                  <c:v>73535</c:v>
                </c:pt>
                <c:pt idx="1">
                  <c:v>73578</c:v>
                </c:pt>
                <c:pt idx="2">
                  <c:v>73960</c:v>
                </c:pt>
                <c:pt idx="3">
                  <c:v>74351</c:v>
                </c:pt>
                <c:pt idx="4">
                  <c:v>75337</c:v>
                </c:pt>
                <c:pt idx="5">
                  <c:v>76614</c:v>
                </c:pt>
                <c:pt idx="6">
                  <c:v>78564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A-479A-813E-DBEF9190B632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8.20'!$T$11:$Z$11</c:f>
              <c:numCache>
                <c:formatCode>#,##0</c:formatCode>
                <c:ptCount val="7"/>
                <c:pt idx="0">
                  <c:v>90781</c:v>
                </c:pt>
                <c:pt idx="1">
                  <c:v>90819</c:v>
                </c:pt>
                <c:pt idx="2">
                  <c:v>91704</c:v>
                </c:pt>
                <c:pt idx="3">
                  <c:v>93318</c:v>
                </c:pt>
                <c:pt idx="4">
                  <c:v>93810</c:v>
                </c:pt>
                <c:pt idx="5">
                  <c:v>96477</c:v>
                </c:pt>
                <c:pt idx="6">
                  <c:v>99173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A-479A-813E-DBEF9190B632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8.20'!$T$12:$Z$12</c:f>
              <c:numCache>
                <c:formatCode>#,##0</c:formatCode>
                <c:ptCount val="7"/>
                <c:pt idx="0">
                  <c:v>9554</c:v>
                </c:pt>
                <c:pt idx="1">
                  <c:v>9439</c:v>
                </c:pt>
                <c:pt idx="2">
                  <c:v>9323</c:v>
                </c:pt>
                <c:pt idx="3">
                  <c:v>9054</c:v>
                </c:pt>
                <c:pt idx="4">
                  <c:v>9134</c:v>
                </c:pt>
                <c:pt idx="5">
                  <c:v>9392</c:v>
                </c:pt>
                <c:pt idx="6">
                  <c:v>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0A-479A-813E-DBEF9190B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8.20'!$AB$15:$AB$33</c:f>
              <c:numCache>
                <c:formatCode>0.0%</c:formatCode>
                <c:ptCount val="19"/>
                <c:pt idx="0">
                  <c:v>5.6694968206711504E-3</c:v>
                </c:pt>
                <c:pt idx="1">
                  <c:v>1.2496783915903996E-3</c:v>
                </c:pt>
                <c:pt idx="2">
                  <c:v>8.5777557246296904E-2</c:v>
                </c:pt>
                <c:pt idx="3">
                  <c:v>7.7186018304112912E-3</c:v>
                </c:pt>
                <c:pt idx="4">
                  <c:v>0.10356709670305436</c:v>
                </c:pt>
                <c:pt idx="5">
                  <c:v>5.2945933031940312E-2</c:v>
                </c:pt>
                <c:pt idx="6">
                  <c:v>0.10474326460102179</c:v>
                </c:pt>
                <c:pt idx="7">
                  <c:v>5.5463667438526848E-2</c:v>
                </c:pt>
                <c:pt idx="8">
                  <c:v>3.0341456242878671E-2</c:v>
                </c:pt>
                <c:pt idx="9">
                  <c:v>1.1899511155217408E-2</c:v>
                </c:pt>
                <c:pt idx="10">
                  <c:v>3.6957400668945491E-2</c:v>
                </c:pt>
                <c:pt idx="11">
                  <c:v>2.0684015143161687E-2</c:v>
                </c:pt>
                <c:pt idx="12">
                  <c:v>6.125261881133532E-2</c:v>
                </c:pt>
                <c:pt idx="13">
                  <c:v>9.2338368802146506E-2</c:v>
                </c:pt>
                <c:pt idx="14">
                  <c:v>4.0439960304333444E-2</c:v>
                </c:pt>
                <c:pt idx="15">
                  <c:v>6.921012974602124E-2</c:v>
                </c:pt>
                <c:pt idx="16">
                  <c:v>0.11975778292351233</c:v>
                </c:pt>
                <c:pt idx="17">
                  <c:v>2.2466644613518581E-2</c:v>
                </c:pt>
                <c:pt idx="18">
                  <c:v>3.5827176829492408E-2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D-4B86-9CF7-3BE3E958BB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4D-4B86-9CF7-3BE3E958B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8.20'!$Z$44:$Z$60</c:f>
              <c:numCache>
                <c:formatCode>#,##0</c:formatCode>
                <c:ptCount val="17"/>
                <c:pt idx="0">
                  <c:v>25</c:v>
                </c:pt>
                <c:pt idx="1">
                  <c:v>1008</c:v>
                </c:pt>
                <c:pt idx="2">
                  <c:v>2970</c:v>
                </c:pt>
                <c:pt idx="3">
                  <c:v>5067</c:v>
                </c:pt>
                <c:pt idx="4">
                  <c:v>6601</c:v>
                </c:pt>
                <c:pt idx="5">
                  <c:v>6843</c:v>
                </c:pt>
                <c:pt idx="6">
                  <c:v>5947</c:v>
                </c:pt>
                <c:pt idx="7">
                  <c:v>5742</c:v>
                </c:pt>
                <c:pt idx="8">
                  <c:v>5848</c:v>
                </c:pt>
                <c:pt idx="9">
                  <c:v>4958</c:v>
                </c:pt>
                <c:pt idx="10">
                  <c:v>4575</c:v>
                </c:pt>
                <c:pt idx="11">
                  <c:v>3238</c:v>
                </c:pt>
                <c:pt idx="12">
                  <c:v>1547</c:v>
                </c:pt>
                <c:pt idx="13">
                  <c:v>571</c:v>
                </c:pt>
                <c:pt idx="14">
                  <c:v>199</c:v>
                </c:pt>
                <c:pt idx="15">
                  <c:v>118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7-4B27-963A-E9E1BFC5BCDB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8.20'!$Z$63:$Z$79</c:f>
              <c:numCache>
                <c:formatCode>#,##0</c:formatCode>
                <c:ptCount val="17"/>
                <c:pt idx="0">
                  <c:v>39</c:v>
                </c:pt>
                <c:pt idx="1">
                  <c:v>1251</c:v>
                </c:pt>
                <c:pt idx="2">
                  <c:v>3255</c:v>
                </c:pt>
                <c:pt idx="3">
                  <c:v>5261</c:v>
                </c:pt>
                <c:pt idx="4">
                  <c:v>6419</c:v>
                </c:pt>
                <c:pt idx="5">
                  <c:v>6208</c:v>
                </c:pt>
                <c:pt idx="6">
                  <c:v>5589</c:v>
                </c:pt>
                <c:pt idx="7">
                  <c:v>5265</c:v>
                </c:pt>
                <c:pt idx="8">
                  <c:v>5740</c:v>
                </c:pt>
                <c:pt idx="9">
                  <c:v>5100</c:v>
                </c:pt>
                <c:pt idx="10">
                  <c:v>4394</c:v>
                </c:pt>
                <c:pt idx="11">
                  <c:v>2848</c:v>
                </c:pt>
                <c:pt idx="12">
                  <c:v>1267</c:v>
                </c:pt>
                <c:pt idx="13">
                  <c:v>462</c:v>
                </c:pt>
                <c:pt idx="14">
                  <c:v>181</c:v>
                </c:pt>
                <c:pt idx="15">
                  <c:v>94</c:v>
                </c:pt>
                <c:pt idx="16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7-4B27-963A-E9E1BFC5B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8.20'!$Z$83:$Z$90</c:f>
              <c:numCache>
                <c:formatCode>#,##0</c:formatCode>
                <c:ptCount val="8"/>
                <c:pt idx="0">
                  <c:v>5056</c:v>
                </c:pt>
                <c:pt idx="1">
                  <c:v>4405</c:v>
                </c:pt>
                <c:pt idx="2">
                  <c:v>8867</c:v>
                </c:pt>
                <c:pt idx="3">
                  <c:v>2050</c:v>
                </c:pt>
                <c:pt idx="4">
                  <c:v>1976</c:v>
                </c:pt>
                <c:pt idx="5">
                  <c:v>2412</c:v>
                </c:pt>
                <c:pt idx="6">
                  <c:v>3652</c:v>
                </c:pt>
                <c:pt idx="7">
                  <c:v>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4-4E7C-BD5F-D013590AA463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8.20'!$Z$93:$Z$100</c:f>
              <c:numCache>
                <c:formatCode>#,##0</c:formatCode>
                <c:ptCount val="8"/>
                <c:pt idx="0">
                  <c:v>3609</c:v>
                </c:pt>
                <c:pt idx="1">
                  <c:v>7172</c:v>
                </c:pt>
                <c:pt idx="2">
                  <c:v>1322</c:v>
                </c:pt>
                <c:pt idx="3">
                  <c:v>6013</c:v>
                </c:pt>
                <c:pt idx="4">
                  <c:v>7226</c:v>
                </c:pt>
                <c:pt idx="5">
                  <c:v>4442</c:v>
                </c:pt>
                <c:pt idx="6">
                  <c:v>486</c:v>
                </c:pt>
                <c:pt idx="7">
                  <c:v>2149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4-4E7C-BD5F-D013590A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8.1'!$AB$15:$AB$33</c:f>
              <c:numCache>
                <c:formatCode>0.0%</c:formatCode>
                <c:ptCount val="19"/>
                <c:pt idx="0">
                  <c:v>7.4762979683972913E-2</c:v>
                </c:pt>
                <c:pt idx="1">
                  <c:v>3.7923250564334088E-3</c:v>
                </c:pt>
                <c:pt idx="2">
                  <c:v>7.4762979683972913E-2</c:v>
                </c:pt>
                <c:pt idx="3">
                  <c:v>8.4875846501128675E-3</c:v>
                </c:pt>
                <c:pt idx="4">
                  <c:v>6.6546275395033855E-2</c:v>
                </c:pt>
                <c:pt idx="5">
                  <c:v>1.8329571106094809E-2</c:v>
                </c:pt>
                <c:pt idx="6">
                  <c:v>7.9729119638826187E-2</c:v>
                </c:pt>
                <c:pt idx="7">
                  <c:v>0.10952595936794582</c:v>
                </c:pt>
                <c:pt idx="8">
                  <c:v>3.2957110609480811E-2</c:v>
                </c:pt>
                <c:pt idx="9">
                  <c:v>5.6884875846501129E-3</c:v>
                </c:pt>
                <c:pt idx="10">
                  <c:v>2.7629796839729121E-2</c:v>
                </c:pt>
                <c:pt idx="11">
                  <c:v>2.4650112866817155E-2</c:v>
                </c:pt>
                <c:pt idx="12">
                  <c:v>4.7494356659142214E-2</c:v>
                </c:pt>
                <c:pt idx="13">
                  <c:v>4.505643340857788E-2</c:v>
                </c:pt>
                <c:pt idx="14">
                  <c:v>4.2257336343115126E-2</c:v>
                </c:pt>
                <c:pt idx="15">
                  <c:v>7.8374717832957116E-2</c:v>
                </c:pt>
                <c:pt idx="16">
                  <c:v>9.6613995485327314E-2</c:v>
                </c:pt>
                <c:pt idx="17">
                  <c:v>3.9006772009029349E-2</c:v>
                </c:pt>
                <c:pt idx="18">
                  <c:v>2.7449209932279908E-2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6-4FAC-A1F8-4C561ACA49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6-4FAC-A1F8-4C561ACA4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8.2'!$T$8:$Z$8</c:f>
              <c:numCache>
                <c:formatCode>#,##0</c:formatCode>
                <c:ptCount val="7"/>
                <c:pt idx="0">
                  <c:v>30993</c:v>
                </c:pt>
                <c:pt idx="1">
                  <c:v>31099.02</c:v>
                </c:pt>
                <c:pt idx="2">
                  <c:v>31276.5</c:v>
                </c:pt>
                <c:pt idx="3">
                  <c:v>35082.57</c:v>
                </c:pt>
                <c:pt idx="4">
                  <c:v>35606</c:v>
                </c:pt>
                <c:pt idx="5">
                  <c:v>35979.5</c:v>
                </c:pt>
                <c:pt idx="6">
                  <c:v>37150.71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F-4811-B26D-636AC68F7D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F-4811-B26D-636AC68F7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8.20'!$T$8:$Z$8</c:f>
              <c:numCache>
                <c:formatCode>#,##0</c:formatCode>
                <c:ptCount val="7"/>
                <c:pt idx="0">
                  <c:v>38012</c:v>
                </c:pt>
                <c:pt idx="1">
                  <c:v>39045</c:v>
                </c:pt>
                <c:pt idx="2">
                  <c:v>39794.01</c:v>
                </c:pt>
                <c:pt idx="3">
                  <c:v>41648.019999999997</c:v>
                </c:pt>
                <c:pt idx="4">
                  <c:v>43406.89</c:v>
                </c:pt>
                <c:pt idx="5">
                  <c:v>44231</c:v>
                </c:pt>
                <c:pt idx="6">
                  <c:v>45778.68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2-4937-8890-12AD8ED4AF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2-4937-8890-12AD8ED4A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8.21'!$U$4:$Y$4</c:f>
              <c:numCache>
                <c:formatCode>#,##0</c:formatCode>
                <c:ptCount val="5"/>
                <c:pt idx="0">
                  <c:v>7161</c:v>
                </c:pt>
                <c:pt idx="1">
                  <c:v>7290</c:v>
                </c:pt>
                <c:pt idx="2">
                  <c:v>7232</c:v>
                </c:pt>
                <c:pt idx="3">
                  <c:v>6971</c:v>
                </c:pt>
                <c:pt idx="4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7-4354-BE88-DBDAB61B09EF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8.21'!$U$7:$Y$7</c:f>
              <c:numCache>
                <c:formatCode>#,##0</c:formatCode>
                <c:ptCount val="5"/>
                <c:pt idx="0">
                  <c:v>5086</c:v>
                </c:pt>
                <c:pt idx="1">
                  <c:v>5144</c:v>
                </c:pt>
                <c:pt idx="2">
                  <c:v>5158</c:v>
                </c:pt>
                <c:pt idx="3">
                  <c:v>4980</c:v>
                </c:pt>
                <c:pt idx="4">
                  <c:v>5247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7-4354-BE88-DBDAB61B09EF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8.21'!$U$11:$Y$11</c:f>
              <c:numCache>
                <c:formatCode>#,##0</c:formatCode>
                <c:ptCount val="5"/>
                <c:pt idx="0">
                  <c:v>5638</c:v>
                </c:pt>
                <c:pt idx="1">
                  <c:v>5738</c:v>
                </c:pt>
                <c:pt idx="2">
                  <c:v>5705</c:v>
                </c:pt>
                <c:pt idx="3">
                  <c:v>5557</c:v>
                </c:pt>
                <c:pt idx="4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7-4354-BE88-DBDAB61B09EF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8.21'!$U$12:$Y$12</c:f>
              <c:numCache>
                <c:formatCode>#,##0</c:formatCode>
                <c:ptCount val="5"/>
                <c:pt idx="0">
                  <c:v>1520</c:v>
                </c:pt>
                <c:pt idx="1">
                  <c:v>1556</c:v>
                </c:pt>
                <c:pt idx="2">
                  <c:v>1527</c:v>
                </c:pt>
                <c:pt idx="3">
                  <c:v>1413</c:v>
                </c:pt>
                <c:pt idx="4">
                  <c:v>1543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E7-4354-BE88-DBDAB61B0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8.21'!$AB$15:$AB$33</c:f>
              <c:numCache>
                <c:formatCode>0.0%</c:formatCode>
                <c:ptCount val="19"/>
                <c:pt idx="0">
                  <c:v>0.1234031998015627</c:v>
                </c:pt>
                <c:pt idx="1">
                  <c:v>5.333002604489644E-3</c:v>
                </c:pt>
                <c:pt idx="2">
                  <c:v>8.2847575344164703E-2</c:v>
                </c:pt>
                <c:pt idx="3">
                  <c:v>1.8727520773905493E-2</c:v>
                </c:pt>
                <c:pt idx="4">
                  <c:v>6.0027285129604369E-2</c:v>
                </c:pt>
                <c:pt idx="5">
                  <c:v>3.9935507875480593E-2</c:v>
                </c:pt>
                <c:pt idx="6">
                  <c:v>7.5158129728388937E-2</c:v>
                </c:pt>
                <c:pt idx="7">
                  <c:v>5.0353466451692919E-2</c:v>
                </c:pt>
                <c:pt idx="8">
                  <c:v>3.5346645169291827E-2</c:v>
                </c:pt>
                <c:pt idx="9">
                  <c:v>3.7206994915044028E-3</c:v>
                </c:pt>
                <c:pt idx="10">
                  <c:v>2.2448220265409897E-2</c:v>
                </c:pt>
                <c:pt idx="11">
                  <c:v>1.1534168423663648E-2</c:v>
                </c:pt>
                <c:pt idx="12">
                  <c:v>2.4308570011162097E-2</c:v>
                </c:pt>
                <c:pt idx="13">
                  <c:v>4.4028277316135435E-2</c:v>
                </c:pt>
                <c:pt idx="14">
                  <c:v>4.3036090785067593E-2</c:v>
                </c:pt>
                <c:pt idx="15">
                  <c:v>6.5236264417710535E-2</c:v>
                </c:pt>
                <c:pt idx="16">
                  <c:v>0.1034354458638224</c:v>
                </c:pt>
                <c:pt idx="17">
                  <c:v>1.3642564802182811E-2</c:v>
                </c:pt>
                <c:pt idx="18">
                  <c:v>2.6044896440530818E-2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E-4982-BBCE-E1FC641048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E-4982-BBCE-E1FC64104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8.21'!$Y$44:$Y$60</c:f>
              <c:numCache>
                <c:formatCode>#,##0</c:formatCode>
                <c:ptCount val="17"/>
                <c:pt idx="0">
                  <c:v>3</c:v>
                </c:pt>
                <c:pt idx="1">
                  <c:v>97</c:v>
                </c:pt>
                <c:pt idx="2">
                  <c:v>254</c:v>
                </c:pt>
                <c:pt idx="3">
                  <c:v>355</c:v>
                </c:pt>
                <c:pt idx="4">
                  <c:v>365</c:v>
                </c:pt>
                <c:pt idx="5">
                  <c:v>292</c:v>
                </c:pt>
                <c:pt idx="6">
                  <c:v>306</c:v>
                </c:pt>
                <c:pt idx="7">
                  <c:v>299</c:v>
                </c:pt>
                <c:pt idx="8">
                  <c:v>327</c:v>
                </c:pt>
                <c:pt idx="9">
                  <c:v>387</c:v>
                </c:pt>
                <c:pt idx="10">
                  <c:v>384</c:v>
                </c:pt>
                <c:pt idx="11">
                  <c:v>380</c:v>
                </c:pt>
                <c:pt idx="12">
                  <c:v>215</c:v>
                </c:pt>
                <c:pt idx="13">
                  <c:v>121</c:v>
                </c:pt>
                <c:pt idx="14">
                  <c:v>62</c:v>
                </c:pt>
                <c:pt idx="15">
                  <c:v>22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4-44DD-BA82-4346F9455EF7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8.21'!$Y$63:$Y$79</c:f>
              <c:numCache>
                <c:formatCode>#,##0</c:formatCode>
                <c:ptCount val="17"/>
                <c:pt idx="0">
                  <c:v>5</c:v>
                </c:pt>
                <c:pt idx="1">
                  <c:v>106</c:v>
                </c:pt>
                <c:pt idx="2">
                  <c:v>217</c:v>
                </c:pt>
                <c:pt idx="3">
                  <c:v>287</c:v>
                </c:pt>
                <c:pt idx="4">
                  <c:v>273</c:v>
                </c:pt>
                <c:pt idx="5">
                  <c:v>270</c:v>
                </c:pt>
                <c:pt idx="6">
                  <c:v>235</c:v>
                </c:pt>
                <c:pt idx="7">
                  <c:v>307</c:v>
                </c:pt>
                <c:pt idx="8">
                  <c:v>381</c:v>
                </c:pt>
                <c:pt idx="9">
                  <c:v>424</c:v>
                </c:pt>
                <c:pt idx="10">
                  <c:v>475</c:v>
                </c:pt>
                <c:pt idx="11">
                  <c:v>310</c:v>
                </c:pt>
                <c:pt idx="12">
                  <c:v>194</c:v>
                </c:pt>
                <c:pt idx="13">
                  <c:v>88</c:v>
                </c:pt>
                <c:pt idx="14">
                  <c:v>51</c:v>
                </c:pt>
                <c:pt idx="15">
                  <c:v>10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4-44DD-BA82-4346F9455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8.21'!$Y$83:$Y$90</c:f>
              <c:numCache>
                <c:formatCode>#,##0</c:formatCode>
                <c:ptCount val="8"/>
                <c:pt idx="0">
                  <c:v>287</c:v>
                </c:pt>
                <c:pt idx="1">
                  <c:v>165</c:v>
                </c:pt>
                <c:pt idx="2">
                  <c:v>423</c:v>
                </c:pt>
                <c:pt idx="3">
                  <c:v>84</c:v>
                </c:pt>
                <c:pt idx="4">
                  <c:v>65</c:v>
                </c:pt>
                <c:pt idx="5">
                  <c:v>112</c:v>
                </c:pt>
                <c:pt idx="6">
                  <c:v>323</c:v>
                </c:pt>
                <c:pt idx="7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7-4D91-BB9E-C506D1C8799C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8.21'!$Y$93:$Y$100</c:f>
              <c:numCache>
                <c:formatCode>#,##0</c:formatCode>
                <c:ptCount val="8"/>
                <c:pt idx="0">
                  <c:v>151</c:v>
                </c:pt>
                <c:pt idx="1">
                  <c:v>405</c:v>
                </c:pt>
                <c:pt idx="2">
                  <c:v>66</c:v>
                </c:pt>
                <c:pt idx="3">
                  <c:v>325</c:v>
                </c:pt>
                <c:pt idx="4">
                  <c:v>383</c:v>
                </c:pt>
                <c:pt idx="5">
                  <c:v>228</c:v>
                </c:pt>
                <c:pt idx="6">
                  <c:v>24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7-4D91-BB9E-C506D1C87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8.21'!$U$8:$Y$8</c:f>
              <c:numCache>
                <c:formatCode>#,##0</c:formatCode>
                <c:ptCount val="5"/>
                <c:pt idx="0">
                  <c:v>27451.38</c:v>
                </c:pt>
                <c:pt idx="1">
                  <c:v>28866</c:v>
                </c:pt>
                <c:pt idx="2">
                  <c:v>30200</c:v>
                </c:pt>
                <c:pt idx="3">
                  <c:v>30670</c:v>
                </c:pt>
                <c:pt idx="4">
                  <c:v>32410.77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B-4FC9-B484-83B32926E0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B-4FC9-B484-83B32926E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8.21'!$T$4:$Z$4</c:f>
              <c:numCache>
                <c:formatCode>#,##0</c:formatCode>
                <c:ptCount val="7"/>
                <c:pt idx="0">
                  <c:v>7382</c:v>
                </c:pt>
                <c:pt idx="1">
                  <c:v>7161</c:v>
                </c:pt>
                <c:pt idx="2">
                  <c:v>7290</c:v>
                </c:pt>
                <c:pt idx="3">
                  <c:v>7232</c:v>
                </c:pt>
                <c:pt idx="4">
                  <c:v>6971</c:v>
                </c:pt>
                <c:pt idx="5">
                  <c:v>7538</c:v>
                </c:pt>
                <c:pt idx="6">
                  <c:v>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B-48DB-B727-7A868A983FF4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8.21'!$T$7:$Z$7</c:f>
              <c:numCache>
                <c:formatCode>#,##0</c:formatCode>
                <c:ptCount val="7"/>
                <c:pt idx="0">
                  <c:v>5104</c:v>
                </c:pt>
                <c:pt idx="1">
                  <c:v>5086</c:v>
                </c:pt>
                <c:pt idx="2">
                  <c:v>5144</c:v>
                </c:pt>
                <c:pt idx="3">
                  <c:v>5158</c:v>
                </c:pt>
                <c:pt idx="4">
                  <c:v>4980</c:v>
                </c:pt>
                <c:pt idx="5">
                  <c:v>5247</c:v>
                </c:pt>
                <c:pt idx="6">
                  <c:v>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B-48DB-B727-7A868A983FF4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8.21'!$T$11:$Z$11</c:f>
              <c:numCache>
                <c:formatCode>#,##0</c:formatCode>
                <c:ptCount val="7"/>
                <c:pt idx="0">
                  <c:v>5839</c:v>
                </c:pt>
                <c:pt idx="1">
                  <c:v>5638</c:v>
                </c:pt>
                <c:pt idx="2">
                  <c:v>5738</c:v>
                </c:pt>
                <c:pt idx="3">
                  <c:v>5705</c:v>
                </c:pt>
                <c:pt idx="4">
                  <c:v>5557</c:v>
                </c:pt>
                <c:pt idx="5">
                  <c:v>5995</c:v>
                </c:pt>
                <c:pt idx="6">
                  <c:v>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B-48DB-B727-7A868A983FF4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8.21'!$T$12:$Z$12</c:f>
              <c:numCache>
                <c:formatCode>#,##0</c:formatCode>
                <c:ptCount val="7"/>
                <c:pt idx="0">
                  <c:v>1541</c:v>
                </c:pt>
                <c:pt idx="1">
                  <c:v>1520</c:v>
                </c:pt>
                <c:pt idx="2">
                  <c:v>1556</c:v>
                </c:pt>
                <c:pt idx="3">
                  <c:v>1527</c:v>
                </c:pt>
                <c:pt idx="4">
                  <c:v>1413</c:v>
                </c:pt>
                <c:pt idx="5">
                  <c:v>1543</c:v>
                </c:pt>
                <c:pt idx="6">
                  <c:v>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4B-48DB-B727-7A868A983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8.21'!$AB$15:$AB$33</c:f>
              <c:numCache>
                <c:formatCode>0.0%</c:formatCode>
                <c:ptCount val="19"/>
                <c:pt idx="0">
                  <c:v>0.1234031998015627</c:v>
                </c:pt>
                <c:pt idx="1">
                  <c:v>5.333002604489644E-3</c:v>
                </c:pt>
                <c:pt idx="2">
                  <c:v>8.2847575344164703E-2</c:v>
                </c:pt>
                <c:pt idx="3">
                  <c:v>1.8727520773905493E-2</c:v>
                </c:pt>
                <c:pt idx="4">
                  <c:v>6.0027285129604369E-2</c:v>
                </c:pt>
                <c:pt idx="5">
                  <c:v>3.9935507875480593E-2</c:v>
                </c:pt>
                <c:pt idx="6">
                  <c:v>7.5158129728388937E-2</c:v>
                </c:pt>
                <c:pt idx="7">
                  <c:v>5.0353466451692919E-2</c:v>
                </c:pt>
                <c:pt idx="8">
                  <c:v>3.5346645169291827E-2</c:v>
                </c:pt>
                <c:pt idx="9">
                  <c:v>3.7206994915044028E-3</c:v>
                </c:pt>
                <c:pt idx="10">
                  <c:v>2.2448220265409897E-2</c:v>
                </c:pt>
                <c:pt idx="11">
                  <c:v>1.1534168423663648E-2</c:v>
                </c:pt>
                <c:pt idx="12">
                  <c:v>2.4308570011162097E-2</c:v>
                </c:pt>
                <c:pt idx="13">
                  <c:v>4.4028277316135435E-2</c:v>
                </c:pt>
                <c:pt idx="14">
                  <c:v>4.3036090785067593E-2</c:v>
                </c:pt>
                <c:pt idx="15">
                  <c:v>6.5236264417710535E-2</c:v>
                </c:pt>
                <c:pt idx="16">
                  <c:v>0.1034354458638224</c:v>
                </c:pt>
                <c:pt idx="17">
                  <c:v>1.3642564802182811E-2</c:v>
                </c:pt>
                <c:pt idx="18">
                  <c:v>2.6044896440530818E-2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F-4698-BF53-6944EB9E98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F-4698-BF53-6944EB9E9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8.21'!$Z$44:$Z$60</c:f>
              <c:numCache>
                <c:formatCode>#,##0</c:formatCode>
                <c:ptCount val="17"/>
                <c:pt idx="0">
                  <c:v>0</c:v>
                </c:pt>
                <c:pt idx="1">
                  <c:v>126</c:v>
                </c:pt>
                <c:pt idx="2">
                  <c:v>285</c:v>
                </c:pt>
                <c:pt idx="3">
                  <c:v>373</c:v>
                </c:pt>
                <c:pt idx="4">
                  <c:v>399</c:v>
                </c:pt>
                <c:pt idx="5">
                  <c:v>310</c:v>
                </c:pt>
                <c:pt idx="6">
                  <c:v>310</c:v>
                </c:pt>
                <c:pt idx="7">
                  <c:v>311</c:v>
                </c:pt>
                <c:pt idx="8">
                  <c:v>361</c:v>
                </c:pt>
                <c:pt idx="9">
                  <c:v>451</c:v>
                </c:pt>
                <c:pt idx="10">
                  <c:v>397</c:v>
                </c:pt>
                <c:pt idx="11">
                  <c:v>389</c:v>
                </c:pt>
                <c:pt idx="12">
                  <c:v>280</c:v>
                </c:pt>
                <c:pt idx="13">
                  <c:v>117</c:v>
                </c:pt>
                <c:pt idx="14">
                  <c:v>69</c:v>
                </c:pt>
                <c:pt idx="15">
                  <c:v>25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5-4A78-9529-E38AF1FE937C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8.21'!$Z$63:$Z$79</c:f>
              <c:numCache>
                <c:formatCode>#,##0</c:formatCode>
                <c:ptCount val="17"/>
                <c:pt idx="0">
                  <c:v>6</c:v>
                </c:pt>
                <c:pt idx="1">
                  <c:v>98</c:v>
                </c:pt>
                <c:pt idx="2">
                  <c:v>272</c:v>
                </c:pt>
                <c:pt idx="3">
                  <c:v>279</c:v>
                </c:pt>
                <c:pt idx="4">
                  <c:v>332</c:v>
                </c:pt>
                <c:pt idx="5">
                  <c:v>276</c:v>
                </c:pt>
                <c:pt idx="6">
                  <c:v>271</c:v>
                </c:pt>
                <c:pt idx="7">
                  <c:v>278</c:v>
                </c:pt>
                <c:pt idx="8">
                  <c:v>433</c:v>
                </c:pt>
                <c:pt idx="9">
                  <c:v>416</c:v>
                </c:pt>
                <c:pt idx="10">
                  <c:v>477</c:v>
                </c:pt>
                <c:pt idx="11">
                  <c:v>344</c:v>
                </c:pt>
                <c:pt idx="12">
                  <c:v>174</c:v>
                </c:pt>
                <c:pt idx="13">
                  <c:v>94</c:v>
                </c:pt>
                <c:pt idx="14">
                  <c:v>63</c:v>
                </c:pt>
                <c:pt idx="15">
                  <c:v>23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5-4A78-9529-E38AF1FE9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8.21'!$Z$83:$Z$90</c:f>
              <c:numCache>
                <c:formatCode>#,##0</c:formatCode>
                <c:ptCount val="8"/>
                <c:pt idx="0">
                  <c:v>333</c:v>
                </c:pt>
                <c:pt idx="1">
                  <c:v>184</c:v>
                </c:pt>
                <c:pt idx="2">
                  <c:v>462</c:v>
                </c:pt>
                <c:pt idx="3">
                  <c:v>81</c:v>
                </c:pt>
                <c:pt idx="4">
                  <c:v>64</c:v>
                </c:pt>
                <c:pt idx="5">
                  <c:v>116</c:v>
                </c:pt>
                <c:pt idx="6">
                  <c:v>342</c:v>
                </c:pt>
                <c:pt idx="7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B-4733-A1B3-A6070E81B7C6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8.21'!$Z$93:$Z$100</c:f>
              <c:numCache>
                <c:formatCode>#,##0</c:formatCode>
                <c:ptCount val="8"/>
                <c:pt idx="0">
                  <c:v>166</c:v>
                </c:pt>
                <c:pt idx="1">
                  <c:v>418</c:v>
                </c:pt>
                <c:pt idx="2">
                  <c:v>69</c:v>
                </c:pt>
                <c:pt idx="3">
                  <c:v>350</c:v>
                </c:pt>
                <c:pt idx="4">
                  <c:v>377</c:v>
                </c:pt>
                <c:pt idx="5">
                  <c:v>265</c:v>
                </c:pt>
                <c:pt idx="6">
                  <c:v>30</c:v>
                </c:pt>
                <c:pt idx="7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B-4733-A1B3-A6070E81B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8.3'!$U$4:$Y$4</c:f>
              <c:numCache>
                <c:formatCode>#,##0</c:formatCode>
                <c:ptCount val="5"/>
                <c:pt idx="0">
                  <c:v>69169</c:v>
                </c:pt>
                <c:pt idx="1">
                  <c:v>70375</c:v>
                </c:pt>
                <c:pt idx="2">
                  <c:v>71048</c:v>
                </c:pt>
                <c:pt idx="3">
                  <c:v>71700</c:v>
                </c:pt>
                <c:pt idx="4">
                  <c:v>75250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5-4158-B215-8F5F43D7F819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8.3'!$U$7:$Y$7</c:f>
              <c:numCache>
                <c:formatCode>#,##0</c:formatCode>
                <c:ptCount val="5"/>
                <c:pt idx="0">
                  <c:v>50442</c:v>
                </c:pt>
                <c:pt idx="1">
                  <c:v>50910</c:v>
                </c:pt>
                <c:pt idx="2">
                  <c:v>51310</c:v>
                </c:pt>
                <c:pt idx="3">
                  <c:v>52140</c:v>
                </c:pt>
                <c:pt idx="4">
                  <c:v>53638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5-4158-B215-8F5F43D7F819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8.3'!$U$11:$Y$11</c:f>
              <c:numCache>
                <c:formatCode>#,##0</c:formatCode>
                <c:ptCount val="5"/>
                <c:pt idx="0">
                  <c:v>62571</c:v>
                </c:pt>
                <c:pt idx="1">
                  <c:v>63776</c:v>
                </c:pt>
                <c:pt idx="2">
                  <c:v>64485</c:v>
                </c:pt>
                <c:pt idx="3">
                  <c:v>64861</c:v>
                </c:pt>
                <c:pt idx="4">
                  <c:v>68178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45-4158-B215-8F5F43D7F819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8.3'!$U$12:$Y$12</c:f>
              <c:numCache>
                <c:formatCode>#,##0</c:formatCode>
                <c:ptCount val="5"/>
                <c:pt idx="0">
                  <c:v>6601</c:v>
                </c:pt>
                <c:pt idx="1">
                  <c:v>6600</c:v>
                </c:pt>
                <c:pt idx="2">
                  <c:v>6566</c:v>
                </c:pt>
                <c:pt idx="3">
                  <c:v>6837</c:v>
                </c:pt>
                <c:pt idx="4">
                  <c:v>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45-4158-B215-8F5F43D7F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8.21'!$T$8:$Z$8</c:f>
              <c:numCache>
                <c:formatCode>#,##0</c:formatCode>
                <c:ptCount val="7"/>
                <c:pt idx="0">
                  <c:v>26434</c:v>
                </c:pt>
                <c:pt idx="1">
                  <c:v>27451.38</c:v>
                </c:pt>
                <c:pt idx="2">
                  <c:v>28866</c:v>
                </c:pt>
                <c:pt idx="3">
                  <c:v>30200</c:v>
                </c:pt>
                <c:pt idx="4">
                  <c:v>30670</c:v>
                </c:pt>
                <c:pt idx="5">
                  <c:v>32410.77</c:v>
                </c:pt>
                <c:pt idx="6">
                  <c:v>34320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E-4ADA-AB9A-06DABEB18F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E-4ADA-AB9A-06DABEB1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8.22'!$U$4:$Y$4</c:f>
              <c:numCache>
                <c:formatCode>#,##0</c:formatCode>
                <c:ptCount val="5"/>
                <c:pt idx="0">
                  <c:v>113039</c:v>
                </c:pt>
                <c:pt idx="1">
                  <c:v>112980</c:v>
                </c:pt>
                <c:pt idx="2">
                  <c:v>114538</c:v>
                </c:pt>
                <c:pt idx="3">
                  <c:v>115704</c:v>
                </c:pt>
                <c:pt idx="4">
                  <c:v>120396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3F-4039-85D6-F1AC24B44F96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8.22'!$U$7:$Y$7</c:f>
              <c:numCache>
                <c:formatCode>#,##0</c:formatCode>
                <c:ptCount val="5"/>
                <c:pt idx="0">
                  <c:v>81228</c:v>
                </c:pt>
                <c:pt idx="1">
                  <c:v>81399</c:v>
                </c:pt>
                <c:pt idx="2">
                  <c:v>81632</c:v>
                </c:pt>
                <c:pt idx="3">
                  <c:v>82662</c:v>
                </c:pt>
                <c:pt idx="4">
                  <c:v>84828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3F-4039-85D6-F1AC24B44F96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8.22'!$U$11:$Y$11</c:f>
              <c:numCache>
                <c:formatCode>#,##0</c:formatCode>
                <c:ptCount val="5"/>
                <c:pt idx="0">
                  <c:v>100385</c:v>
                </c:pt>
                <c:pt idx="1">
                  <c:v>100455</c:v>
                </c:pt>
                <c:pt idx="2">
                  <c:v>102458</c:v>
                </c:pt>
                <c:pt idx="3">
                  <c:v>103265</c:v>
                </c:pt>
                <c:pt idx="4">
                  <c:v>107475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F-4039-85D6-F1AC24B44F96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8.22'!$U$12:$Y$12</c:f>
              <c:numCache>
                <c:formatCode>#,##0</c:formatCode>
                <c:ptCount val="5"/>
                <c:pt idx="0">
                  <c:v>12654</c:v>
                </c:pt>
                <c:pt idx="1">
                  <c:v>12525</c:v>
                </c:pt>
                <c:pt idx="2">
                  <c:v>12080</c:v>
                </c:pt>
                <c:pt idx="3">
                  <c:v>12439</c:v>
                </c:pt>
                <c:pt idx="4">
                  <c:v>12921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3F-4039-85D6-F1AC24B44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8.22'!$AB$15:$AB$33</c:f>
              <c:numCache>
                <c:formatCode>0.0%</c:formatCode>
                <c:ptCount val="19"/>
                <c:pt idx="0">
                  <c:v>5.0587650520307215E-3</c:v>
                </c:pt>
                <c:pt idx="1">
                  <c:v>1.1143713823015377E-3</c:v>
                </c:pt>
                <c:pt idx="2">
                  <c:v>3.8562060063815802E-2</c:v>
                </c:pt>
                <c:pt idx="3">
                  <c:v>5.2992768611605495E-3</c:v>
                </c:pt>
                <c:pt idx="4">
                  <c:v>4.42541728798884E-2</c:v>
                </c:pt>
                <c:pt idx="5">
                  <c:v>4.4222104638671093E-2</c:v>
                </c:pt>
                <c:pt idx="6">
                  <c:v>8.691295075921561E-2</c:v>
                </c:pt>
                <c:pt idx="7">
                  <c:v>6.8946718617217434E-2</c:v>
                </c:pt>
                <c:pt idx="8">
                  <c:v>2.3289560184071703E-2</c:v>
                </c:pt>
                <c:pt idx="9">
                  <c:v>2.6937322622540765E-2</c:v>
                </c:pt>
                <c:pt idx="10">
                  <c:v>5.3129058636779067E-2</c:v>
                </c:pt>
                <c:pt idx="11">
                  <c:v>2.1132970962207578E-2</c:v>
                </c:pt>
                <c:pt idx="12">
                  <c:v>0.13360430997161959</c:v>
                </c:pt>
                <c:pt idx="13">
                  <c:v>9.3262462520243075E-2</c:v>
                </c:pt>
                <c:pt idx="14">
                  <c:v>3.6557794987733899E-2</c:v>
                </c:pt>
                <c:pt idx="15">
                  <c:v>0.10425385219747622</c:v>
                </c:pt>
                <c:pt idx="16">
                  <c:v>0.11010630621963538</c:v>
                </c:pt>
                <c:pt idx="17">
                  <c:v>2.6576554908846025E-2</c:v>
                </c:pt>
                <c:pt idx="18">
                  <c:v>3.0833613930443985E-2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B-4101-9D78-05F8EB614D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B-4101-9D78-05F8EB614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8.22'!$Y$44:$Y$60</c:f>
              <c:numCache>
                <c:formatCode>#,##0</c:formatCode>
                <c:ptCount val="17"/>
                <c:pt idx="0">
                  <c:v>23</c:v>
                </c:pt>
                <c:pt idx="1">
                  <c:v>520</c:v>
                </c:pt>
                <c:pt idx="2">
                  <c:v>2483</c:v>
                </c:pt>
                <c:pt idx="3">
                  <c:v>5972</c:v>
                </c:pt>
                <c:pt idx="4">
                  <c:v>8817</c:v>
                </c:pt>
                <c:pt idx="5">
                  <c:v>8151</c:v>
                </c:pt>
                <c:pt idx="6">
                  <c:v>6833</c:v>
                </c:pt>
                <c:pt idx="7">
                  <c:v>6014</c:v>
                </c:pt>
                <c:pt idx="8">
                  <c:v>5640</c:v>
                </c:pt>
                <c:pt idx="9">
                  <c:v>4829</c:v>
                </c:pt>
                <c:pt idx="10">
                  <c:v>4204</c:v>
                </c:pt>
                <c:pt idx="11">
                  <c:v>3114</c:v>
                </c:pt>
                <c:pt idx="12">
                  <c:v>1869</c:v>
                </c:pt>
                <c:pt idx="13">
                  <c:v>871</c:v>
                </c:pt>
                <c:pt idx="14">
                  <c:v>334</c:v>
                </c:pt>
                <c:pt idx="15">
                  <c:v>183</c:v>
                </c:pt>
                <c:pt idx="16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8-43E7-A3B6-BEC0D7DB8F98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8.22'!$Y$63:$Y$79</c:f>
              <c:numCache>
                <c:formatCode>#,##0</c:formatCode>
                <c:ptCount val="17"/>
                <c:pt idx="0">
                  <c:v>23</c:v>
                </c:pt>
                <c:pt idx="1">
                  <c:v>804</c:v>
                </c:pt>
                <c:pt idx="2">
                  <c:v>2833</c:v>
                </c:pt>
                <c:pt idx="3">
                  <c:v>6084</c:v>
                </c:pt>
                <c:pt idx="4">
                  <c:v>8723</c:v>
                </c:pt>
                <c:pt idx="5">
                  <c:v>7684</c:v>
                </c:pt>
                <c:pt idx="6">
                  <c:v>6110</c:v>
                </c:pt>
                <c:pt idx="7">
                  <c:v>6011</c:v>
                </c:pt>
                <c:pt idx="8">
                  <c:v>6306</c:v>
                </c:pt>
                <c:pt idx="9">
                  <c:v>5165</c:v>
                </c:pt>
                <c:pt idx="10">
                  <c:v>4587</c:v>
                </c:pt>
                <c:pt idx="11">
                  <c:v>2968</c:v>
                </c:pt>
                <c:pt idx="12">
                  <c:v>1709</c:v>
                </c:pt>
                <c:pt idx="13">
                  <c:v>694</c:v>
                </c:pt>
                <c:pt idx="14">
                  <c:v>273</c:v>
                </c:pt>
                <c:pt idx="15">
                  <c:v>185</c:v>
                </c:pt>
                <c:pt idx="16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8-43E7-A3B6-BEC0D7DB8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8.22'!$Y$83:$Y$90</c:f>
              <c:numCache>
                <c:formatCode>#,##0</c:formatCode>
                <c:ptCount val="8"/>
                <c:pt idx="0">
                  <c:v>7192</c:v>
                </c:pt>
                <c:pt idx="1">
                  <c:v>11234</c:v>
                </c:pt>
                <c:pt idx="2">
                  <c:v>4169</c:v>
                </c:pt>
                <c:pt idx="3">
                  <c:v>2114</c:v>
                </c:pt>
                <c:pt idx="4">
                  <c:v>3111</c:v>
                </c:pt>
                <c:pt idx="5">
                  <c:v>2768</c:v>
                </c:pt>
                <c:pt idx="6">
                  <c:v>1149</c:v>
                </c:pt>
                <c:pt idx="7">
                  <c:v>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F-489E-AAB7-72AF78BB14E4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8.22'!$Y$93:$Y$100</c:f>
              <c:numCache>
                <c:formatCode>#,##0</c:formatCode>
                <c:ptCount val="8"/>
                <c:pt idx="0">
                  <c:v>4577</c:v>
                </c:pt>
                <c:pt idx="1">
                  <c:v>12453</c:v>
                </c:pt>
                <c:pt idx="2">
                  <c:v>1032</c:v>
                </c:pt>
                <c:pt idx="3">
                  <c:v>3857</c:v>
                </c:pt>
                <c:pt idx="4">
                  <c:v>7570</c:v>
                </c:pt>
                <c:pt idx="5">
                  <c:v>3431</c:v>
                </c:pt>
                <c:pt idx="6">
                  <c:v>156</c:v>
                </c:pt>
                <c:pt idx="7">
                  <c:v>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7F-489E-AAB7-72AF78BB1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8.22'!$U$8:$Y$8</c:f>
              <c:numCache>
                <c:formatCode>#,##0</c:formatCode>
                <c:ptCount val="5"/>
                <c:pt idx="0">
                  <c:v>40963.120000000003</c:v>
                </c:pt>
                <c:pt idx="1">
                  <c:v>41870.71</c:v>
                </c:pt>
                <c:pt idx="2">
                  <c:v>43508</c:v>
                </c:pt>
                <c:pt idx="3">
                  <c:v>44872.25</c:v>
                </c:pt>
                <c:pt idx="4">
                  <c:v>45694.09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A-4A2F-AF5E-CE1ABA5F16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A-4A2F-AF5E-CE1ABA5F1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8.22'!$T$4:$Z$4</c:f>
              <c:numCache>
                <c:formatCode>#,##0</c:formatCode>
                <c:ptCount val="7"/>
                <c:pt idx="0">
                  <c:v>112927</c:v>
                </c:pt>
                <c:pt idx="1">
                  <c:v>113039</c:v>
                </c:pt>
                <c:pt idx="2">
                  <c:v>112980</c:v>
                </c:pt>
                <c:pt idx="3">
                  <c:v>114538</c:v>
                </c:pt>
                <c:pt idx="4">
                  <c:v>115704</c:v>
                </c:pt>
                <c:pt idx="5">
                  <c:v>120396</c:v>
                </c:pt>
                <c:pt idx="6">
                  <c:v>124734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D-4107-B042-D78C071C67AF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8.22'!$T$7:$Z$7</c:f>
              <c:numCache>
                <c:formatCode>#,##0</c:formatCode>
                <c:ptCount val="7"/>
                <c:pt idx="0">
                  <c:v>80835</c:v>
                </c:pt>
                <c:pt idx="1">
                  <c:v>81228</c:v>
                </c:pt>
                <c:pt idx="2">
                  <c:v>81399</c:v>
                </c:pt>
                <c:pt idx="3">
                  <c:v>81632</c:v>
                </c:pt>
                <c:pt idx="4">
                  <c:v>82662</c:v>
                </c:pt>
                <c:pt idx="5">
                  <c:v>84828</c:v>
                </c:pt>
                <c:pt idx="6">
                  <c:v>87628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D-4107-B042-D78C071C67AF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8.22'!$T$11:$Z$11</c:f>
              <c:numCache>
                <c:formatCode>#,##0</c:formatCode>
                <c:ptCount val="7"/>
                <c:pt idx="0">
                  <c:v>100123</c:v>
                </c:pt>
                <c:pt idx="1">
                  <c:v>100385</c:v>
                </c:pt>
                <c:pt idx="2">
                  <c:v>100455</c:v>
                </c:pt>
                <c:pt idx="3">
                  <c:v>102458</c:v>
                </c:pt>
                <c:pt idx="4">
                  <c:v>103265</c:v>
                </c:pt>
                <c:pt idx="5">
                  <c:v>107475</c:v>
                </c:pt>
                <c:pt idx="6">
                  <c:v>111305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D-4107-B042-D78C071C67AF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8.22'!$T$12:$Z$12</c:f>
              <c:numCache>
                <c:formatCode>#,##0</c:formatCode>
                <c:ptCount val="7"/>
                <c:pt idx="0">
                  <c:v>12804</c:v>
                </c:pt>
                <c:pt idx="1">
                  <c:v>12654</c:v>
                </c:pt>
                <c:pt idx="2">
                  <c:v>12525</c:v>
                </c:pt>
                <c:pt idx="3">
                  <c:v>12080</c:v>
                </c:pt>
                <c:pt idx="4">
                  <c:v>12439</c:v>
                </c:pt>
                <c:pt idx="5">
                  <c:v>12921</c:v>
                </c:pt>
                <c:pt idx="6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DD-4107-B042-D78C071C6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8.22'!$AB$15:$AB$33</c:f>
              <c:numCache>
                <c:formatCode>0.0%</c:formatCode>
                <c:ptCount val="19"/>
                <c:pt idx="0">
                  <c:v>5.0587650520307215E-3</c:v>
                </c:pt>
                <c:pt idx="1">
                  <c:v>1.1143713823015377E-3</c:v>
                </c:pt>
                <c:pt idx="2">
                  <c:v>3.8562060063815802E-2</c:v>
                </c:pt>
                <c:pt idx="3">
                  <c:v>5.2992768611605495E-3</c:v>
                </c:pt>
                <c:pt idx="4">
                  <c:v>4.42541728798884E-2</c:v>
                </c:pt>
                <c:pt idx="5">
                  <c:v>4.4222104638671093E-2</c:v>
                </c:pt>
                <c:pt idx="6">
                  <c:v>8.691295075921561E-2</c:v>
                </c:pt>
                <c:pt idx="7">
                  <c:v>6.8946718617217434E-2</c:v>
                </c:pt>
                <c:pt idx="8">
                  <c:v>2.3289560184071703E-2</c:v>
                </c:pt>
                <c:pt idx="9">
                  <c:v>2.6937322622540765E-2</c:v>
                </c:pt>
                <c:pt idx="10">
                  <c:v>5.3129058636779067E-2</c:v>
                </c:pt>
                <c:pt idx="11">
                  <c:v>2.1132970962207578E-2</c:v>
                </c:pt>
                <c:pt idx="12">
                  <c:v>0.13360430997161959</c:v>
                </c:pt>
                <c:pt idx="13">
                  <c:v>9.3262462520243075E-2</c:v>
                </c:pt>
                <c:pt idx="14">
                  <c:v>3.6557794987733899E-2</c:v>
                </c:pt>
                <c:pt idx="15">
                  <c:v>0.10425385219747622</c:v>
                </c:pt>
                <c:pt idx="16">
                  <c:v>0.11010630621963538</c:v>
                </c:pt>
                <c:pt idx="17">
                  <c:v>2.6576554908846025E-2</c:v>
                </c:pt>
                <c:pt idx="18">
                  <c:v>3.0833613930443985E-2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B-49BF-B14D-26C6F94BFC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B-49BF-B14D-26C6F94BF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8.22'!$Z$44:$Z$60</c:f>
              <c:numCache>
                <c:formatCode>#,##0</c:formatCode>
                <c:ptCount val="17"/>
                <c:pt idx="0">
                  <c:v>26</c:v>
                </c:pt>
                <c:pt idx="1">
                  <c:v>555</c:v>
                </c:pt>
                <c:pt idx="2">
                  <c:v>2571</c:v>
                </c:pt>
                <c:pt idx="3">
                  <c:v>6636</c:v>
                </c:pt>
                <c:pt idx="4">
                  <c:v>9318</c:v>
                </c:pt>
                <c:pt idx="5">
                  <c:v>8185</c:v>
                </c:pt>
                <c:pt idx="6">
                  <c:v>7203</c:v>
                </c:pt>
                <c:pt idx="7">
                  <c:v>6081</c:v>
                </c:pt>
                <c:pt idx="8">
                  <c:v>5682</c:v>
                </c:pt>
                <c:pt idx="9">
                  <c:v>4821</c:v>
                </c:pt>
                <c:pt idx="10">
                  <c:v>4310</c:v>
                </c:pt>
                <c:pt idx="11">
                  <c:v>3167</c:v>
                </c:pt>
                <c:pt idx="12">
                  <c:v>1886</c:v>
                </c:pt>
                <c:pt idx="13">
                  <c:v>981</c:v>
                </c:pt>
                <c:pt idx="14">
                  <c:v>313</c:v>
                </c:pt>
                <c:pt idx="15">
                  <c:v>173</c:v>
                </c:pt>
                <c:pt idx="16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C-4634-9D53-2CD6EA40D2FB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8.22'!$Z$63:$Z$79</c:f>
              <c:numCache>
                <c:formatCode>#,##0</c:formatCode>
                <c:ptCount val="17"/>
                <c:pt idx="0">
                  <c:v>30</c:v>
                </c:pt>
                <c:pt idx="1">
                  <c:v>764</c:v>
                </c:pt>
                <c:pt idx="2">
                  <c:v>2956</c:v>
                </c:pt>
                <c:pt idx="3">
                  <c:v>6427</c:v>
                </c:pt>
                <c:pt idx="4">
                  <c:v>9372</c:v>
                </c:pt>
                <c:pt idx="5">
                  <c:v>7976</c:v>
                </c:pt>
                <c:pt idx="6">
                  <c:v>6557</c:v>
                </c:pt>
                <c:pt idx="7">
                  <c:v>6125</c:v>
                </c:pt>
                <c:pt idx="8">
                  <c:v>6312</c:v>
                </c:pt>
                <c:pt idx="9">
                  <c:v>5283</c:v>
                </c:pt>
                <c:pt idx="10">
                  <c:v>4557</c:v>
                </c:pt>
                <c:pt idx="11">
                  <c:v>3035</c:v>
                </c:pt>
                <c:pt idx="12">
                  <c:v>1743</c:v>
                </c:pt>
                <c:pt idx="13">
                  <c:v>761</c:v>
                </c:pt>
                <c:pt idx="14">
                  <c:v>263</c:v>
                </c:pt>
                <c:pt idx="15">
                  <c:v>175</c:v>
                </c:pt>
                <c:pt idx="16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C-4634-9D53-2CD6EA40D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8.22'!$Z$83:$Z$90</c:f>
              <c:numCache>
                <c:formatCode>#,##0</c:formatCode>
                <c:ptCount val="8"/>
                <c:pt idx="0">
                  <c:v>7524</c:v>
                </c:pt>
                <c:pt idx="1">
                  <c:v>11670</c:v>
                </c:pt>
                <c:pt idx="2">
                  <c:v>4303</c:v>
                </c:pt>
                <c:pt idx="3">
                  <c:v>2276</c:v>
                </c:pt>
                <c:pt idx="4">
                  <c:v>3196</c:v>
                </c:pt>
                <c:pt idx="5">
                  <c:v>2930</c:v>
                </c:pt>
                <c:pt idx="6">
                  <c:v>1233</c:v>
                </c:pt>
                <c:pt idx="7">
                  <c:v>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2-43FD-86D4-887F9C18C645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8.22'!$Z$93:$Z$100</c:f>
              <c:numCache>
                <c:formatCode>#,##0</c:formatCode>
                <c:ptCount val="8"/>
                <c:pt idx="0">
                  <c:v>4898</c:v>
                </c:pt>
                <c:pt idx="1">
                  <c:v>13088</c:v>
                </c:pt>
                <c:pt idx="2">
                  <c:v>1115</c:v>
                </c:pt>
                <c:pt idx="3">
                  <c:v>4157</c:v>
                </c:pt>
                <c:pt idx="4">
                  <c:v>7627</c:v>
                </c:pt>
                <c:pt idx="5">
                  <c:v>3601</c:v>
                </c:pt>
                <c:pt idx="6">
                  <c:v>158</c:v>
                </c:pt>
                <c:pt idx="7">
                  <c:v>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2-43FD-86D4-887F9C18C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8.3'!$AB$15:$AB$33</c:f>
              <c:numCache>
                <c:formatCode>0.0%</c:formatCode>
                <c:ptCount val="19"/>
                <c:pt idx="0">
                  <c:v>1.6294726504451653E-2</c:v>
                </c:pt>
                <c:pt idx="1">
                  <c:v>4.7682427281067882E-3</c:v>
                </c:pt>
                <c:pt idx="2">
                  <c:v>6.6238515512941451E-2</c:v>
                </c:pt>
                <c:pt idx="3">
                  <c:v>6.9133058524041505E-3</c:v>
                </c:pt>
                <c:pt idx="4">
                  <c:v>7.1368576117435745E-2</c:v>
                </c:pt>
                <c:pt idx="5">
                  <c:v>2.4732836264488866E-2</c:v>
                </c:pt>
                <c:pt idx="6">
                  <c:v>0.10270458862599662</c:v>
                </c:pt>
                <c:pt idx="7">
                  <c:v>7.9922984480597523E-2</c:v>
                </c:pt>
                <c:pt idx="8">
                  <c:v>3.1620297982865336E-2</c:v>
                </c:pt>
                <c:pt idx="9">
                  <c:v>1.5131740473206094E-2</c:v>
                </c:pt>
                <c:pt idx="10">
                  <c:v>2.8596534301626887E-2</c:v>
                </c:pt>
                <c:pt idx="11">
                  <c:v>1.4304728184320364E-2</c:v>
                </c:pt>
                <c:pt idx="12">
                  <c:v>5.5745797097703748E-2</c:v>
                </c:pt>
                <c:pt idx="13">
                  <c:v>6.7453189812242367E-2</c:v>
                </c:pt>
                <c:pt idx="14">
                  <c:v>5.3510279504309512E-2</c:v>
                </c:pt>
                <c:pt idx="15">
                  <c:v>0.11222815201519636</c:v>
                </c:pt>
                <c:pt idx="16">
                  <c:v>0.11510977295928257</c:v>
                </c:pt>
                <c:pt idx="17">
                  <c:v>2.5508160285319239E-2</c:v>
                </c:pt>
                <c:pt idx="18">
                  <c:v>3.1025882900228719E-2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4-4F8F-B6C0-378568B244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4-4F8F-B6C0-378568B24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8.22'!$T$8:$Z$8</c:f>
              <c:numCache>
                <c:formatCode>#,##0</c:formatCode>
                <c:ptCount val="7"/>
                <c:pt idx="0">
                  <c:v>39560</c:v>
                </c:pt>
                <c:pt idx="1">
                  <c:v>40963.120000000003</c:v>
                </c:pt>
                <c:pt idx="2">
                  <c:v>41870.71</c:v>
                </c:pt>
                <c:pt idx="3">
                  <c:v>43508</c:v>
                </c:pt>
                <c:pt idx="4">
                  <c:v>44872.25</c:v>
                </c:pt>
                <c:pt idx="5">
                  <c:v>45694.09</c:v>
                </c:pt>
                <c:pt idx="6">
                  <c:v>47200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1-4864-9AE4-E8B4FE075F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31-4864-9AE4-E8B4FE075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8.23'!$U$4:$Y$4</c:f>
              <c:numCache>
                <c:formatCode>#,##0</c:formatCode>
                <c:ptCount val="5"/>
                <c:pt idx="0">
                  <c:v>15348</c:v>
                </c:pt>
                <c:pt idx="1">
                  <c:v>15313</c:v>
                </c:pt>
                <c:pt idx="2">
                  <c:v>14992</c:v>
                </c:pt>
                <c:pt idx="3">
                  <c:v>15010</c:v>
                </c:pt>
                <c:pt idx="4">
                  <c:v>15368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D-4592-A06B-CD0A0A2289FB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8.23'!$U$7:$Y$7</c:f>
              <c:numCache>
                <c:formatCode>#,##0</c:formatCode>
                <c:ptCount val="5"/>
                <c:pt idx="0">
                  <c:v>10481</c:v>
                </c:pt>
                <c:pt idx="1">
                  <c:v>10449</c:v>
                </c:pt>
                <c:pt idx="2">
                  <c:v>10353</c:v>
                </c:pt>
                <c:pt idx="3">
                  <c:v>10267</c:v>
                </c:pt>
                <c:pt idx="4">
                  <c:v>10443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6D-4592-A06B-CD0A0A2289FB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8.23'!$U$11:$Y$11</c:f>
              <c:numCache>
                <c:formatCode>#,##0</c:formatCode>
                <c:ptCount val="5"/>
                <c:pt idx="0">
                  <c:v>12999</c:v>
                </c:pt>
                <c:pt idx="1">
                  <c:v>12935</c:v>
                </c:pt>
                <c:pt idx="2">
                  <c:v>12672</c:v>
                </c:pt>
                <c:pt idx="3">
                  <c:v>12782</c:v>
                </c:pt>
                <c:pt idx="4">
                  <c:v>13027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D-4592-A06B-CD0A0A2289FB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8.23'!$U$12:$Y$12</c:f>
              <c:numCache>
                <c:formatCode>#,##0</c:formatCode>
                <c:ptCount val="5"/>
                <c:pt idx="0">
                  <c:v>2349</c:v>
                </c:pt>
                <c:pt idx="1">
                  <c:v>2376</c:v>
                </c:pt>
                <c:pt idx="2">
                  <c:v>2319</c:v>
                </c:pt>
                <c:pt idx="3">
                  <c:v>2227</c:v>
                </c:pt>
                <c:pt idx="4">
                  <c:v>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6D-4592-A06B-CD0A0A228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8.23'!$AB$15:$AB$33</c:f>
              <c:numCache>
                <c:formatCode>0.0%</c:formatCode>
                <c:ptCount val="19"/>
                <c:pt idx="0">
                  <c:v>0.12036747703268545</c:v>
                </c:pt>
                <c:pt idx="1">
                  <c:v>3.6872695456533966E-3</c:v>
                </c:pt>
                <c:pt idx="2">
                  <c:v>8.9494406599587531E-2</c:v>
                </c:pt>
                <c:pt idx="3">
                  <c:v>5.999625023436035E-3</c:v>
                </c:pt>
                <c:pt idx="4">
                  <c:v>6.4995937753890384E-2</c:v>
                </c:pt>
                <c:pt idx="5">
                  <c:v>2.0873695394037873E-2</c:v>
                </c:pt>
                <c:pt idx="6">
                  <c:v>6.8120742453596644E-2</c:v>
                </c:pt>
                <c:pt idx="7">
                  <c:v>7.3370414349103186E-2</c:v>
                </c:pt>
                <c:pt idx="8">
                  <c:v>7.1933004187238303E-2</c:v>
                </c:pt>
                <c:pt idx="9">
                  <c:v>4.3122304855946507E-3</c:v>
                </c:pt>
                <c:pt idx="10">
                  <c:v>2.549840634960315E-2</c:v>
                </c:pt>
                <c:pt idx="11">
                  <c:v>1.3999125054684083E-2</c:v>
                </c:pt>
                <c:pt idx="12">
                  <c:v>2.9310668083244798E-2</c:v>
                </c:pt>
                <c:pt idx="13">
                  <c:v>5.1746765827135804E-2</c:v>
                </c:pt>
                <c:pt idx="14">
                  <c:v>4.949690644334729E-2</c:v>
                </c:pt>
                <c:pt idx="15">
                  <c:v>6.2871070558090117E-2</c:v>
                </c:pt>
                <c:pt idx="16">
                  <c:v>0.11286794575339042</c:v>
                </c:pt>
                <c:pt idx="17">
                  <c:v>8.6869570651834267E-3</c:v>
                </c:pt>
                <c:pt idx="18">
                  <c:v>2.8560714955315293E-2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7-4A13-A3C0-4D75FE27C3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7-4A13-A3C0-4D75FE27C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8.23'!$Y$44:$Y$60</c:f>
              <c:numCache>
                <c:formatCode>#,##0</c:formatCode>
                <c:ptCount val="17"/>
                <c:pt idx="0">
                  <c:v>7</c:v>
                </c:pt>
                <c:pt idx="1">
                  <c:v>225</c:v>
                </c:pt>
                <c:pt idx="2">
                  <c:v>543</c:v>
                </c:pt>
                <c:pt idx="3">
                  <c:v>726</c:v>
                </c:pt>
                <c:pt idx="4">
                  <c:v>701</c:v>
                </c:pt>
                <c:pt idx="5">
                  <c:v>679</c:v>
                </c:pt>
                <c:pt idx="6">
                  <c:v>564</c:v>
                </c:pt>
                <c:pt idx="7">
                  <c:v>722</c:v>
                </c:pt>
                <c:pt idx="8">
                  <c:v>771</c:v>
                </c:pt>
                <c:pt idx="9">
                  <c:v>926</c:v>
                </c:pt>
                <c:pt idx="10">
                  <c:v>895</c:v>
                </c:pt>
                <c:pt idx="11">
                  <c:v>775</c:v>
                </c:pt>
                <c:pt idx="12">
                  <c:v>425</c:v>
                </c:pt>
                <c:pt idx="13">
                  <c:v>162</c:v>
                </c:pt>
                <c:pt idx="14">
                  <c:v>87</c:v>
                </c:pt>
                <c:pt idx="15">
                  <c:v>47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6-456B-BB10-0F29EBC06AD5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8.23'!$Y$63:$Y$79</c:f>
              <c:numCache>
                <c:formatCode>#,##0</c:formatCode>
                <c:ptCount val="17"/>
                <c:pt idx="0">
                  <c:v>6</c:v>
                </c:pt>
                <c:pt idx="1">
                  <c:v>228</c:v>
                </c:pt>
                <c:pt idx="2">
                  <c:v>502</c:v>
                </c:pt>
                <c:pt idx="3">
                  <c:v>678</c:v>
                </c:pt>
                <c:pt idx="4">
                  <c:v>520</c:v>
                </c:pt>
                <c:pt idx="5">
                  <c:v>508</c:v>
                </c:pt>
                <c:pt idx="6">
                  <c:v>507</c:v>
                </c:pt>
                <c:pt idx="7">
                  <c:v>727</c:v>
                </c:pt>
                <c:pt idx="8">
                  <c:v>737</c:v>
                </c:pt>
                <c:pt idx="9">
                  <c:v>864</c:v>
                </c:pt>
                <c:pt idx="10">
                  <c:v>779</c:v>
                </c:pt>
                <c:pt idx="11">
                  <c:v>570</c:v>
                </c:pt>
                <c:pt idx="12">
                  <c:v>256</c:v>
                </c:pt>
                <c:pt idx="13">
                  <c:v>102</c:v>
                </c:pt>
                <c:pt idx="14">
                  <c:v>52</c:v>
                </c:pt>
                <c:pt idx="15">
                  <c:v>31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6-456B-BB10-0F29EBC06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8.23'!$Y$83:$Y$90</c:f>
              <c:numCache>
                <c:formatCode>#,##0</c:formatCode>
                <c:ptCount val="8"/>
                <c:pt idx="0">
                  <c:v>385</c:v>
                </c:pt>
                <c:pt idx="1">
                  <c:v>376</c:v>
                </c:pt>
                <c:pt idx="2">
                  <c:v>1046</c:v>
                </c:pt>
                <c:pt idx="3">
                  <c:v>189</c:v>
                </c:pt>
                <c:pt idx="4">
                  <c:v>134</c:v>
                </c:pt>
                <c:pt idx="5">
                  <c:v>178</c:v>
                </c:pt>
                <c:pt idx="6">
                  <c:v>724</c:v>
                </c:pt>
                <c:pt idx="7">
                  <c:v>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E-47FC-8136-C22B5383ACAE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8.23'!$Y$93:$Y$100</c:f>
              <c:numCache>
                <c:formatCode>#,##0</c:formatCode>
                <c:ptCount val="8"/>
                <c:pt idx="0">
                  <c:v>260</c:v>
                </c:pt>
                <c:pt idx="1">
                  <c:v>863</c:v>
                </c:pt>
                <c:pt idx="2">
                  <c:v>179</c:v>
                </c:pt>
                <c:pt idx="3">
                  <c:v>750</c:v>
                </c:pt>
                <c:pt idx="4">
                  <c:v>678</c:v>
                </c:pt>
                <c:pt idx="5">
                  <c:v>446</c:v>
                </c:pt>
                <c:pt idx="6">
                  <c:v>40</c:v>
                </c:pt>
                <c:pt idx="7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5E-47FC-8136-C22B5383A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8.23'!$U$8:$Y$8</c:f>
              <c:numCache>
                <c:formatCode>#,##0</c:formatCode>
                <c:ptCount val="5"/>
                <c:pt idx="0">
                  <c:v>29349.59</c:v>
                </c:pt>
                <c:pt idx="1">
                  <c:v>30533.39</c:v>
                </c:pt>
                <c:pt idx="2">
                  <c:v>31845</c:v>
                </c:pt>
                <c:pt idx="3">
                  <c:v>31690.240000000002</c:v>
                </c:pt>
                <c:pt idx="4">
                  <c:v>33820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6-4DE3-9250-EEED30D5549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6-4DE3-9250-EEED30D55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8.23'!$T$4:$Z$4</c:f>
              <c:numCache>
                <c:formatCode>#,##0</c:formatCode>
                <c:ptCount val="7"/>
                <c:pt idx="0">
                  <c:v>15545</c:v>
                </c:pt>
                <c:pt idx="1">
                  <c:v>15348</c:v>
                </c:pt>
                <c:pt idx="2">
                  <c:v>15313</c:v>
                </c:pt>
                <c:pt idx="3">
                  <c:v>14992</c:v>
                </c:pt>
                <c:pt idx="4">
                  <c:v>15010</c:v>
                </c:pt>
                <c:pt idx="5">
                  <c:v>15368</c:v>
                </c:pt>
                <c:pt idx="6">
                  <c:v>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5-492D-8EF5-AC47D97D5D3C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8.23'!$T$7:$Z$7</c:f>
              <c:numCache>
                <c:formatCode>#,##0</c:formatCode>
                <c:ptCount val="7"/>
                <c:pt idx="0">
                  <c:v>10626</c:v>
                </c:pt>
                <c:pt idx="1">
                  <c:v>10481</c:v>
                </c:pt>
                <c:pt idx="2">
                  <c:v>10449</c:v>
                </c:pt>
                <c:pt idx="3">
                  <c:v>10353</c:v>
                </c:pt>
                <c:pt idx="4">
                  <c:v>10267</c:v>
                </c:pt>
                <c:pt idx="5">
                  <c:v>10443</c:v>
                </c:pt>
                <c:pt idx="6">
                  <c:v>10906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D5-492D-8EF5-AC47D97D5D3C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8.23'!$T$11:$Z$11</c:f>
              <c:numCache>
                <c:formatCode>#,##0</c:formatCode>
                <c:ptCount val="7"/>
                <c:pt idx="0">
                  <c:v>13134</c:v>
                </c:pt>
                <c:pt idx="1">
                  <c:v>12999</c:v>
                </c:pt>
                <c:pt idx="2">
                  <c:v>12935</c:v>
                </c:pt>
                <c:pt idx="3">
                  <c:v>12672</c:v>
                </c:pt>
                <c:pt idx="4">
                  <c:v>12782</c:v>
                </c:pt>
                <c:pt idx="5">
                  <c:v>13027</c:v>
                </c:pt>
                <c:pt idx="6">
                  <c:v>13560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D5-492D-8EF5-AC47D97D5D3C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8.23'!$T$12:$Z$12</c:f>
              <c:numCache>
                <c:formatCode>#,##0</c:formatCode>
                <c:ptCount val="7"/>
                <c:pt idx="0">
                  <c:v>2408</c:v>
                </c:pt>
                <c:pt idx="1">
                  <c:v>2349</c:v>
                </c:pt>
                <c:pt idx="2">
                  <c:v>2376</c:v>
                </c:pt>
                <c:pt idx="3">
                  <c:v>2319</c:v>
                </c:pt>
                <c:pt idx="4">
                  <c:v>2227</c:v>
                </c:pt>
                <c:pt idx="5">
                  <c:v>2341</c:v>
                </c:pt>
                <c:pt idx="6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D5-492D-8EF5-AC47D97D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8.23'!$AB$15:$AB$33</c:f>
              <c:numCache>
                <c:formatCode>0.0%</c:formatCode>
                <c:ptCount val="19"/>
                <c:pt idx="0">
                  <c:v>0.12036747703268545</c:v>
                </c:pt>
                <c:pt idx="1">
                  <c:v>3.6872695456533966E-3</c:v>
                </c:pt>
                <c:pt idx="2">
                  <c:v>8.9494406599587531E-2</c:v>
                </c:pt>
                <c:pt idx="3">
                  <c:v>5.999625023436035E-3</c:v>
                </c:pt>
                <c:pt idx="4">
                  <c:v>6.4995937753890384E-2</c:v>
                </c:pt>
                <c:pt idx="5">
                  <c:v>2.0873695394037873E-2</c:v>
                </c:pt>
                <c:pt idx="6">
                  <c:v>6.8120742453596644E-2</c:v>
                </c:pt>
                <c:pt idx="7">
                  <c:v>7.3370414349103186E-2</c:v>
                </c:pt>
                <c:pt idx="8">
                  <c:v>7.1933004187238303E-2</c:v>
                </c:pt>
                <c:pt idx="9">
                  <c:v>4.3122304855946507E-3</c:v>
                </c:pt>
                <c:pt idx="10">
                  <c:v>2.549840634960315E-2</c:v>
                </c:pt>
                <c:pt idx="11">
                  <c:v>1.3999125054684083E-2</c:v>
                </c:pt>
                <c:pt idx="12">
                  <c:v>2.9310668083244798E-2</c:v>
                </c:pt>
                <c:pt idx="13">
                  <c:v>5.1746765827135804E-2</c:v>
                </c:pt>
                <c:pt idx="14">
                  <c:v>4.949690644334729E-2</c:v>
                </c:pt>
                <c:pt idx="15">
                  <c:v>6.2871070558090117E-2</c:v>
                </c:pt>
                <c:pt idx="16">
                  <c:v>0.11286794575339042</c:v>
                </c:pt>
                <c:pt idx="17">
                  <c:v>8.6869570651834267E-3</c:v>
                </c:pt>
                <c:pt idx="18">
                  <c:v>2.8560714955315293E-2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E-4345-814A-2BEB9E2B03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E-4345-814A-2BEB9E2B0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8.23'!$Z$44:$Z$60</c:f>
              <c:numCache>
                <c:formatCode>#,##0</c:formatCode>
                <c:ptCount val="17"/>
                <c:pt idx="0">
                  <c:v>12</c:v>
                </c:pt>
                <c:pt idx="1">
                  <c:v>197</c:v>
                </c:pt>
                <c:pt idx="2">
                  <c:v>524</c:v>
                </c:pt>
                <c:pt idx="3">
                  <c:v>746</c:v>
                </c:pt>
                <c:pt idx="4">
                  <c:v>739</c:v>
                </c:pt>
                <c:pt idx="5">
                  <c:v>679</c:v>
                </c:pt>
                <c:pt idx="6">
                  <c:v>614</c:v>
                </c:pt>
                <c:pt idx="7">
                  <c:v>734</c:v>
                </c:pt>
                <c:pt idx="8">
                  <c:v>774</c:v>
                </c:pt>
                <c:pt idx="9">
                  <c:v>889</c:v>
                </c:pt>
                <c:pt idx="10">
                  <c:v>918</c:v>
                </c:pt>
                <c:pt idx="11">
                  <c:v>803</c:v>
                </c:pt>
                <c:pt idx="12">
                  <c:v>433</c:v>
                </c:pt>
                <c:pt idx="13">
                  <c:v>205</c:v>
                </c:pt>
                <c:pt idx="14">
                  <c:v>89</c:v>
                </c:pt>
                <c:pt idx="15">
                  <c:v>49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C-4E05-8A59-089F26A85A7E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8.23'!$Z$63:$Z$79</c:f>
              <c:numCache>
                <c:formatCode>#,##0</c:formatCode>
                <c:ptCount val="17"/>
                <c:pt idx="0">
                  <c:v>0</c:v>
                </c:pt>
                <c:pt idx="1">
                  <c:v>210</c:v>
                </c:pt>
                <c:pt idx="2">
                  <c:v>480</c:v>
                </c:pt>
                <c:pt idx="3">
                  <c:v>645</c:v>
                </c:pt>
                <c:pt idx="4">
                  <c:v>616</c:v>
                </c:pt>
                <c:pt idx="5">
                  <c:v>557</c:v>
                </c:pt>
                <c:pt idx="6">
                  <c:v>532</c:v>
                </c:pt>
                <c:pt idx="7">
                  <c:v>719</c:v>
                </c:pt>
                <c:pt idx="8">
                  <c:v>793</c:v>
                </c:pt>
                <c:pt idx="9">
                  <c:v>877</c:v>
                </c:pt>
                <c:pt idx="10">
                  <c:v>826</c:v>
                </c:pt>
                <c:pt idx="11">
                  <c:v>582</c:v>
                </c:pt>
                <c:pt idx="12">
                  <c:v>303</c:v>
                </c:pt>
                <c:pt idx="13">
                  <c:v>109</c:v>
                </c:pt>
                <c:pt idx="14">
                  <c:v>60</c:v>
                </c:pt>
                <c:pt idx="15">
                  <c:v>43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C-4E05-8A59-089F26A85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8.23'!$Z$83:$Z$90</c:f>
              <c:numCache>
                <c:formatCode>#,##0</c:formatCode>
                <c:ptCount val="8"/>
                <c:pt idx="0">
                  <c:v>434</c:v>
                </c:pt>
                <c:pt idx="1">
                  <c:v>402</c:v>
                </c:pt>
                <c:pt idx="2">
                  <c:v>1107</c:v>
                </c:pt>
                <c:pt idx="3">
                  <c:v>206</c:v>
                </c:pt>
                <c:pt idx="4">
                  <c:v>138</c:v>
                </c:pt>
                <c:pt idx="5">
                  <c:v>192</c:v>
                </c:pt>
                <c:pt idx="6">
                  <c:v>770</c:v>
                </c:pt>
                <c:pt idx="7">
                  <c:v>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D-4BB9-8D15-8BF62787E366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8.23'!$Z$93:$Z$100</c:f>
              <c:numCache>
                <c:formatCode>#,##0</c:formatCode>
                <c:ptCount val="8"/>
                <c:pt idx="0">
                  <c:v>285</c:v>
                </c:pt>
                <c:pt idx="1">
                  <c:v>922</c:v>
                </c:pt>
                <c:pt idx="2">
                  <c:v>192</c:v>
                </c:pt>
                <c:pt idx="3">
                  <c:v>805</c:v>
                </c:pt>
                <c:pt idx="4">
                  <c:v>683</c:v>
                </c:pt>
                <c:pt idx="5">
                  <c:v>468</c:v>
                </c:pt>
                <c:pt idx="6">
                  <c:v>51</c:v>
                </c:pt>
                <c:pt idx="7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D-4BB9-8D15-8BF62787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8.3'!$Y$44:$Y$60</c:f>
              <c:numCache>
                <c:formatCode>#,##0</c:formatCode>
                <c:ptCount val="17"/>
                <c:pt idx="0">
                  <c:v>24</c:v>
                </c:pt>
                <c:pt idx="1">
                  <c:v>750</c:v>
                </c:pt>
                <c:pt idx="2">
                  <c:v>2266</c:v>
                </c:pt>
                <c:pt idx="3">
                  <c:v>3856</c:v>
                </c:pt>
                <c:pt idx="4">
                  <c:v>4893</c:v>
                </c:pt>
                <c:pt idx="5">
                  <c:v>4202</c:v>
                </c:pt>
                <c:pt idx="6">
                  <c:v>3680</c:v>
                </c:pt>
                <c:pt idx="7">
                  <c:v>3422</c:v>
                </c:pt>
                <c:pt idx="8">
                  <c:v>3516</c:v>
                </c:pt>
                <c:pt idx="9">
                  <c:v>3340</c:v>
                </c:pt>
                <c:pt idx="10">
                  <c:v>3052</c:v>
                </c:pt>
                <c:pt idx="11">
                  <c:v>2344</c:v>
                </c:pt>
                <c:pt idx="12">
                  <c:v>1245</c:v>
                </c:pt>
                <c:pt idx="13">
                  <c:v>447</c:v>
                </c:pt>
                <c:pt idx="14">
                  <c:v>199</c:v>
                </c:pt>
                <c:pt idx="15">
                  <c:v>85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0-4B63-8B02-76336D73C086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8.3'!$Y$63:$Y$79</c:f>
              <c:numCache>
                <c:formatCode>#,##0</c:formatCode>
                <c:ptCount val="17"/>
                <c:pt idx="0">
                  <c:v>20</c:v>
                </c:pt>
                <c:pt idx="1">
                  <c:v>809</c:v>
                </c:pt>
                <c:pt idx="2">
                  <c:v>2588</c:v>
                </c:pt>
                <c:pt idx="3">
                  <c:v>4078</c:v>
                </c:pt>
                <c:pt idx="4">
                  <c:v>4504</c:v>
                </c:pt>
                <c:pt idx="5">
                  <c:v>3881</c:v>
                </c:pt>
                <c:pt idx="6">
                  <c:v>3610</c:v>
                </c:pt>
                <c:pt idx="7">
                  <c:v>3742</c:v>
                </c:pt>
                <c:pt idx="8">
                  <c:v>3934</c:v>
                </c:pt>
                <c:pt idx="9">
                  <c:v>3561</c:v>
                </c:pt>
                <c:pt idx="10">
                  <c:v>3254</c:v>
                </c:pt>
                <c:pt idx="11">
                  <c:v>2238</c:v>
                </c:pt>
                <c:pt idx="12">
                  <c:v>1001</c:v>
                </c:pt>
                <c:pt idx="13">
                  <c:v>309</c:v>
                </c:pt>
                <c:pt idx="14">
                  <c:v>170</c:v>
                </c:pt>
                <c:pt idx="15">
                  <c:v>88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0-4B63-8B02-76336D73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8.23'!$T$8:$Z$8</c:f>
              <c:numCache>
                <c:formatCode>#,##0</c:formatCode>
                <c:ptCount val="7"/>
                <c:pt idx="0">
                  <c:v>29478</c:v>
                </c:pt>
                <c:pt idx="1">
                  <c:v>29349.59</c:v>
                </c:pt>
                <c:pt idx="2">
                  <c:v>30533.39</c:v>
                </c:pt>
                <c:pt idx="3">
                  <c:v>31845</c:v>
                </c:pt>
                <c:pt idx="4">
                  <c:v>31690.240000000002</c:v>
                </c:pt>
                <c:pt idx="5">
                  <c:v>33820</c:v>
                </c:pt>
                <c:pt idx="6">
                  <c:v>35204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A-4AAE-806A-9850A70B3A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CA-4AAE-806A-9850A70B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8.24'!$U$4:$Y$4</c:f>
              <c:numCache>
                <c:formatCode>#,##0</c:formatCode>
                <c:ptCount val="5"/>
                <c:pt idx="0">
                  <c:v>14912</c:v>
                </c:pt>
                <c:pt idx="1">
                  <c:v>15253</c:v>
                </c:pt>
                <c:pt idx="2">
                  <c:v>15872</c:v>
                </c:pt>
                <c:pt idx="3">
                  <c:v>16188</c:v>
                </c:pt>
                <c:pt idx="4">
                  <c:v>17264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E-4026-B421-6B61ACCE258D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8.24'!$U$7:$Y$7</c:f>
              <c:numCache>
                <c:formatCode>#,##0</c:formatCode>
                <c:ptCount val="5"/>
                <c:pt idx="0">
                  <c:v>10886</c:v>
                </c:pt>
                <c:pt idx="1">
                  <c:v>11085</c:v>
                </c:pt>
                <c:pt idx="2">
                  <c:v>11399</c:v>
                </c:pt>
                <c:pt idx="3">
                  <c:v>11679</c:v>
                </c:pt>
                <c:pt idx="4">
                  <c:v>12289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E-4026-B421-6B61ACCE258D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8.24'!$U$11:$Y$11</c:f>
              <c:numCache>
                <c:formatCode>#,##0</c:formatCode>
                <c:ptCount val="5"/>
                <c:pt idx="0">
                  <c:v>12890</c:v>
                </c:pt>
                <c:pt idx="1">
                  <c:v>13178</c:v>
                </c:pt>
                <c:pt idx="2">
                  <c:v>13835</c:v>
                </c:pt>
                <c:pt idx="3">
                  <c:v>14149</c:v>
                </c:pt>
                <c:pt idx="4">
                  <c:v>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8E-4026-B421-6B61ACCE258D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8.24'!$U$12:$Y$12</c:f>
              <c:numCache>
                <c:formatCode>#,##0</c:formatCode>
                <c:ptCount val="5"/>
                <c:pt idx="0">
                  <c:v>2023</c:v>
                </c:pt>
                <c:pt idx="1">
                  <c:v>2075</c:v>
                </c:pt>
                <c:pt idx="2">
                  <c:v>2038</c:v>
                </c:pt>
                <c:pt idx="3">
                  <c:v>2036</c:v>
                </c:pt>
                <c:pt idx="4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8E-4026-B421-6B61ACCE2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8.24'!$AB$15:$AB$33</c:f>
              <c:numCache>
                <c:formatCode>0.0%</c:formatCode>
                <c:ptCount val="19"/>
                <c:pt idx="0">
                  <c:v>5.1476654017488861E-2</c:v>
                </c:pt>
                <c:pt idx="1">
                  <c:v>5.1146675466094702E-3</c:v>
                </c:pt>
                <c:pt idx="2">
                  <c:v>7.298025628334158E-2</c:v>
                </c:pt>
                <c:pt idx="3">
                  <c:v>6.764560303580267E-3</c:v>
                </c:pt>
                <c:pt idx="4">
                  <c:v>9.9763515371500855E-2</c:v>
                </c:pt>
                <c:pt idx="5">
                  <c:v>3.7727547709398887E-2</c:v>
                </c:pt>
                <c:pt idx="6">
                  <c:v>9.0304130231534954E-2</c:v>
                </c:pt>
                <c:pt idx="7">
                  <c:v>5.1806632568883022E-2</c:v>
                </c:pt>
                <c:pt idx="8">
                  <c:v>4.2072265302755318E-2</c:v>
                </c:pt>
                <c:pt idx="9">
                  <c:v>9.4043887147335428E-3</c:v>
                </c:pt>
                <c:pt idx="10">
                  <c:v>2.9698069625474343E-2</c:v>
                </c:pt>
                <c:pt idx="11">
                  <c:v>1.5673981191222569E-2</c:v>
                </c:pt>
                <c:pt idx="12">
                  <c:v>4.911180773249739E-2</c:v>
                </c:pt>
                <c:pt idx="13">
                  <c:v>6.9350492218005835E-2</c:v>
                </c:pt>
                <c:pt idx="14">
                  <c:v>5.6261343012704176E-2</c:v>
                </c:pt>
                <c:pt idx="15">
                  <c:v>7.7324973876698011E-2</c:v>
                </c:pt>
                <c:pt idx="16">
                  <c:v>0.10564813287136336</c:v>
                </c:pt>
                <c:pt idx="17">
                  <c:v>1.7158884672496287E-2</c:v>
                </c:pt>
                <c:pt idx="18">
                  <c:v>3.2392894461859979E-2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D-4ED0-85D5-4B63091100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3D-4ED0-85D5-4B6309110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8.24'!$Y$44:$Y$60</c:f>
              <c:numCache>
                <c:formatCode>#,##0</c:formatCode>
                <c:ptCount val="17"/>
                <c:pt idx="0">
                  <c:v>5</c:v>
                </c:pt>
                <c:pt idx="1">
                  <c:v>200</c:v>
                </c:pt>
                <c:pt idx="2">
                  <c:v>554</c:v>
                </c:pt>
                <c:pt idx="3">
                  <c:v>733</c:v>
                </c:pt>
                <c:pt idx="4">
                  <c:v>778</c:v>
                </c:pt>
                <c:pt idx="5">
                  <c:v>893</c:v>
                </c:pt>
                <c:pt idx="6">
                  <c:v>893</c:v>
                </c:pt>
                <c:pt idx="7">
                  <c:v>1007</c:v>
                </c:pt>
                <c:pt idx="8">
                  <c:v>1087</c:v>
                </c:pt>
                <c:pt idx="9">
                  <c:v>923</c:v>
                </c:pt>
                <c:pt idx="10">
                  <c:v>865</c:v>
                </c:pt>
                <c:pt idx="11">
                  <c:v>663</c:v>
                </c:pt>
                <c:pt idx="12">
                  <c:v>300</c:v>
                </c:pt>
                <c:pt idx="13">
                  <c:v>106</c:v>
                </c:pt>
                <c:pt idx="14">
                  <c:v>53</c:v>
                </c:pt>
                <c:pt idx="15">
                  <c:v>16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5-42C3-B951-6E74DD43C4D0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8.24'!$Y$63:$Y$79</c:f>
              <c:numCache>
                <c:formatCode>#,##0</c:formatCode>
                <c:ptCount val="17"/>
                <c:pt idx="0">
                  <c:v>7</c:v>
                </c:pt>
                <c:pt idx="1">
                  <c:v>225</c:v>
                </c:pt>
                <c:pt idx="2">
                  <c:v>506</c:v>
                </c:pt>
                <c:pt idx="3">
                  <c:v>650</c:v>
                </c:pt>
                <c:pt idx="4">
                  <c:v>727</c:v>
                </c:pt>
                <c:pt idx="5">
                  <c:v>801</c:v>
                </c:pt>
                <c:pt idx="6">
                  <c:v>841</c:v>
                </c:pt>
                <c:pt idx="7">
                  <c:v>966</c:v>
                </c:pt>
                <c:pt idx="8">
                  <c:v>1022</c:v>
                </c:pt>
                <c:pt idx="9">
                  <c:v>882</c:v>
                </c:pt>
                <c:pt idx="10">
                  <c:v>746</c:v>
                </c:pt>
                <c:pt idx="11">
                  <c:v>513</c:v>
                </c:pt>
                <c:pt idx="12">
                  <c:v>178</c:v>
                </c:pt>
                <c:pt idx="13">
                  <c:v>73</c:v>
                </c:pt>
                <c:pt idx="14">
                  <c:v>31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5-42C3-B951-6E74DD43C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8.24'!$Y$83:$Y$90</c:f>
              <c:numCache>
                <c:formatCode>#,##0</c:formatCode>
                <c:ptCount val="8"/>
                <c:pt idx="0">
                  <c:v>723</c:v>
                </c:pt>
                <c:pt idx="1">
                  <c:v>643</c:v>
                </c:pt>
                <c:pt idx="2">
                  <c:v>1491</c:v>
                </c:pt>
                <c:pt idx="3">
                  <c:v>318</c:v>
                </c:pt>
                <c:pt idx="4">
                  <c:v>237</c:v>
                </c:pt>
                <c:pt idx="5">
                  <c:v>284</c:v>
                </c:pt>
                <c:pt idx="6">
                  <c:v>754</c:v>
                </c:pt>
                <c:pt idx="7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4-4E7B-B24C-694DC64E87B6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8.24'!$Y$93:$Y$100</c:f>
              <c:numCache>
                <c:formatCode>#,##0</c:formatCode>
                <c:ptCount val="8"/>
                <c:pt idx="0">
                  <c:v>446</c:v>
                </c:pt>
                <c:pt idx="1">
                  <c:v>1131</c:v>
                </c:pt>
                <c:pt idx="2">
                  <c:v>224</c:v>
                </c:pt>
                <c:pt idx="3">
                  <c:v>908</c:v>
                </c:pt>
                <c:pt idx="4">
                  <c:v>1066</c:v>
                </c:pt>
                <c:pt idx="5">
                  <c:v>562</c:v>
                </c:pt>
                <c:pt idx="6">
                  <c:v>57</c:v>
                </c:pt>
                <c:pt idx="7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4-4E7B-B24C-694DC64E8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8.24'!$U$8:$Y$8</c:f>
              <c:numCache>
                <c:formatCode>#,##0</c:formatCode>
                <c:ptCount val="5"/>
                <c:pt idx="0">
                  <c:v>37441</c:v>
                </c:pt>
                <c:pt idx="1">
                  <c:v>37917</c:v>
                </c:pt>
                <c:pt idx="2">
                  <c:v>39486.18</c:v>
                </c:pt>
                <c:pt idx="3">
                  <c:v>40899</c:v>
                </c:pt>
                <c:pt idx="4">
                  <c:v>41494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9-43C3-BEAF-D028A152B8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9-43C3-BEAF-D028A152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8.24'!$T$4:$Z$4</c:f>
              <c:numCache>
                <c:formatCode>#,##0</c:formatCode>
                <c:ptCount val="7"/>
                <c:pt idx="0">
                  <c:v>14448</c:v>
                </c:pt>
                <c:pt idx="1">
                  <c:v>14912</c:v>
                </c:pt>
                <c:pt idx="2">
                  <c:v>15253</c:v>
                </c:pt>
                <c:pt idx="3">
                  <c:v>15872</c:v>
                </c:pt>
                <c:pt idx="4">
                  <c:v>16188</c:v>
                </c:pt>
                <c:pt idx="5">
                  <c:v>17264</c:v>
                </c:pt>
                <c:pt idx="6">
                  <c:v>18183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4-4AC4-9E39-ABD1D9C9FFAF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8.24'!$T$7:$Z$7</c:f>
              <c:numCache>
                <c:formatCode>#,##0</c:formatCode>
                <c:ptCount val="7"/>
                <c:pt idx="0">
                  <c:v>10497</c:v>
                </c:pt>
                <c:pt idx="1">
                  <c:v>10886</c:v>
                </c:pt>
                <c:pt idx="2">
                  <c:v>11085</c:v>
                </c:pt>
                <c:pt idx="3">
                  <c:v>11399</c:v>
                </c:pt>
                <c:pt idx="4">
                  <c:v>11679</c:v>
                </c:pt>
                <c:pt idx="5">
                  <c:v>12289</c:v>
                </c:pt>
                <c:pt idx="6">
                  <c:v>12994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44-4AC4-9E39-ABD1D9C9FFAF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8.24'!$T$11:$Z$11</c:f>
              <c:numCache>
                <c:formatCode>#,##0</c:formatCode>
                <c:ptCount val="7"/>
                <c:pt idx="0">
                  <c:v>12377</c:v>
                </c:pt>
                <c:pt idx="1">
                  <c:v>12890</c:v>
                </c:pt>
                <c:pt idx="2">
                  <c:v>13178</c:v>
                </c:pt>
                <c:pt idx="3">
                  <c:v>13835</c:v>
                </c:pt>
                <c:pt idx="4">
                  <c:v>14149</c:v>
                </c:pt>
                <c:pt idx="5">
                  <c:v>15072</c:v>
                </c:pt>
                <c:pt idx="6">
                  <c:v>15857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4-4AC4-9E39-ABD1D9C9FFAF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8.24'!$T$12:$Z$12</c:f>
              <c:numCache>
                <c:formatCode>#,##0</c:formatCode>
                <c:ptCount val="7"/>
                <c:pt idx="0">
                  <c:v>2073</c:v>
                </c:pt>
                <c:pt idx="1">
                  <c:v>2023</c:v>
                </c:pt>
                <c:pt idx="2">
                  <c:v>2075</c:v>
                </c:pt>
                <c:pt idx="3">
                  <c:v>2038</c:v>
                </c:pt>
                <c:pt idx="4">
                  <c:v>2036</c:v>
                </c:pt>
                <c:pt idx="5">
                  <c:v>2192</c:v>
                </c:pt>
                <c:pt idx="6">
                  <c:v>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44-4AC4-9E39-ABD1D9C9F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8.24'!$AB$15:$AB$33</c:f>
              <c:numCache>
                <c:formatCode>0.0%</c:formatCode>
                <c:ptCount val="19"/>
                <c:pt idx="0">
                  <c:v>5.1476654017488861E-2</c:v>
                </c:pt>
                <c:pt idx="1">
                  <c:v>5.1146675466094702E-3</c:v>
                </c:pt>
                <c:pt idx="2">
                  <c:v>7.298025628334158E-2</c:v>
                </c:pt>
                <c:pt idx="3">
                  <c:v>6.764560303580267E-3</c:v>
                </c:pt>
                <c:pt idx="4">
                  <c:v>9.9763515371500855E-2</c:v>
                </c:pt>
                <c:pt idx="5">
                  <c:v>3.7727547709398887E-2</c:v>
                </c:pt>
                <c:pt idx="6">
                  <c:v>9.0304130231534954E-2</c:v>
                </c:pt>
                <c:pt idx="7">
                  <c:v>5.1806632568883022E-2</c:v>
                </c:pt>
                <c:pt idx="8">
                  <c:v>4.2072265302755318E-2</c:v>
                </c:pt>
                <c:pt idx="9">
                  <c:v>9.4043887147335428E-3</c:v>
                </c:pt>
                <c:pt idx="10">
                  <c:v>2.9698069625474343E-2</c:v>
                </c:pt>
                <c:pt idx="11">
                  <c:v>1.5673981191222569E-2</c:v>
                </c:pt>
                <c:pt idx="12">
                  <c:v>4.911180773249739E-2</c:v>
                </c:pt>
                <c:pt idx="13">
                  <c:v>6.9350492218005835E-2</c:v>
                </c:pt>
                <c:pt idx="14">
                  <c:v>5.6261343012704176E-2</c:v>
                </c:pt>
                <c:pt idx="15">
                  <c:v>7.7324973876698011E-2</c:v>
                </c:pt>
                <c:pt idx="16">
                  <c:v>0.10564813287136336</c:v>
                </c:pt>
                <c:pt idx="17">
                  <c:v>1.7158884672496287E-2</c:v>
                </c:pt>
                <c:pt idx="18">
                  <c:v>3.2392894461859979E-2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5-4F6C-AA9E-11FF9062A8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5-4F6C-AA9E-11FF9062A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8.24'!$Z$44:$Z$60</c:f>
              <c:numCache>
                <c:formatCode>#,##0</c:formatCode>
                <c:ptCount val="17"/>
                <c:pt idx="0">
                  <c:v>3</c:v>
                </c:pt>
                <c:pt idx="1">
                  <c:v>198</c:v>
                </c:pt>
                <c:pt idx="2">
                  <c:v>626</c:v>
                </c:pt>
                <c:pt idx="3">
                  <c:v>743</c:v>
                </c:pt>
                <c:pt idx="4">
                  <c:v>854</c:v>
                </c:pt>
                <c:pt idx="5">
                  <c:v>840</c:v>
                </c:pt>
                <c:pt idx="6">
                  <c:v>907</c:v>
                </c:pt>
                <c:pt idx="7">
                  <c:v>999</c:v>
                </c:pt>
                <c:pt idx="8">
                  <c:v>1163</c:v>
                </c:pt>
                <c:pt idx="9">
                  <c:v>997</c:v>
                </c:pt>
                <c:pt idx="10">
                  <c:v>855</c:v>
                </c:pt>
                <c:pt idx="11">
                  <c:v>712</c:v>
                </c:pt>
                <c:pt idx="12">
                  <c:v>340</c:v>
                </c:pt>
                <c:pt idx="13">
                  <c:v>138</c:v>
                </c:pt>
                <c:pt idx="14">
                  <c:v>45</c:v>
                </c:pt>
                <c:pt idx="15">
                  <c:v>21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D-48AD-925D-947A5A996F44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8.24'!$Z$63:$Z$79</c:f>
              <c:numCache>
                <c:formatCode>#,##0</c:formatCode>
                <c:ptCount val="17"/>
                <c:pt idx="0">
                  <c:v>0</c:v>
                </c:pt>
                <c:pt idx="1">
                  <c:v>264</c:v>
                </c:pt>
                <c:pt idx="2">
                  <c:v>600</c:v>
                </c:pt>
                <c:pt idx="3">
                  <c:v>753</c:v>
                </c:pt>
                <c:pt idx="4">
                  <c:v>705</c:v>
                </c:pt>
                <c:pt idx="5">
                  <c:v>787</c:v>
                </c:pt>
                <c:pt idx="6">
                  <c:v>878</c:v>
                </c:pt>
                <c:pt idx="7">
                  <c:v>954</c:v>
                </c:pt>
                <c:pt idx="8">
                  <c:v>1108</c:v>
                </c:pt>
                <c:pt idx="9">
                  <c:v>909</c:v>
                </c:pt>
                <c:pt idx="10">
                  <c:v>779</c:v>
                </c:pt>
                <c:pt idx="11">
                  <c:v>523</c:v>
                </c:pt>
                <c:pt idx="12">
                  <c:v>196</c:v>
                </c:pt>
                <c:pt idx="13">
                  <c:v>100</c:v>
                </c:pt>
                <c:pt idx="14">
                  <c:v>35</c:v>
                </c:pt>
                <c:pt idx="15">
                  <c:v>14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D-48AD-925D-947A5A996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8.24'!$Z$83:$Z$90</c:f>
              <c:numCache>
                <c:formatCode>#,##0</c:formatCode>
                <c:ptCount val="8"/>
                <c:pt idx="0">
                  <c:v>768</c:v>
                </c:pt>
                <c:pt idx="1">
                  <c:v>676</c:v>
                </c:pt>
                <c:pt idx="2">
                  <c:v>1597</c:v>
                </c:pt>
                <c:pt idx="3">
                  <c:v>358</c:v>
                </c:pt>
                <c:pt idx="4">
                  <c:v>232</c:v>
                </c:pt>
                <c:pt idx="5">
                  <c:v>302</c:v>
                </c:pt>
                <c:pt idx="6">
                  <c:v>794</c:v>
                </c:pt>
                <c:pt idx="7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B-45B1-BCEC-06BE3192BCAE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8.24'!$Z$93:$Z$100</c:f>
              <c:numCache>
                <c:formatCode>#,##0</c:formatCode>
                <c:ptCount val="8"/>
                <c:pt idx="0">
                  <c:v>516</c:v>
                </c:pt>
                <c:pt idx="1">
                  <c:v>1181</c:v>
                </c:pt>
                <c:pt idx="2">
                  <c:v>269</c:v>
                </c:pt>
                <c:pt idx="3">
                  <c:v>951</c:v>
                </c:pt>
                <c:pt idx="4">
                  <c:v>1100</c:v>
                </c:pt>
                <c:pt idx="5">
                  <c:v>594</c:v>
                </c:pt>
                <c:pt idx="6">
                  <c:v>71</c:v>
                </c:pt>
                <c:pt idx="7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7B-45B1-BCEC-06BE3192B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8.3'!$Y$83:$Y$90</c:f>
              <c:numCache>
                <c:formatCode>#,##0</c:formatCode>
                <c:ptCount val="8"/>
                <c:pt idx="0">
                  <c:v>3278</c:v>
                </c:pt>
                <c:pt idx="1">
                  <c:v>4182</c:v>
                </c:pt>
                <c:pt idx="2">
                  <c:v>4988</c:v>
                </c:pt>
                <c:pt idx="3">
                  <c:v>1789</c:v>
                </c:pt>
                <c:pt idx="4">
                  <c:v>1300</c:v>
                </c:pt>
                <c:pt idx="5">
                  <c:v>1594</c:v>
                </c:pt>
                <c:pt idx="6">
                  <c:v>2032</c:v>
                </c:pt>
                <c:pt idx="7">
                  <c:v>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5-4CB8-99F4-EE670162B70F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8.3'!$Y$93:$Y$100</c:f>
              <c:numCache>
                <c:formatCode>#,##0</c:formatCode>
                <c:ptCount val="8"/>
                <c:pt idx="0">
                  <c:v>2218</c:v>
                </c:pt>
                <c:pt idx="1">
                  <c:v>6437</c:v>
                </c:pt>
                <c:pt idx="2">
                  <c:v>887</c:v>
                </c:pt>
                <c:pt idx="3">
                  <c:v>3794</c:v>
                </c:pt>
                <c:pt idx="4">
                  <c:v>4668</c:v>
                </c:pt>
                <c:pt idx="5">
                  <c:v>2774</c:v>
                </c:pt>
                <c:pt idx="6">
                  <c:v>166</c:v>
                </c:pt>
                <c:pt idx="7">
                  <c:v>1540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5-4CB8-99F4-EE670162B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8.24'!$T$8:$Z$8</c:f>
              <c:numCache>
                <c:formatCode>#,##0</c:formatCode>
                <c:ptCount val="7"/>
                <c:pt idx="0">
                  <c:v>36842.300000000003</c:v>
                </c:pt>
                <c:pt idx="1">
                  <c:v>37441</c:v>
                </c:pt>
                <c:pt idx="2">
                  <c:v>37917</c:v>
                </c:pt>
                <c:pt idx="3">
                  <c:v>39486.18</c:v>
                </c:pt>
                <c:pt idx="4">
                  <c:v>40899</c:v>
                </c:pt>
                <c:pt idx="5">
                  <c:v>41494</c:v>
                </c:pt>
                <c:pt idx="6">
                  <c:v>42323.24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5-4A3B-AA3B-1B305603CD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5-4A3B-AA3B-1B305603C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8.25'!$U$4:$Y$4</c:f>
              <c:numCache>
                <c:formatCode>#,##0</c:formatCode>
                <c:ptCount val="5"/>
                <c:pt idx="0">
                  <c:v>75551</c:v>
                </c:pt>
                <c:pt idx="1">
                  <c:v>75313</c:v>
                </c:pt>
                <c:pt idx="2">
                  <c:v>77620</c:v>
                </c:pt>
                <c:pt idx="3">
                  <c:v>77773</c:v>
                </c:pt>
                <c:pt idx="4">
                  <c:v>82578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4-4DD1-A6CD-095244C94961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8.25'!$U$7:$Y$7</c:f>
              <c:numCache>
                <c:formatCode>#,##0</c:formatCode>
                <c:ptCount val="5"/>
                <c:pt idx="0">
                  <c:v>54467</c:v>
                </c:pt>
                <c:pt idx="1">
                  <c:v>54488</c:v>
                </c:pt>
                <c:pt idx="2">
                  <c:v>55102</c:v>
                </c:pt>
                <c:pt idx="3">
                  <c:v>55970</c:v>
                </c:pt>
                <c:pt idx="4">
                  <c:v>58193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4-4DD1-A6CD-095244C94961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8.25'!$U$11:$Y$11</c:f>
              <c:numCache>
                <c:formatCode>#,##0</c:formatCode>
                <c:ptCount val="5"/>
                <c:pt idx="0">
                  <c:v>67975</c:v>
                </c:pt>
                <c:pt idx="1">
                  <c:v>67852</c:v>
                </c:pt>
                <c:pt idx="2">
                  <c:v>70173</c:v>
                </c:pt>
                <c:pt idx="3">
                  <c:v>70325</c:v>
                </c:pt>
                <c:pt idx="4">
                  <c:v>74869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4-4DD1-A6CD-095244C94961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8.25'!$U$12:$Y$12</c:f>
              <c:numCache>
                <c:formatCode>#,##0</c:formatCode>
                <c:ptCount val="5"/>
                <c:pt idx="0">
                  <c:v>7577</c:v>
                </c:pt>
                <c:pt idx="1">
                  <c:v>7462</c:v>
                </c:pt>
                <c:pt idx="2">
                  <c:v>7446</c:v>
                </c:pt>
                <c:pt idx="3">
                  <c:v>7447</c:v>
                </c:pt>
                <c:pt idx="4">
                  <c:v>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B4-4DD1-A6CD-095244C94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8.25'!$AB$15:$AB$33</c:f>
              <c:numCache>
                <c:formatCode>0.0%</c:formatCode>
                <c:ptCount val="19"/>
                <c:pt idx="0">
                  <c:v>1.9922601162151735E-2</c:v>
                </c:pt>
                <c:pt idx="1">
                  <c:v>1.2966059089686781E-2</c:v>
                </c:pt>
                <c:pt idx="2">
                  <c:v>8.0789421379382914E-2</c:v>
                </c:pt>
                <c:pt idx="3">
                  <c:v>8.4530754930960701E-3</c:v>
                </c:pt>
                <c:pt idx="4">
                  <c:v>7.4312237668213862E-2</c:v>
                </c:pt>
                <c:pt idx="5">
                  <c:v>2.1851726274684034E-2</c:v>
                </c:pt>
                <c:pt idx="6">
                  <c:v>0.10167073926412645</c:v>
                </c:pt>
                <c:pt idx="7">
                  <c:v>7.2055745869918503E-2</c:v>
                </c:pt>
                <c:pt idx="8">
                  <c:v>3.2163776876220317E-2</c:v>
                </c:pt>
                <c:pt idx="9">
                  <c:v>1.021851726274684E-2</c:v>
                </c:pt>
                <c:pt idx="10">
                  <c:v>4.1119594065309656E-2</c:v>
                </c:pt>
                <c:pt idx="11">
                  <c:v>1.3234967438706434E-2</c:v>
                </c:pt>
                <c:pt idx="12">
                  <c:v>4.3259169190118206E-2</c:v>
                </c:pt>
                <c:pt idx="13">
                  <c:v>7.5902304427634432E-2</c:v>
                </c:pt>
                <c:pt idx="14">
                  <c:v>5.3045094760963862E-2</c:v>
                </c:pt>
                <c:pt idx="15">
                  <c:v>9.3439805450655319E-2</c:v>
                </c:pt>
                <c:pt idx="16">
                  <c:v>0.14459085010113293</c:v>
                </c:pt>
                <c:pt idx="17">
                  <c:v>1.7970092714922076E-2</c:v>
                </c:pt>
                <c:pt idx="18">
                  <c:v>3.1649343512878368E-2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4-496B-9CA5-6A9EF307ED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4-496B-9CA5-6A9EF307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8.25'!$Y$44:$Y$60</c:f>
              <c:numCache>
                <c:formatCode>#,##0</c:formatCode>
                <c:ptCount val="17"/>
                <c:pt idx="0">
                  <c:v>14</c:v>
                </c:pt>
                <c:pt idx="1">
                  <c:v>994</c:v>
                </c:pt>
                <c:pt idx="2">
                  <c:v>2608</c:v>
                </c:pt>
                <c:pt idx="3">
                  <c:v>4196</c:v>
                </c:pt>
                <c:pt idx="4">
                  <c:v>5100</c:v>
                </c:pt>
                <c:pt idx="5">
                  <c:v>4543</c:v>
                </c:pt>
                <c:pt idx="6">
                  <c:v>3871</c:v>
                </c:pt>
                <c:pt idx="7">
                  <c:v>3781</c:v>
                </c:pt>
                <c:pt idx="8">
                  <c:v>3851</c:v>
                </c:pt>
                <c:pt idx="9">
                  <c:v>3739</c:v>
                </c:pt>
                <c:pt idx="10">
                  <c:v>3466</c:v>
                </c:pt>
                <c:pt idx="11">
                  <c:v>2714</c:v>
                </c:pt>
                <c:pt idx="12">
                  <c:v>1480</c:v>
                </c:pt>
                <c:pt idx="13">
                  <c:v>512</c:v>
                </c:pt>
                <c:pt idx="14">
                  <c:v>221</c:v>
                </c:pt>
                <c:pt idx="15">
                  <c:v>131</c:v>
                </c:pt>
                <c:pt idx="1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2-4F33-84BA-7F5D83AF5A68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8.25'!$Y$63:$Y$79</c:f>
              <c:numCache>
                <c:formatCode>#,##0</c:formatCode>
                <c:ptCount val="17"/>
                <c:pt idx="0">
                  <c:v>23</c:v>
                </c:pt>
                <c:pt idx="1">
                  <c:v>1117</c:v>
                </c:pt>
                <c:pt idx="2">
                  <c:v>2892</c:v>
                </c:pt>
                <c:pt idx="3">
                  <c:v>4413</c:v>
                </c:pt>
                <c:pt idx="4">
                  <c:v>4768</c:v>
                </c:pt>
                <c:pt idx="5">
                  <c:v>4213</c:v>
                </c:pt>
                <c:pt idx="6">
                  <c:v>3797</c:v>
                </c:pt>
                <c:pt idx="7">
                  <c:v>3944</c:v>
                </c:pt>
                <c:pt idx="8">
                  <c:v>4109</c:v>
                </c:pt>
                <c:pt idx="9">
                  <c:v>3874</c:v>
                </c:pt>
                <c:pt idx="10">
                  <c:v>3815</c:v>
                </c:pt>
                <c:pt idx="11">
                  <c:v>2548</c:v>
                </c:pt>
                <c:pt idx="12">
                  <c:v>999</c:v>
                </c:pt>
                <c:pt idx="13">
                  <c:v>356</c:v>
                </c:pt>
                <c:pt idx="14">
                  <c:v>199</c:v>
                </c:pt>
                <c:pt idx="15">
                  <c:v>122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2-4F33-84BA-7F5D83AF5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8.25'!$Y$83:$Y$90</c:f>
              <c:numCache>
                <c:formatCode>#,##0</c:formatCode>
                <c:ptCount val="8"/>
                <c:pt idx="0">
                  <c:v>3202</c:v>
                </c:pt>
                <c:pt idx="1">
                  <c:v>3883</c:v>
                </c:pt>
                <c:pt idx="2">
                  <c:v>5385</c:v>
                </c:pt>
                <c:pt idx="3">
                  <c:v>1832</c:v>
                </c:pt>
                <c:pt idx="4">
                  <c:v>1402</c:v>
                </c:pt>
                <c:pt idx="5">
                  <c:v>1663</c:v>
                </c:pt>
                <c:pt idx="6">
                  <c:v>2514</c:v>
                </c:pt>
                <c:pt idx="7">
                  <c:v>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BE-45BB-83C0-19671656F85C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8.25'!$Y$93:$Y$100</c:f>
              <c:numCache>
                <c:formatCode>#,##0</c:formatCode>
                <c:ptCount val="8"/>
                <c:pt idx="0">
                  <c:v>2120</c:v>
                </c:pt>
                <c:pt idx="1">
                  <c:v>6471</c:v>
                </c:pt>
                <c:pt idx="2">
                  <c:v>979</c:v>
                </c:pt>
                <c:pt idx="3">
                  <c:v>4123</c:v>
                </c:pt>
                <c:pt idx="4">
                  <c:v>4951</c:v>
                </c:pt>
                <c:pt idx="5">
                  <c:v>3035</c:v>
                </c:pt>
                <c:pt idx="6">
                  <c:v>257</c:v>
                </c:pt>
                <c:pt idx="7">
                  <c:v>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BE-45BB-83C0-19671656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8.25'!$U$8:$Y$8</c:f>
              <c:numCache>
                <c:formatCode>#,##0</c:formatCode>
                <c:ptCount val="5"/>
                <c:pt idx="0">
                  <c:v>34726</c:v>
                </c:pt>
                <c:pt idx="1">
                  <c:v>35721.33</c:v>
                </c:pt>
                <c:pt idx="2">
                  <c:v>36916</c:v>
                </c:pt>
                <c:pt idx="3">
                  <c:v>38202</c:v>
                </c:pt>
                <c:pt idx="4">
                  <c:v>38655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D-476B-B09A-5CBC8DE0B5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8D-476B-B09A-5CBC8DE0B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8.25'!$T$4:$Z$4</c:f>
              <c:numCache>
                <c:formatCode>#,##0</c:formatCode>
                <c:ptCount val="7"/>
                <c:pt idx="0">
                  <c:v>75921</c:v>
                </c:pt>
                <c:pt idx="1">
                  <c:v>75551</c:v>
                </c:pt>
                <c:pt idx="2">
                  <c:v>75313</c:v>
                </c:pt>
                <c:pt idx="3">
                  <c:v>77620</c:v>
                </c:pt>
                <c:pt idx="4">
                  <c:v>77773</c:v>
                </c:pt>
                <c:pt idx="5">
                  <c:v>82578</c:v>
                </c:pt>
                <c:pt idx="6">
                  <c:v>85531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C-4C69-AF96-B18313EBBEB2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8.25'!$T$7:$Z$7</c:f>
              <c:numCache>
                <c:formatCode>#,##0</c:formatCode>
                <c:ptCount val="7"/>
                <c:pt idx="0">
                  <c:v>53975</c:v>
                </c:pt>
                <c:pt idx="1">
                  <c:v>54467</c:v>
                </c:pt>
                <c:pt idx="2">
                  <c:v>54488</c:v>
                </c:pt>
                <c:pt idx="3">
                  <c:v>55102</c:v>
                </c:pt>
                <c:pt idx="4">
                  <c:v>55970</c:v>
                </c:pt>
                <c:pt idx="5">
                  <c:v>58193</c:v>
                </c:pt>
                <c:pt idx="6">
                  <c:v>61004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C-4C69-AF96-B18313EBBEB2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8.25'!$T$11:$Z$11</c:f>
              <c:numCache>
                <c:formatCode>#,##0</c:formatCode>
                <c:ptCount val="7"/>
                <c:pt idx="0">
                  <c:v>68286</c:v>
                </c:pt>
                <c:pt idx="1">
                  <c:v>67975</c:v>
                </c:pt>
                <c:pt idx="2">
                  <c:v>67852</c:v>
                </c:pt>
                <c:pt idx="3">
                  <c:v>70173</c:v>
                </c:pt>
                <c:pt idx="4">
                  <c:v>70325</c:v>
                </c:pt>
                <c:pt idx="5">
                  <c:v>74869</c:v>
                </c:pt>
                <c:pt idx="6">
                  <c:v>77416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6C-4C69-AF96-B18313EBBEB2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8.25'!$T$12:$Z$12</c:f>
              <c:numCache>
                <c:formatCode>#,##0</c:formatCode>
                <c:ptCount val="7"/>
                <c:pt idx="0">
                  <c:v>7634</c:v>
                </c:pt>
                <c:pt idx="1">
                  <c:v>7577</c:v>
                </c:pt>
                <c:pt idx="2">
                  <c:v>7462</c:v>
                </c:pt>
                <c:pt idx="3">
                  <c:v>7446</c:v>
                </c:pt>
                <c:pt idx="4">
                  <c:v>7447</c:v>
                </c:pt>
                <c:pt idx="5">
                  <c:v>7709</c:v>
                </c:pt>
                <c:pt idx="6">
                  <c:v>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6C-4C69-AF96-B18313EBB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8.25'!$AB$15:$AB$33</c:f>
              <c:numCache>
                <c:formatCode>0.0%</c:formatCode>
                <c:ptCount val="19"/>
                <c:pt idx="0">
                  <c:v>1.9922601162151735E-2</c:v>
                </c:pt>
                <c:pt idx="1">
                  <c:v>1.2966059089686781E-2</c:v>
                </c:pt>
                <c:pt idx="2">
                  <c:v>8.0789421379382914E-2</c:v>
                </c:pt>
                <c:pt idx="3">
                  <c:v>8.4530754930960701E-3</c:v>
                </c:pt>
                <c:pt idx="4">
                  <c:v>7.4312237668213862E-2</c:v>
                </c:pt>
                <c:pt idx="5">
                  <c:v>2.1851726274684034E-2</c:v>
                </c:pt>
                <c:pt idx="6">
                  <c:v>0.10167073926412645</c:v>
                </c:pt>
                <c:pt idx="7">
                  <c:v>7.2055745869918503E-2</c:v>
                </c:pt>
                <c:pt idx="8">
                  <c:v>3.2163776876220317E-2</c:v>
                </c:pt>
                <c:pt idx="9">
                  <c:v>1.021851726274684E-2</c:v>
                </c:pt>
                <c:pt idx="10">
                  <c:v>4.1119594065309656E-2</c:v>
                </c:pt>
                <c:pt idx="11">
                  <c:v>1.3234967438706434E-2</c:v>
                </c:pt>
                <c:pt idx="12">
                  <c:v>4.3259169190118206E-2</c:v>
                </c:pt>
                <c:pt idx="13">
                  <c:v>7.5902304427634432E-2</c:v>
                </c:pt>
                <c:pt idx="14">
                  <c:v>5.3045094760963862E-2</c:v>
                </c:pt>
                <c:pt idx="15">
                  <c:v>9.3439805450655319E-2</c:v>
                </c:pt>
                <c:pt idx="16">
                  <c:v>0.14459085010113293</c:v>
                </c:pt>
                <c:pt idx="17">
                  <c:v>1.7970092714922076E-2</c:v>
                </c:pt>
                <c:pt idx="18">
                  <c:v>3.1649343512878368E-2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5-4A6A-B827-0A77F0A0CD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15-4A6A-B827-0A77F0A0C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8.25'!$Z$44:$Z$60</c:f>
              <c:numCache>
                <c:formatCode>#,##0</c:formatCode>
                <c:ptCount val="17"/>
                <c:pt idx="0">
                  <c:v>17</c:v>
                </c:pt>
                <c:pt idx="1">
                  <c:v>1012</c:v>
                </c:pt>
                <c:pt idx="2">
                  <c:v>2738</c:v>
                </c:pt>
                <c:pt idx="3">
                  <c:v>4304</c:v>
                </c:pt>
                <c:pt idx="4">
                  <c:v>5182</c:v>
                </c:pt>
                <c:pt idx="5">
                  <c:v>4707</c:v>
                </c:pt>
                <c:pt idx="6">
                  <c:v>3972</c:v>
                </c:pt>
                <c:pt idx="7">
                  <c:v>3861</c:v>
                </c:pt>
                <c:pt idx="8">
                  <c:v>3944</c:v>
                </c:pt>
                <c:pt idx="9">
                  <c:v>3726</c:v>
                </c:pt>
                <c:pt idx="10">
                  <c:v>3665</c:v>
                </c:pt>
                <c:pt idx="11">
                  <c:v>2850</c:v>
                </c:pt>
                <c:pt idx="12">
                  <c:v>1591</c:v>
                </c:pt>
                <c:pt idx="13">
                  <c:v>602</c:v>
                </c:pt>
                <c:pt idx="14">
                  <c:v>232</c:v>
                </c:pt>
                <c:pt idx="15">
                  <c:v>134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B-49DD-91B6-46B3EB5B5F2A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8.25'!$Z$63:$Z$79</c:f>
              <c:numCache>
                <c:formatCode>#,##0</c:formatCode>
                <c:ptCount val="17"/>
                <c:pt idx="0">
                  <c:v>24</c:v>
                </c:pt>
                <c:pt idx="1">
                  <c:v>1114</c:v>
                </c:pt>
                <c:pt idx="2">
                  <c:v>2989</c:v>
                </c:pt>
                <c:pt idx="3">
                  <c:v>4398</c:v>
                </c:pt>
                <c:pt idx="4">
                  <c:v>4972</c:v>
                </c:pt>
                <c:pt idx="5">
                  <c:v>4480</c:v>
                </c:pt>
                <c:pt idx="6">
                  <c:v>4079</c:v>
                </c:pt>
                <c:pt idx="7">
                  <c:v>3924</c:v>
                </c:pt>
                <c:pt idx="8">
                  <c:v>4304</c:v>
                </c:pt>
                <c:pt idx="9">
                  <c:v>3948</c:v>
                </c:pt>
                <c:pt idx="10">
                  <c:v>3891</c:v>
                </c:pt>
                <c:pt idx="11">
                  <c:v>2699</c:v>
                </c:pt>
                <c:pt idx="12">
                  <c:v>1120</c:v>
                </c:pt>
                <c:pt idx="13">
                  <c:v>402</c:v>
                </c:pt>
                <c:pt idx="14">
                  <c:v>204</c:v>
                </c:pt>
                <c:pt idx="15">
                  <c:v>124</c:v>
                </c:pt>
                <c:pt idx="1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B-49DD-91B6-46B3EB5B5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8.25'!$Z$83:$Z$90</c:f>
              <c:numCache>
                <c:formatCode>#,##0</c:formatCode>
                <c:ptCount val="8"/>
                <c:pt idx="0">
                  <c:v>3348</c:v>
                </c:pt>
                <c:pt idx="1">
                  <c:v>4003</c:v>
                </c:pt>
                <c:pt idx="2">
                  <c:v>5718</c:v>
                </c:pt>
                <c:pt idx="3">
                  <c:v>1949</c:v>
                </c:pt>
                <c:pt idx="4">
                  <c:v>1447</c:v>
                </c:pt>
                <c:pt idx="5">
                  <c:v>1753</c:v>
                </c:pt>
                <c:pt idx="6">
                  <c:v>2683</c:v>
                </c:pt>
                <c:pt idx="7">
                  <c:v>4369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0-482B-9CE0-8A1E5A288F3E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8.25'!$Z$93:$Z$100</c:f>
              <c:numCache>
                <c:formatCode>#,##0</c:formatCode>
                <c:ptCount val="8"/>
                <c:pt idx="0">
                  <c:v>2279</c:v>
                </c:pt>
                <c:pt idx="1">
                  <c:v>6800</c:v>
                </c:pt>
                <c:pt idx="2">
                  <c:v>1039</c:v>
                </c:pt>
                <c:pt idx="3">
                  <c:v>4507</c:v>
                </c:pt>
                <c:pt idx="4">
                  <c:v>5128</c:v>
                </c:pt>
                <c:pt idx="5">
                  <c:v>3155</c:v>
                </c:pt>
                <c:pt idx="6">
                  <c:v>280</c:v>
                </c:pt>
                <c:pt idx="7">
                  <c:v>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0-482B-9CE0-8A1E5A288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8.3'!$U$8:$Y$8</c:f>
              <c:numCache>
                <c:formatCode>#,##0</c:formatCode>
                <c:ptCount val="5"/>
                <c:pt idx="0">
                  <c:v>34802</c:v>
                </c:pt>
                <c:pt idx="1">
                  <c:v>35705.589999999997</c:v>
                </c:pt>
                <c:pt idx="2">
                  <c:v>37397.5</c:v>
                </c:pt>
                <c:pt idx="3">
                  <c:v>38448</c:v>
                </c:pt>
                <c:pt idx="4">
                  <c:v>39120.699999999997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7-4CF4-A22C-65C2D5DF4E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57-4CF4-A22C-65C2D5DF4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8.25'!$T$8:$Z$8</c:f>
              <c:numCache>
                <c:formatCode>#,##0</c:formatCode>
                <c:ptCount val="7"/>
                <c:pt idx="0">
                  <c:v>33528.97</c:v>
                </c:pt>
                <c:pt idx="1">
                  <c:v>34726</c:v>
                </c:pt>
                <c:pt idx="2">
                  <c:v>35721.33</c:v>
                </c:pt>
                <c:pt idx="3">
                  <c:v>36916</c:v>
                </c:pt>
                <c:pt idx="4">
                  <c:v>38202</c:v>
                </c:pt>
                <c:pt idx="5">
                  <c:v>38655</c:v>
                </c:pt>
                <c:pt idx="6">
                  <c:v>40382.54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5-4099-8A54-968AE11907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5-4099-8A54-968AE1190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8.26'!$U$4:$Y$4</c:f>
              <c:numCache>
                <c:formatCode>#,##0</c:formatCode>
                <c:ptCount val="5"/>
                <c:pt idx="0">
                  <c:v>98407</c:v>
                </c:pt>
                <c:pt idx="1">
                  <c:v>98039</c:v>
                </c:pt>
                <c:pt idx="2">
                  <c:v>100993</c:v>
                </c:pt>
                <c:pt idx="3">
                  <c:v>105485</c:v>
                </c:pt>
                <c:pt idx="4">
                  <c:v>112197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9-4E40-A17E-F097B5B533D2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8.26'!$U$7:$Y$7</c:f>
              <c:numCache>
                <c:formatCode>#,##0</c:formatCode>
                <c:ptCount val="5"/>
                <c:pt idx="0">
                  <c:v>71847</c:v>
                </c:pt>
                <c:pt idx="1">
                  <c:v>72141</c:v>
                </c:pt>
                <c:pt idx="2">
                  <c:v>73685</c:v>
                </c:pt>
                <c:pt idx="3">
                  <c:v>76711</c:v>
                </c:pt>
                <c:pt idx="4">
                  <c:v>79659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9-4E40-A17E-F097B5B533D2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8.26'!$U$11:$Y$11</c:f>
              <c:numCache>
                <c:formatCode>#,##0</c:formatCode>
                <c:ptCount val="5"/>
                <c:pt idx="0">
                  <c:v>88126</c:v>
                </c:pt>
                <c:pt idx="1">
                  <c:v>87637</c:v>
                </c:pt>
                <c:pt idx="2">
                  <c:v>90251</c:v>
                </c:pt>
                <c:pt idx="3">
                  <c:v>93589</c:v>
                </c:pt>
                <c:pt idx="4">
                  <c:v>99299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F9-4E40-A17E-F097B5B533D2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8.26'!$U$12:$Y$12</c:f>
              <c:numCache>
                <c:formatCode>#,##0</c:formatCode>
                <c:ptCount val="5"/>
                <c:pt idx="0">
                  <c:v>10281</c:v>
                </c:pt>
                <c:pt idx="1">
                  <c:v>10402</c:v>
                </c:pt>
                <c:pt idx="2">
                  <c:v>10742</c:v>
                </c:pt>
                <c:pt idx="3">
                  <c:v>11896</c:v>
                </c:pt>
                <c:pt idx="4">
                  <c:v>12898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F9-4E40-A17E-F097B5B5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8.26'!$AB$15:$AB$33</c:f>
              <c:numCache>
                <c:formatCode>0.0%</c:formatCode>
                <c:ptCount val="19"/>
                <c:pt idx="0">
                  <c:v>1.6086196463390035E-2</c:v>
                </c:pt>
                <c:pt idx="1">
                  <c:v>7.1438176561554496E-4</c:v>
                </c:pt>
                <c:pt idx="2">
                  <c:v>0.12477307873327506</c:v>
                </c:pt>
                <c:pt idx="3">
                  <c:v>6.8580649499092317E-3</c:v>
                </c:pt>
                <c:pt idx="4">
                  <c:v>6.0436697371075106E-2</c:v>
                </c:pt>
                <c:pt idx="5">
                  <c:v>5.4419081557184161E-2</c:v>
                </c:pt>
                <c:pt idx="6">
                  <c:v>9.0818933638136215E-2</c:v>
                </c:pt>
                <c:pt idx="7">
                  <c:v>6.6403886236804946E-2</c:v>
                </c:pt>
                <c:pt idx="8">
                  <c:v>4.5426275801788478E-2</c:v>
                </c:pt>
                <c:pt idx="9">
                  <c:v>1.0211457002622201E-2</c:v>
                </c:pt>
                <c:pt idx="10">
                  <c:v>3.5214818799166277E-2</c:v>
                </c:pt>
                <c:pt idx="11">
                  <c:v>1.3270691857728771E-2</c:v>
                </c:pt>
                <c:pt idx="12">
                  <c:v>5.4477912996705437E-2</c:v>
                </c:pt>
                <c:pt idx="13">
                  <c:v>0.15854232501848989</c:v>
                </c:pt>
                <c:pt idx="14">
                  <c:v>2.3835137497478651E-2</c:v>
                </c:pt>
                <c:pt idx="15">
                  <c:v>3.9240570160693877E-2</c:v>
                </c:pt>
                <c:pt idx="16">
                  <c:v>9.6685268607543867E-2</c:v>
                </c:pt>
                <c:pt idx="17">
                  <c:v>1.1270422914005245E-2</c:v>
                </c:pt>
                <c:pt idx="18">
                  <c:v>3.939185100517717E-2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E-4D5B-9AF4-F8B2E42C6E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E-4D5B-9AF4-F8B2E42C6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8.26'!$Y$44:$Y$60</c:f>
              <c:numCache>
                <c:formatCode>#,##0</c:formatCode>
                <c:ptCount val="17"/>
                <c:pt idx="0">
                  <c:v>7</c:v>
                </c:pt>
                <c:pt idx="1">
                  <c:v>586</c:v>
                </c:pt>
                <c:pt idx="2">
                  <c:v>3172</c:v>
                </c:pt>
                <c:pt idx="3">
                  <c:v>7975</c:v>
                </c:pt>
                <c:pt idx="4">
                  <c:v>10709</c:v>
                </c:pt>
                <c:pt idx="5">
                  <c:v>10323</c:v>
                </c:pt>
                <c:pt idx="6">
                  <c:v>8018</c:v>
                </c:pt>
                <c:pt idx="7">
                  <c:v>5966</c:v>
                </c:pt>
                <c:pt idx="8">
                  <c:v>5340</c:v>
                </c:pt>
                <c:pt idx="9">
                  <c:v>4528</c:v>
                </c:pt>
                <c:pt idx="10">
                  <c:v>3787</c:v>
                </c:pt>
                <c:pt idx="11">
                  <c:v>2610</c:v>
                </c:pt>
                <c:pt idx="12">
                  <c:v>1209</c:v>
                </c:pt>
                <c:pt idx="13">
                  <c:v>459</c:v>
                </c:pt>
                <c:pt idx="14">
                  <c:v>159</c:v>
                </c:pt>
                <c:pt idx="15">
                  <c:v>94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1-46A2-88FA-776B2F8E06D0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8.26'!$Y$63:$Y$79</c:f>
              <c:numCache>
                <c:formatCode>#,##0</c:formatCode>
                <c:ptCount val="17"/>
                <c:pt idx="0">
                  <c:v>8</c:v>
                </c:pt>
                <c:pt idx="1">
                  <c:v>684</c:v>
                </c:pt>
                <c:pt idx="2">
                  <c:v>2486</c:v>
                </c:pt>
                <c:pt idx="3">
                  <c:v>5575</c:v>
                </c:pt>
                <c:pt idx="4">
                  <c:v>8087</c:v>
                </c:pt>
                <c:pt idx="5">
                  <c:v>7185</c:v>
                </c:pt>
                <c:pt idx="6">
                  <c:v>5020</c:v>
                </c:pt>
                <c:pt idx="7">
                  <c:v>4335</c:v>
                </c:pt>
                <c:pt idx="8">
                  <c:v>4120</c:v>
                </c:pt>
                <c:pt idx="9">
                  <c:v>3572</c:v>
                </c:pt>
                <c:pt idx="10">
                  <c:v>2871</c:v>
                </c:pt>
                <c:pt idx="11">
                  <c:v>1915</c:v>
                </c:pt>
                <c:pt idx="12">
                  <c:v>826</c:v>
                </c:pt>
                <c:pt idx="13">
                  <c:v>259</c:v>
                </c:pt>
                <c:pt idx="14">
                  <c:v>138</c:v>
                </c:pt>
                <c:pt idx="15">
                  <c:v>57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D1-46A2-88FA-776B2F8E0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8.26'!$Y$83:$Y$90</c:f>
              <c:numCache>
                <c:formatCode>#,##0</c:formatCode>
                <c:ptCount val="8"/>
                <c:pt idx="0">
                  <c:v>3477</c:v>
                </c:pt>
                <c:pt idx="1">
                  <c:v>4560</c:v>
                </c:pt>
                <c:pt idx="2">
                  <c:v>6834</c:v>
                </c:pt>
                <c:pt idx="3">
                  <c:v>1908</c:v>
                </c:pt>
                <c:pt idx="4">
                  <c:v>2306</c:v>
                </c:pt>
                <c:pt idx="5">
                  <c:v>2237</c:v>
                </c:pt>
                <c:pt idx="6">
                  <c:v>5331</c:v>
                </c:pt>
                <c:pt idx="7">
                  <c:v>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B-44CB-9605-4020AE0796E7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8.26'!$Y$93:$Y$100</c:f>
              <c:numCache>
                <c:formatCode>#,##0</c:formatCode>
                <c:ptCount val="8"/>
                <c:pt idx="0">
                  <c:v>2194</c:v>
                </c:pt>
                <c:pt idx="1">
                  <c:v>4823</c:v>
                </c:pt>
                <c:pt idx="2">
                  <c:v>1390</c:v>
                </c:pt>
                <c:pt idx="3">
                  <c:v>4595</c:v>
                </c:pt>
                <c:pt idx="4">
                  <c:v>4995</c:v>
                </c:pt>
                <c:pt idx="5">
                  <c:v>3425</c:v>
                </c:pt>
                <c:pt idx="6">
                  <c:v>828</c:v>
                </c:pt>
                <c:pt idx="7">
                  <c:v>5429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B-44CB-9605-4020AE079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8.26'!$U$8:$Y$8</c:f>
              <c:numCache>
                <c:formatCode>#,##0</c:formatCode>
                <c:ptCount val="5"/>
                <c:pt idx="0">
                  <c:v>35418.68</c:v>
                </c:pt>
                <c:pt idx="1">
                  <c:v>35764</c:v>
                </c:pt>
                <c:pt idx="2">
                  <c:v>37434</c:v>
                </c:pt>
                <c:pt idx="3">
                  <c:v>38356.9</c:v>
                </c:pt>
                <c:pt idx="4">
                  <c:v>38438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B-47ED-AE8F-F9FB27D917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B-47ED-AE8F-F9FB27D91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8.26'!$T$4:$Z$4</c:f>
              <c:numCache>
                <c:formatCode>#,##0</c:formatCode>
                <c:ptCount val="7"/>
                <c:pt idx="0">
                  <c:v>98598</c:v>
                </c:pt>
                <c:pt idx="1">
                  <c:v>98407</c:v>
                </c:pt>
                <c:pt idx="2">
                  <c:v>98039</c:v>
                </c:pt>
                <c:pt idx="3">
                  <c:v>100993</c:v>
                </c:pt>
                <c:pt idx="4">
                  <c:v>105485</c:v>
                </c:pt>
                <c:pt idx="5">
                  <c:v>112197</c:v>
                </c:pt>
                <c:pt idx="6">
                  <c:v>118984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0-40CE-AFF5-AAF52D4576E1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8.26'!$T$7:$Z$7</c:f>
              <c:numCache>
                <c:formatCode>#,##0</c:formatCode>
                <c:ptCount val="7"/>
                <c:pt idx="0">
                  <c:v>71813</c:v>
                </c:pt>
                <c:pt idx="1">
                  <c:v>71847</c:v>
                </c:pt>
                <c:pt idx="2">
                  <c:v>72141</c:v>
                </c:pt>
                <c:pt idx="3">
                  <c:v>73685</c:v>
                </c:pt>
                <c:pt idx="4">
                  <c:v>76711</c:v>
                </c:pt>
                <c:pt idx="5">
                  <c:v>79659</c:v>
                </c:pt>
                <c:pt idx="6">
                  <c:v>83328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0-40CE-AFF5-AAF52D4576E1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8.26'!$T$11:$Z$11</c:f>
              <c:numCache>
                <c:formatCode>#,##0</c:formatCode>
                <c:ptCount val="7"/>
                <c:pt idx="0">
                  <c:v>88541</c:v>
                </c:pt>
                <c:pt idx="1">
                  <c:v>88126</c:v>
                </c:pt>
                <c:pt idx="2">
                  <c:v>87637</c:v>
                </c:pt>
                <c:pt idx="3">
                  <c:v>90251</c:v>
                </c:pt>
                <c:pt idx="4">
                  <c:v>93589</c:v>
                </c:pt>
                <c:pt idx="5">
                  <c:v>99299</c:v>
                </c:pt>
                <c:pt idx="6">
                  <c:v>105222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0-40CE-AFF5-AAF52D4576E1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8.26'!$T$12:$Z$12</c:f>
              <c:numCache>
                <c:formatCode>#,##0</c:formatCode>
                <c:ptCount val="7"/>
                <c:pt idx="0">
                  <c:v>10057</c:v>
                </c:pt>
                <c:pt idx="1">
                  <c:v>10281</c:v>
                </c:pt>
                <c:pt idx="2">
                  <c:v>10402</c:v>
                </c:pt>
                <c:pt idx="3">
                  <c:v>10742</c:v>
                </c:pt>
                <c:pt idx="4">
                  <c:v>11896</c:v>
                </c:pt>
                <c:pt idx="5">
                  <c:v>12898</c:v>
                </c:pt>
                <c:pt idx="6">
                  <c:v>13762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50-40CE-AFF5-AAF52D457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8.26'!$AB$15:$AB$33</c:f>
              <c:numCache>
                <c:formatCode>0.0%</c:formatCode>
                <c:ptCount val="19"/>
                <c:pt idx="0">
                  <c:v>1.6086196463390035E-2</c:v>
                </c:pt>
                <c:pt idx="1">
                  <c:v>7.1438176561554496E-4</c:v>
                </c:pt>
                <c:pt idx="2">
                  <c:v>0.12477307873327506</c:v>
                </c:pt>
                <c:pt idx="3">
                  <c:v>6.8580649499092317E-3</c:v>
                </c:pt>
                <c:pt idx="4">
                  <c:v>6.0436697371075106E-2</c:v>
                </c:pt>
                <c:pt idx="5">
                  <c:v>5.4419081557184161E-2</c:v>
                </c:pt>
                <c:pt idx="6">
                  <c:v>9.0818933638136215E-2</c:v>
                </c:pt>
                <c:pt idx="7">
                  <c:v>6.6403886236804946E-2</c:v>
                </c:pt>
                <c:pt idx="8">
                  <c:v>4.5426275801788478E-2</c:v>
                </c:pt>
                <c:pt idx="9">
                  <c:v>1.0211457002622201E-2</c:v>
                </c:pt>
                <c:pt idx="10">
                  <c:v>3.5214818799166277E-2</c:v>
                </c:pt>
                <c:pt idx="11">
                  <c:v>1.3270691857728771E-2</c:v>
                </c:pt>
                <c:pt idx="12">
                  <c:v>5.4477912996705437E-2</c:v>
                </c:pt>
                <c:pt idx="13">
                  <c:v>0.15854232501848989</c:v>
                </c:pt>
                <c:pt idx="14">
                  <c:v>2.3835137497478651E-2</c:v>
                </c:pt>
                <c:pt idx="15">
                  <c:v>3.9240570160693877E-2</c:v>
                </c:pt>
                <c:pt idx="16">
                  <c:v>9.6685268607543867E-2</c:v>
                </c:pt>
                <c:pt idx="17">
                  <c:v>1.1270422914005245E-2</c:v>
                </c:pt>
                <c:pt idx="18">
                  <c:v>3.939185100517717E-2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4-4EFA-AA2B-6FDBF47FDA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4-4EFA-AA2B-6FDBF47FD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8.26'!$Z$44:$Z$60</c:f>
              <c:numCache>
                <c:formatCode>#,##0</c:formatCode>
                <c:ptCount val="17"/>
                <c:pt idx="0">
                  <c:v>11</c:v>
                </c:pt>
                <c:pt idx="1">
                  <c:v>600</c:v>
                </c:pt>
                <c:pt idx="2">
                  <c:v>3125</c:v>
                </c:pt>
                <c:pt idx="3">
                  <c:v>8687</c:v>
                </c:pt>
                <c:pt idx="4">
                  <c:v>11943</c:v>
                </c:pt>
                <c:pt idx="5">
                  <c:v>10686</c:v>
                </c:pt>
                <c:pt idx="6">
                  <c:v>8737</c:v>
                </c:pt>
                <c:pt idx="7">
                  <c:v>6230</c:v>
                </c:pt>
                <c:pt idx="8">
                  <c:v>5521</c:v>
                </c:pt>
                <c:pt idx="9">
                  <c:v>4718</c:v>
                </c:pt>
                <c:pt idx="10">
                  <c:v>3972</c:v>
                </c:pt>
                <c:pt idx="11">
                  <c:v>2745</c:v>
                </c:pt>
                <c:pt idx="12">
                  <c:v>1303</c:v>
                </c:pt>
                <c:pt idx="13">
                  <c:v>497</c:v>
                </c:pt>
                <c:pt idx="14">
                  <c:v>152</c:v>
                </c:pt>
                <c:pt idx="15">
                  <c:v>93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A-40FF-8251-46E8B139AA90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8.26'!$Z$63:$Z$79</c:f>
              <c:numCache>
                <c:formatCode>#,##0</c:formatCode>
                <c:ptCount val="17"/>
                <c:pt idx="0">
                  <c:v>12</c:v>
                </c:pt>
                <c:pt idx="1">
                  <c:v>708</c:v>
                </c:pt>
                <c:pt idx="2">
                  <c:v>2590</c:v>
                </c:pt>
                <c:pt idx="3">
                  <c:v>6034</c:v>
                </c:pt>
                <c:pt idx="4">
                  <c:v>8637</c:v>
                </c:pt>
                <c:pt idx="5">
                  <c:v>7411</c:v>
                </c:pt>
                <c:pt idx="6">
                  <c:v>5670</c:v>
                </c:pt>
                <c:pt idx="7">
                  <c:v>4528</c:v>
                </c:pt>
                <c:pt idx="8">
                  <c:v>4252</c:v>
                </c:pt>
                <c:pt idx="9">
                  <c:v>3649</c:v>
                </c:pt>
                <c:pt idx="10">
                  <c:v>2970</c:v>
                </c:pt>
                <c:pt idx="11">
                  <c:v>1993</c:v>
                </c:pt>
                <c:pt idx="12">
                  <c:v>847</c:v>
                </c:pt>
                <c:pt idx="13">
                  <c:v>275</c:v>
                </c:pt>
                <c:pt idx="14">
                  <c:v>131</c:v>
                </c:pt>
                <c:pt idx="15">
                  <c:v>58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DA-40FF-8251-46E8B139A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8.26'!$Z$83:$Z$90</c:f>
              <c:numCache>
                <c:formatCode>#,##0</c:formatCode>
                <c:ptCount val="8"/>
                <c:pt idx="0">
                  <c:v>3778</c:v>
                </c:pt>
                <c:pt idx="1">
                  <c:v>4874</c:v>
                </c:pt>
                <c:pt idx="2">
                  <c:v>7280</c:v>
                </c:pt>
                <c:pt idx="3">
                  <c:v>2025</c:v>
                </c:pt>
                <c:pt idx="4">
                  <c:v>2311</c:v>
                </c:pt>
                <c:pt idx="5">
                  <c:v>2363</c:v>
                </c:pt>
                <c:pt idx="6">
                  <c:v>5682</c:v>
                </c:pt>
                <c:pt idx="7">
                  <c:v>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9-41EC-BB8D-22EFCD1ECBA1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8.26'!$Z$93:$Z$100</c:f>
              <c:numCache>
                <c:formatCode>#,##0</c:formatCode>
                <c:ptCount val="8"/>
                <c:pt idx="0">
                  <c:v>2409</c:v>
                </c:pt>
                <c:pt idx="1">
                  <c:v>5226</c:v>
                </c:pt>
                <c:pt idx="2">
                  <c:v>1422</c:v>
                </c:pt>
                <c:pt idx="3">
                  <c:v>5079</c:v>
                </c:pt>
                <c:pt idx="4">
                  <c:v>5079</c:v>
                </c:pt>
                <c:pt idx="5">
                  <c:v>3563</c:v>
                </c:pt>
                <c:pt idx="6">
                  <c:v>896</c:v>
                </c:pt>
                <c:pt idx="7">
                  <c:v>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99-41EC-BB8D-22EFCD1EC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8.3'!$T$4:$Z$4</c:f>
              <c:numCache>
                <c:formatCode>#,##0</c:formatCode>
                <c:ptCount val="7"/>
                <c:pt idx="0">
                  <c:v>69553</c:v>
                </c:pt>
                <c:pt idx="1">
                  <c:v>69169</c:v>
                </c:pt>
                <c:pt idx="2">
                  <c:v>70375</c:v>
                </c:pt>
                <c:pt idx="3">
                  <c:v>71048</c:v>
                </c:pt>
                <c:pt idx="4">
                  <c:v>71700</c:v>
                </c:pt>
                <c:pt idx="5">
                  <c:v>75250</c:v>
                </c:pt>
                <c:pt idx="6">
                  <c:v>77387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F-4157-A052-9E8CE8A00850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8.3'!$T$7:$Z$7</c:f>
              <c:numCache>
                <c:formatCode>#,##0</c:formatCode>
                <c:ptCount val="7"/>
                <c:pt idx="0">
                  <c:v>50056</c:v>
                </c:pt>
                <c:pt idx="1">
                  <c:v>50442</c:v>
                </c:pt>
                <c:pt idx="2">
                  <c:v>50910</c:v>
                </c:pt>
                <c:pt idx="3">
                  <c:v>51310</c:v>
                </c:pt>
                <c:pt idx="4">
                  <c:v>52140</c:v>
                </c:pt>
                <c:pt idx="5">
                  <c:v>53638</c:v>
                </c:pt>
                <c:pt idx="6">
                  <c:v>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F-4157-A052-9E8CE8A00850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8.3'!$T$11:$Z$11</c:f>
              <c:numCache>
                <c:formatCode>#,##0</c:formatCode>
                <c:ptCount val="7"/>
                <c:pt idx="0">
                  <c:v>63016</c:v>
                </c:pt>
                <c:pt idx="1">
                  <c:v>62571</c:v>
                </c:pt>
                <c:pt idx="2">
                  <c:v>63776</c:v>
                </c:pt>
                <c:pt idx="3">
                  <c:v>64485</c:v>
                </c:pt>
                <c:pt idx="4">
                  <c:v>64861</c:v>
                </c:pt>
                <c:pt idx="5">
                  <c:v>68178</c:v>
                </c:pt>
                <c:pt idx="6">
                  <c:v>70024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F-4157-A052-9E8CE8A00850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8.3'!$T$12:$Z$12</c:f>
              <c:numCache>
                <c:formatCode>#,##0</c:formatCode>
                <c:ptCount val="7"/>
                <c:pt idx="0">
                  <c:v>6537</c:v>
                </c:pt>
                <c:pt idx="1">
                  <c:v>6601</c:v>
                </c:pt>
                <c:pt idx="2">
                  <c:v>6600</c:v>
                </c:pt>
                <c:pt idx="3">
                  <c:v>6566</c:v>
                </c:pt>
                <c:pt idx="4">
                  <c:v>6837</c:v>
                </c:pt>
                <c:pt idx="5">
                  <c:v>7072</c:v>
                </c:pt>
                <c:pt idx="6">
                  <c:v>7361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6F-4157-A052-9E8CE8A00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8.26'!$T$8:$Z$8</c:f>
              <c:numCache>
                <c:formatCode>#,##0</c:formatCode>
                <c:ptCount val="7"/>
                <c:pt idx="0">
                  <c:v>34618.550000000003</c:v>
                </c:pt>
                <c:pt idx="1">
                  <c:v>35418.68</c:v>
                </c:pt>
                <c:pt idx="2">
                  <c:v>35764</c:v>
                </c:pt>
                <c:pt idx="3">
                  <c:v>37434</c:v>
                </c:pt>
                <c:pt idx="4">
                  <c:v>38356.9</c:v>
                </c:pt>
                <c:pt idx="5">
                  <c:v>38438</c:v>
                </c:pt>
                <c:pt idx="6">
                  <c:v>39050.86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B-467F-9DC9-A3D461A9AC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B-467F-9DC9-A3D461A9A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8.27'!$U$4:$Y$4</c:f>
              <c:numCache>
                <c:formatCode>#,##0</c:formatCode>
                <c:ptCount val="5"/>
                <c:pt idx="0">
                  <c:v>161175</c:v>
                </c:pt>
                <c:pt idx="1">
                  <c:v>161869</c:v>
                </c:pt>
                <c:pt idx="2">
                  <c:v>167669</c:v>
                </c:pt>
                <c:pt idx="3">
                  <c:v>169672</c:v>
                </c:pt>
                <c:pt idx="4">
                  <c:v>181898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DF-4A2A-B8A0-E04A318D4A4E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8.27'!$U$7:$Y$7</c:f>
              <c:numCache>
                <c:formatCode>#,##0</c:formatCode>
                <c:ptCount val="5"/>
                <c:pt idx="0">
                  <c:v>116852</c:v>
                </c:pt>
                <c:pt idx="1">
                  <c:v>117976</c:v>
                </c:pt>
                <c:pt idx="2">
                  <c:v>119925</c:v>
                </c:pt>
                <c:pt idx="3">
                  <c:v>122459</c:v>
                </c:pt>
                <c:pt idx="4">
                  <c:v>127904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DF-4A2A-B8A0-E04A318D4A4E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8.27'!$U$11:$Y$11</c:f>
              <c:numCache>
                <c:formatCode>#,##0</c:formatCode>
                <c:ptCount val="5"/>
                <c:pt idx="0">
                  <c:v>145708</c:v>
                </c:pt>
                <c:pt idx="1">
                  <c:v>146448</c:v>
                </c:pt>
                <c:pt idx="2">
                  <c:v>152179</c:v>
                </c:pt>
                <c:pt idx="3">
                  <c:v>153839</c:v>
                </c:pt>
                <c:pt idx="4">
                  <c:v>165210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F-4A2A-B8A0-E04A318D4A4E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8.27'!$U$12:$Y$12</c:f>
              <c:numCache>
                <c:formatCode>#,##0</c:formatCode>
                <c:ptCount val="5"/>
                <c:pt idx="0">
                  <c:v>15467</c:v>
                </c:pt>
                <c:pt idx="1">
                  <c:v>15421</c:v>
                </c:pt>
                <c:pt idx="2">
                  <c:v>15490</c:v>
                </c:pt>
                <c:pt idx="3">
                  <c:v>15833</c:v>
                </c:pt>
                <c:pt idx="4">
                  <c:v>16688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DF-4A2A-B8A0-E04A318D4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8.27'!$AB$15:$AB$33</c:f>
              <c:numCache>
                <c:formatCode>0.0%</c:formatCode>
                <c:ptCount val="19"/>
                <c:pt idx="0">
                  <c:v>9.8931560110878808E-3</c:v>
                </c:pt>
                <c:pt idx="1">
                  <c:v>2.3527685640775732E-3</c:v>
                </c:pt>
                <c:pt idx="2">
                  <c:v>5.5633282505148318E-2</c:v>
                </c:pt>
                <c:pt idx="3">
                  <c:v>7.8914687249461591E-3</c:v>
                </c:pt>
                <c:pt idx="4">
                  <c:v>8.1461336519264932E-2</c:v>
                </c:pt>
                <c:pt idx="5">
                  <c:v>3.5076687679143154E-2</c:v>
                </c:pt>
                <c:pt idx="6">
                  <c:v>0.10085988712998915</c:v>
                </c:pt>
                <c:pt idx="7">
                  <c:v>7.5471994718060778E-2</c:v>
                </c:pt>
                <c:pt idx="8">
                  <c:v>3.7796257578377589E-2</c:v>
                </c:pt>
                <c:pt idx="9">
                  <c:v>9.3219939320579124E-3</c:v>
                </c:pt>
                <c:pt idx="10">
                  <c:v>3.9357783262331074E-2</c:v>
                </c:pt>
                <c:pt idx="11">
                  <c:v>1.5720057221008284E-2</c:v>
                </c:pt>
                <c:pt idx="12">
                  <c:v>6.0417419919408508E-2</c:v>
                </c:pt>
                <c:pt idx="13">
                  <c:v>9.1852294342351412E-2</c:v>
                </c:pt>
                <c:pt idx="14">
                  <c:v>5.2939912701282232E-2</c:v>
                </c:pt>
                <c:pt idx="15">
                  <c:v>9.1218252034437411E-2</c:v>
                </c:pt>
                <c:pt idx="16">
                  <c:v>0.1379592221715687</c:v>
                </c:pt>
                <c:pt idx="17">
                  <c:v>2.0640435131183878E-2</c:v>
                </c:pt>
                <c:pt idx="18">
                  <c:v>3.3431321690010951E-2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3-4045-BCDE-45CC2C7B21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73-4045-BCDE-45CC2C7B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8.27'!$Y$44:$Y$60</c:f>
              <c:numCache>
                <c:formatCode>#,##0</c:formatCode>
                <c:ptCount val="17"/>
                <c:pt idx="0">
                  <c:v>27</c:v>
                </c:pt>
                <c:pt idx="1">
                  <c:v>1775</c:v>
                </c:pt>
                <c:pt idx="2">
                  <c:v>5400</c:v>
                </c:pt>
                <c:pt idx="3">
                  <c:v>9503</c:v>
                </c:pt>
                <c:pt idx="4">
                  <c:v>11492</c:v>
                </c:pt>
                <c:pt idx="5">
                  <c:v>10501</c:v>
                </c:pt>
                <c:pt idx="6">
                  <c:v>9152</c:v>
                </c:pt>
                <c:pt idx="7">
                  <c:v>8917</c:v>
                </c:pt>
                <c:pt idx="8">
                  <c:v>8736</c:v>
                </c:pt>
                <c:pt idx="9">
                  <c:v>8074</c:v>
                </c:pt>
                <c:pt idx="10">
                  <c:v>7288</c:v>
                </c:pt>
                <c:pt idx="11">
                  <c:v>5811</c:v>
                </c:pt>
                <c:pt idx="12">
                  <c:v>2749</c:v>
                </c:pt>
                <c:pt idx="13">
                  <c:v>1146</c:v>
                </c:pt>
                <c:pt idx="14">
                  <c:v>460</c:v>
                </c:pt>
                <c:pt idx="15">
                  <c:v>243</c:v>
                </c:pt>
                <c:pt idx="16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3-4CF8-AAE2-7CCCF558CA89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8.27'!$Y$63:$Y$79</c:f>
              <c:numCache>
                <c:formatCode>#,##0</c:formatCode>
                <c:ptCount val="17"/>
                <c:pt idx="0">
                  <c:v>37</c:v>
                </c:pt>
                <c:pt idx="1">
                  <c:v>2216</c:v>
                </c:pt>
                <c:pt idx="2">
                  <c:v>6126</c:v>
                </c:pt>
                <c:pt idx="3">
                  <c:v>9712</c:v>
                </c:pt>
                <c:pt idx="4">
                  <c:v>11037</c:v>
                </c:pt>
                <c:pt idx="5">
                  <c:v>9735</c:v>
                </c:pt>
                <c:pt idx="6">
                  <c:v>8471</c:v>
                </c:pt>
                <c:pt idx="7">
                  <c:v>8932</c:v>
                </c:pt>
                <c:pt idx="8">
                  <c:v>9041</c:v>
                </c:pt>
                <c:pt idx="9">
                  <c:v>8510</c:v>
                </c:pt>
                <c:pt idx="10">
                  <c:v>7817</c:v>
                </c:pt>
                <c:pt idx="11">
                  <c:v>5107</c:v>
                </c:pt>
                <c:pt idx="12">
                  <c:v>2187</c:v>
                </c:pt>
                <c:pt idx="13">
                  <c:v>770</c:v>
                </c:pt>
                <c:pt idx="14">
                  <c:v>332</c:v>
                </c:pt>
                <c:pt idx="15">
                  <c:v>245</c:v>
                </c:pt>
                <c:pt idx="16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3-4CF8-AAE2-7CCCF558C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8.27'!$Y$83:$Y$90</c:f>
              <c:numCache>
                <c:formatCode>#,##0</c:formatCode>
                <c:ptCount val="8"/>
                <c:pt idx="0">
                  <c:v>7136</c:v>
                </c:pt>
                <c:pt idx="1">
                  <c:v>9380</c:v>
                </c:pt>
                <c:pt idx="2">
                  <c:v>12154</c:v>
                </c:pt>
                <c:pt idx="3">
                  <c:v>4314</c:v>
                </c:pt>
                <c:pt idx="4">
                  <c:v>3188</c:v>
                </c:pt>
                <c:pt idx="5">
                  <c:v>3675</c:v>
                </c:pt>
                <c:pt idx="6">
                  <c:v>5333</c:v>
                </c:pt>
                <c:pt idx="7">
                  <c:v>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8-4ECC-8843-88F2F62F953E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8.27'!$Y$93:$Y$100</c:f>
              <c:numCache>
                <c:formatCode>#,##0</c:formatCode>
                <c:ptCount val="8"/>
                <c:pt idx="0">
                  <c:v>5029</c:v>
                </c:pt>
                <c:pt idx="1">
                  <c:v>14206</c:v>
                </c:pt>
                <c:pt idx="2">
                  <c:v>2211</c:v>
                </c:pt>
                <c:pt idx="3">
                  <c:v>9595</c:v>
                </c:pt>
                <c:pt idx="4">
                  <c:v>10728</c:v>
                </c:pt>
                <c:pt idx="5">
                  <c:v>6776</c:v>
                </c:pt>
                <c:pt idx="6">
                  <c:v>588</c:v>
                </c:pt>
                <c:pt idx="7">
                  <c:v>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8-4ECC-8843-88F2F62F9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8.27'!$U$8:$Y$8</c:f>
              <c:numCache>
                <c:formatCode>#,##0</c:formatCode>
                <c:ptCount val="5"/>
                <c:pt idx="0">
                  <c:v>35951</c:v>
                </c:pt>
                <c:pt idx="1">
                  <c:v>36536</c:v>
                </c:pt>
                <c:pt idx="2">
                  <c:v>37670.6</c:v>
                </c:pt>
                <c:pt idx="3">
                  <c:v>39089.339999999997</c:v>
                </c:pt>
                <c:pt idx="4">
                  <c:v>39118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0-492A-BEF0-97AD2CFC30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0-492A-BEF0-97AD2CFC3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8.27'!$T$4:$Z$4</c:f>
              <c:numCache>
                <c:formatCode>#,##0</c:formatCode>
                <c:ptCount val="7"/>
                <c:pt idx="0">
                  <c:v>159609</c:v>
                </c:pt>
                <c:pt idx="1">
                  <c:v>161175</c:v>
                </c:pt>
                <c:pt idx="2">
                  <c:v>161869</c:v>
                </c:pt>
                <c:pt idx="3">
                  <c:v>167669</c:v>
                </c:pt>
                <c:pt idx="4">
                  <c:v>169672</c:v>
                </c:pt>
                <c:pt idx="5">
                  <c:v>181898</c:v>
                </c:pt>
                <c:pt idx="6">
                  <c:v>190839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A-4F66-8199-3771FD6F320E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8.27'!$T$7:$Z$7</c:f>
              <c:numCache>
                <c:formatCode>#,##0</c:formatCode>
                <c:ptCount val="7"/>
                <c:pt idx="0">
                  <c:v>116104</c:v>
                </c:pt>
                <c:pt idx="1">
                  <c:v>116852</c:v>
                </c:pt>
                <c:pt idx="2">
                  <c:v>117976</c:v>
                </c:pt>
                <c:pt idx="3">
                  <c:v>119925</c:v>
                </c:pt>
                <c:pt idx="4">
                  <c:v>122459</c:v>
                </c:pt>
                <c:pt idx="5">
                  <c:v>127904</c:v>
                </c:pt>
                <c:pt idx="6">
                  <c:v>132952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FA-4F66-8199-3771FD6F320E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8.27'!$T$11:$Z$11</c:f>
              <c:numCache>
                <c:formatCode>#,##0</c:formatCode>
                <c:ptCount val="7"/>
                <c:pt idx="0">
                  <c:v>144301</c:v>
                </c:pt>
                <c:pt idx="1">
                  <c:v>145708</c:v>
                </c:pt>
                <c:pt idx="2">
                  <c:v>146448</c:v>
                </c:pt>
                <c:pt idx="3">
                  <c:v>152179</c:v>
                </c:pt>
                <c:pt idx="4">
                  <c:v>153839</c:v>
                </c:pt>
                <c:pt idx="5">
                  <c:v>165210</c:v>
                </c:pt>
                <c:pt idx="6">
                  <c:v>173160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FA-4F66-8199-3771FD6F320E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8.27'!$T$12:$Z$12</c:f>
              <c:numCache>
                <c:formatCode>#,##0</c:formatCode>
                <c:ptCount val="7"/>
                <c:pt idx="0">
                  <c:v>15308</c:v>
                </c:pt>
                <c:pt idx="1">
                  <c:v>15467</c:v>
                </c:pt>
                <c:pt idx="2">
                  <c:v>15421</c:v>
                </c:pt>
                <c:pt idx="3">
                  <c:v>15490</c:v>
                </c:pt>
                <c:pt idx="4">
                  <c:v>15833</c:v>
                </c:pt>
                <c:pt idx="5">
                  <c:v>16688</c:v>
                </c:pt>
                <c:pt idx="6">
                  <c:v>17679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FA-4F66-8199-3771FD6F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8.27'!$AB$15:$AB$33</c:f>
              <c:numCache>
                <c:formatCode>0.0%</c:formatCode>
                <c:ptCount val="19"/>
                <c:pt idx="0">
                  <c:v>9.8931560110878808E-3</c:v>
                </c:pt>
                <c:pt idx="1">
                  <c:v>2.3527685640775732E-3</c:v>
                </c:pt>
                <c:pt idx="2">
                  <c:v>5.5633282505148318E-2</c:v>
                </c:pt>
                <c:pt idx="3">
                  <c:v>7.8914687249461591E-3</c:v>
                </c:pt>
                <c:pt idx="4">
                  <c:v>8.1461336519264932E-2</c:v>
                </c:pt>
                <c:pt idx="5">
                  <c:v>3.5076687679143154E-2</c:v>
                </c:pt>
                <c:pt idx="6">
                  <c:v>0.10085988712998915</c:v>
                </c:pt>
                <c:pt idx="7">
                  <c:v>7.5471994718060778E-2</c:v>
                </c:pt>
                <c:pt idx="8">
                  <c:v>3.7796257578377589E-2</c:v>
                </c:pt>
                <c:pt idx="9">
                  <c:v>9.3219939320579124E-3</c:v>
                </c:pt>
                <c:pt idx="10">
                  <c:v>3.9357783262331074E-2</c:v>
                </c:pt>
                <c:pt idx="11">
                  <c:v>1.5720057221008284E-2</c:v>
                </c:pt>
                <c:pt idx="12">
                  <c:v>6.0417419919408508E-2</c:v>
                </c:pt>
                <c:pt idx="13">
                  <c:v>9.1852294342351412E-2</c:v>
                </c:pt>
                <c:pt idx="14">
                  <c:v>5.2939912701282232E-2</c:v>
                </c:pt>
                <c:pt idx="15">
                  <c:v>9.1218252034437411E-2</c:v>
                </c:pt>
                <c:pt idx="16">
                  <c:v>0.1379592221715687</c:v>
                </c:pt>
                <c:pt idx="17">
                  <c:v>2.0640435131183878E-2</c:v>
                </c:pt>
                <c:pt idx="18">
                  <c:v>3.3431321690010951E-2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7-4762-A4D6-7C1DC8D247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7-4762-A4D6-7C1DC8D24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8.27'!$Z$44:$Z$60</c:f>
              <c:numCache>
                <c:formatCode>#,##0</c:formatCode>
                <c:ptCount val="17"/>
                <c:pt idx="0">
                  <c:v>42</c:v>
                </c:pt>
                <c:pt idx="1">
                  <c:v>1937</c:v>
                </c:pt>
                <c:pt idx="2">
                  <c:v>5530</c:v>
                </c:pt>
                <c:pt idx="3">
                  <c:v>10357</c:v>
                </c:pt>
                <c:pt idx="4">
                  <c:v>12199</c:v>
                </c:pt>
                <c:pt idx="5">
                  <c:v>10923</c:v>
                </c:pt>
                <c:pt idx="6">
                  <c:v>9652</c:v>
                </c:pt>
                <c:pt idx="7">
                  <c:v>9055</c:v>
                </c:pt>
                <c:pt idx="8">
                  <c:v>9192</c:v>
                </c:pt>
                <c:pt idx="9">
                  <c:v>8291</c:v>
                </c:pt>
                <c:pt idx="10">
                  <c:v>7458</c:v>
                </c:pt>
                <c:pt idx="11">
                  <c:v>5930</c:v>
                </c:pt>
                <c:pt idx="12">
                  <c:v>2889</c:v>
                </c:pt>
                <c:pt idx="13">
                  <c:v>1219</c:v>
                </c:pt>
                <c:pt idx="14">
                  <c:v>477</c:v>
                </c:pt>
                <c:pt idx="15">
                  <c:v>260</c:v>
                </c:pt>
                <c:pt idx="16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8-42D4-B2F0-1E11F41C0FAE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8.27'!$Z$63:$Z$79</c:f>
              <c:numCache>
                <c:formatCode>#,##0</c:formatCode>
                <c:ptCount val="17"/>
                <c:pt idx="0">
                  <c:v>35</c:v>
                </c:pt>
                <c:pt idx="1">
                  <c:v>2225</c:v>
                </c:pt>
                <c:pt idx="2">
                  <c:v>6277</c:v>
                </c:pt>
                <c:pt idx="3">
                  <c:v>10351</c:v>
                </c:pt>
                <c:pt idx="4">
                  <c:v>11608</c:v>
                </c:pt>
                <c:pt idx="5">
                  <c:v>10573</c:v>
                </c:pt>
                <c:pt idx="6">
                  <c:v>9179</c:v>
                </c:pt>
                <c:pt idx="7">
                  <c:v>9121</c:v>
                </c:pt>
                <c:pt idx="8">
                  <c:v>9642</c:v>
                </c:pt>
                <c:pt idx="9">
                  <c:v>8586</c:v>
                </c:pt>
                <c:pt idx="10">
                  <c:v>8036</c:v>
                </c:pt>
                <c:pt idx="11">
                  <c:v>5505</c:v>
                </c:pt>
                <c:pt idx="12">
                  <c:v>2293</c:v>
                </c:pt>
                <c:pt idx="13">
                  <c:v>903</c:v>
                </c:pt>
                <c:pt idx="14">
                  <c:v>348</c:v>
                </c:pt>
                <c:pt idx="15">
                  <c:v>228</c:v>
                </c:pt>
                <c:pt idx="16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8-42D4-B2F0-1E11F41C0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8.27'!$Z$83:$Z$90</c:f>
              <c:numCache>
                <c:formatCode>#,##0</c:formatCode>
                <c:ptCount val="8"/>
                <c:pt idx="0">
                  <c:v>7590</c:v>
                </c:pt>
                <c:pt idx="1">
                  <c:v>9792</c:v>
                </c:pt>
                <c:pt idx="2">
                  <c:v>12839</c:v>
                </c:pt>
                <c:pt idx="3">
                  <c:v>4622</c:v>
                </c:pt>
                <c:pt idx="4">
                  <c:v>3266</c:v>
                </c:pt>
                <c:pt idx="5">
                  <c:v>3886</c:v>
                </c:pt>
                <c:pt idx="6">
                  <c:v>5540</c:v>
                </c:pt>
                <c:pt idx="7">
                  <c:v>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0-4082-8795-0716C2B6BBD8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8.27'!$Z$93:$Z$100</c:f>
              <c:numCache>
                <c:formatCode>#,##0</c:formatCode>
                <c:ptCount val="8"/>
                <c:pt idx="0">
                  <c:v>5492</c:v>
                </c:pt>
                <c:pt idx="1">
                  <c:v>14961</c:v>
                </c:pt>
                <c:pt idx="2">
                  <c:v>2334</c:v>
                </c:pt>
                <c:pt idx="3">
                  <c:v>10320</c:v>
                </c:pt>
                <c:pt idx="4">
                  <c:v>10976</c:v>
                </c:pt>
                <c:pt idx="5">
                  <c:v>7036</c:v>
                </c:pt>
                <c:pt idx="6">
                  <c:v>667</c:v>
                </c:pt>
                <c:pt idx="7">
                  <c:v>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0-4082-8795-0716C2B6B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8.3'!$AB$15:$AB$33</c:f>
              <c:numCache>
                <c:formatCode>0.0%</c:formatCode>
                <c:ptCount val="19"/>
                <c:pt idx="0">
                  <c:v>1.6294726504451653E-2</c:v>
                </c:pt>
                <c:pt idx="1">
                  <c:v>4.7682427281067882E-3</c:v>
                </c:pt>
                <c:pt idx="2">
                  <c:v>6.6238515512941451E-2</c:v>
                </c:pt>
                <c:pt idx="3">
                  <c:v>6.9133058524041505E-3</c:v>
                </c:pt>
                <c:pt idx="4">
                  <c:v>7.1368576117435745E-2</c:v>
                </c:pt>
                <c:pt idx="5">
                  <c:v>2.4732836264488866E-2</c:v>
                </c:pt>
                <c:pt idx="6">
                  <c:v>0.10270458862599662</c:v>
                </c:pt>
                <c:pt idx="7">
                  <c:v>7.9922984480597523E-2</c:v>
                </c:pt>
                <c:pt idx="8">
                  <c:v>3.1620297982865336E-2</c:v>
                </c:pt>
                <c:pt idx="9">
                  <c:v>1.5131740473206094E-2</c:v>
                </c:pt>
                <c:pt idx="10">
                  <c:v>2.8596534301626887E-2</c:v>
                </c:pt>
                <c:pt idx="11">
                  <c:v>1.4304728184320364E-2</c:v>
                </c:pt>
                <c:pt idx="12">
                  <c:v>5.5745797097703748E-2</c:v>
                </c:pt>
                <c:pt idx="13">
                  <c:v>6.7453189812242367E-2</c:v>
                </c:pt>
                <c:pt idx="14">
                  <c:v>5.3510279504309512E-2</c:v>
                </c:pt>
                <c:pt idx="15">
                  <c:v>0.11222815201519636</c:v>
                </c:pt>
                <c:pt idx="16">
                  <c:v>0.11510977295928257</c:v>
                </c:pt>
                <c:pt idx="17">
                  <c:v>2.5508160285319239E-2</c:v>
                </c:pt>
                <c:pt idx="18">
                  <c:v>3.1025882900228719E-2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D-4CA7-B8F8-53A67A2933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8D-4CA7-B8F8-53A67A293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8.27'!$T$8:$Z$8</c:f>
              <c:numCache>
                <c:formatCode>#,##0</c:formatCode>
                <c:ptCount val="7"/>
                <c:pt idx="0">
                  <c:v>35243.78</c:v>
                </c:pt>
                <c:pt idx="1">
                  <c:v>35951</c:v>
                </c:pt>
                <c:pt idx="2">
                  <c:v>36536</c:v>
                </c:pt>
                <c:pt idx="3">
                  <c:v>37670.6</c:v>
                </c:pt>
                <c:pt idx="4">
                  <c:v>39089.339999999997</c:v>
                </c:pt>
                <c:pt idx="5">
                  <c:v>39118</c:v>
                </c:pt>
                <c:pt idx="6">
                  <c:v>40571.449999999997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B-4652-B648-201C34FBA7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B-4652-B648-201C34FBA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8.28'!$U$4:$Y$4</c:f>
              <c:numCache>
                <c:formatCode>#,##0</c:formatCode>
                <c:ptCount val="5"/>
                <c:pt idx="0">
                  <c:v>47504</c:v>
                </c:pt>
                <c:pt idx="1">
                  <c:v>46919</c:v>
                </c:pt>
                <c:pt idx="2">
                  <c:v>48281</c:v>
                </c:pt>
                <c:pt idx="3">
                  <c:v>47952</c:v>
                </c:pt>
                <c:pt idx="4">
                  <c:v>49359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6-4554-B824-89FE735079C1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8.28'!$U$7:$Y$7</c:f>
              <c:numCache>
                <c:formatCode>#,##0</c:formatCode>
                <c:ptCount val="5"/>
                <c:pt idx="0">
                  <c:v>33757</c:v>
                </c:pt>
                <c:pt idx="1">
                  <c:v>33799</c:v>
                </c:pt>
                <c:pt idx="2">
                  <c:v>34087</c:v>
                </c:pt>
                <c:pt idx="3">
                  <c:v>34261</c:v>
                </c:pt>
                <c:pt idx="4">
                  <c:v>34748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6-4554-B824-89FE735079C1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8.28'!$U$11:$Y$11</c:f>
              <c:numCache>
                <c:formatCode>#,##0</c:formatCode>
                <c:ptCount val="5"/>
                <c:pt idx="0">
                  <c:v>41559</c:v>
                </c:pt>
                <c:pt idx="1">
                  <c:v>40974</c:v>
                </c:pt>
                <c:pt idx="2">
                  <c:v>42463</c:v>
                </c:pt>
                <c:pt idx="3">
                  <c:v>42278</c:v>
                </c:pt>
                <c:pt idx="4">
                  <c:v>43680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6-4554-B824-89FE735079C1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8.28'!$U$12:$Y$12</c:f>
              <c:numCache>
                <c:formatCode>#,##0</c:formatCode>
                <c:ptCount val="5"/>
                <c:pt idx="0">
                  <c:v>5945</c:v>
                </c:pt>
                <c:pt idx="1">
                  <c:v>5948</c:v>
                </c:pt>
                <c:pt idx="2">
                  <c:v>5821</c:v>
                </c:pt>
                <c:pt idx="3">
                  <c:v>5675</c:v>
                </c:pt>
                <c:pt idx="4">
                  <c:v>5679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6-4554-B824-89FE73507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8.28'!$AB$15:$AB$33</c:f>
              <c:numCache>
                <c:formatCode>0.0%</c:formatCode>
                <c:ptCount val="19"/>
                <c:pt idx="0">
                  <c:v>6.7684858981676477E-2</c:v>
                </c:pt>
                <c:pt idx="1">
                  <c:v>1.2793009112558799E-3</c:v>
                </c:pt>
                <c:pt idx="2">
                  <c:v>9.1027180223976073E-2</c:v>
                </c:pt>
                <c:pt idx="3">
                  <c:v>1.4957979885453365E-2</c:v>
                </c:pt>
                <c:pt idx="4">
                  <c:v>5.896593123265563E-2</c:v>
                </c:pt>
                <c:pt idx="5">
                  <c:v>3.6469916747033003E-2</c:v>
                </c:pt>
                <c:pt idx="6">
                  <c:v>9.7423684780255468E-2</c:v>
                </c:pt>
                <c:pt idx="7">
                  <c:v>5.865102639296188E-2</c:v>
                </c:pt>
                <c:pt idx="8">
                  <c:v>3.9835462221260012E-2</c:v>
                </c:pt>
                <c:pt idx="9">
                  <c:v>6.4555492137219781E-3</c:v>
                </c:pt>
                <c:pt idx="10">
                  <c:v>2.8951563699344603E-2</c:v>
                </c:pt>
                <c:pt idx="11">
                  <c:v>1.3147277057214274E-2</c:v>
                </c:pt>
                <c:pt idx="12">
                  <c:v>4.0878584502745577E-2</c:v>
                </c:pt>
                <c:pt idx="13">
                  <c:v>7.8057037139089527E-2</c:v>
                </c:pt>
                <c:pt idx="14">
                  <c:v>3.93040603042768E-2</c:v>
                </c:pt>
                <c:pt idx="15">
                  <c:v>7.3156330571355468E-2</c:v>
                </c:pt>
                <c:pt idx="16">
                  <c:v>0.1276348678383751</c:v>
                </c:pt>
                <c:pt idx="17">
                  <c:v>1.2281288748056446E-2</c:v>
                </c:pt>
                <c:pt idx="18">
                  <c:v>3.5072526520891968E-2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4-4487-BBC3-C308D07C00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4-4487-BBC3-C308D07C0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8.28'!$Y$44:$Y$60</c:f>
              <c:numCache>
                <c:formatCode>#,##0</c:formatCode>
                <c:ptCount val="17"/>
                <c:pt idx="0">
                  <c:v>13</c:v>
                </c:pt>
                <c:pt idx="1">
                  <c:v>638</c:v>
                </c:pt>
                <c:pt idx="2">
                  <c:v>1815</c:v>
                </c:pt>
                <c:pt idx="3">
                  <c:v>2483</c:v>
                </c:pt>
                <c:pt idx="4">
                  <c:v>2993</c:v>
                </c:pt>
                <c:pt idx="5">
                  <c:v>2589</c:v>
                </c:pt>
                <c:pt idx="6">
                  <c:v>2272</c:v>
                </c:pt>
                <c:pt idx="7">
                  <c:v>2231</c:v>
                </c:pt>
                <c:pt idx="8">
                  <c:v>2339</c:v>
                </c:pt>
                <c:pt idx="9">
                  <c:v>2167</c:v>
                </c:pt>
                <c:pt idx="10">
                  <c:v>2099</c:v>
                </c:pt>
                <c:pt idx="11">
                  <c:v>1693</c:v>
                </c:pt>
                <c:pt idx="12">
                  <c:v>953</c:v>
                </c:pt>
                <c:pt idx="13">
                  <c:v>417</c:v>
                </c:pt>
                <c:pt idx="14">
                  <c:v>198</c:v>
                </c:pt>
                <c:pt idx="15">
                  <c:v>98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5-4847-905B-256876DE4558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8.28'!$Y$63:$Y$79</c:f>
              <c:numCache>
                <c:formatCode>#,##0</c:formatCode>
                <c:ptCount val="17"/>
                <c:pt idx="0">
                  <c:v>8</c:v>
                </c:pt>
                <c:pt idx="1">
                  <c:v>813</c:v>
                </c:pt>
                <c:pt idx="2">
                  <c:v>1792</c:v>
                </c:pt>
                <c:pt idx="3">
                  <c:v>2530</c:v>
                </c:pt>
                <c:pt idx="4">
                  <c:v>3050</c:v>
                </c:pt>
                <c:pt idx="5">
                  <c:v>2337</c:v>
                </c:pt>
                <c:pt idx="6">
                  <c:v>2077</c:v>
                </c:pt>
                <c:pt idx="7">
                  <c:v>2179</c:v>
                </c:pt>
                <c:pt idx="8">
                  <c:v>2394</c:v>
                </c:pt>
                <c:pt idx="9">
                  <c:v>2287</c:v>
                </c:pt>
                <c:pt idx="10">
                  <c:v>2088</c:v>
                </c:pt>
                <c:pt idx="11">
                  <c:v>1455</c:v>
                </c:pt>
                <c:pt idx="12">
                  <c:v>704</c:v>
                </c:pt>
                <c:pt idx="13">
                  <c:v>271</c:v>
                </c:pt>
                <c:pt idx="14">
                  <c:v>159</c:v>
                </c:pt>
                <c:pt idx="15">
                  <c:v>97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5-4847-905B-256876DE4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8.28'!$Y$83:$Y$90</c:f>
              <c:numCache>
                <c:formatCode>#,##0</c:formatCode>
                <c:ptCount val="8"/>
                <c:pt idx="0">
                  <c:v>2256</c:v>
                </c:pt>
                <c:pt idx="1">
                  <c:v>1837</c:v>
                </c:pt>
                <c:pt idx="2">
                  <c:v>2956</c:v>
                </c:pt>
                <c:pt idx="3">
                  <c:v>708</c:v>
                </c:pt>
                <c:pt idx="4">
                  <c:v>758</c:v>
                </c:pt>
                <c:pt idx="5">
                  <c:v>926</c:v>
                </c:pt>
                <c:pt idx="6">
                  <c:v>1734</c:v>
                </c:pt>
                <c:pt idx="7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9CD-9A8E-D86E3D86A820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8.28'!$Y$93:$Y$100</c:f>
              <c:numCache>
                <c:formatCode>#,##0</c:formatCode>
                <c:ptCount val="8"/>
                <c:pt idx="0">
                  <c:v>1399</c:v>
                </c:pt>
                <c:pt idx="1">
                  <c:v>3284</c:v>
                </c:pt>
                <c:pt idx="2">
                  <c:v>489</c:v>
                </c:pt>
                <c:pt idx="3">
                  <c:v>2098</c:v>
                </c:pt>
                <c:pt idx="4">
                  <c:v>2811</c:v>
                </c:pt>
                <c:pt idx="5">
                  <c:v>1728</c:v>
                </c:pt>
                <c:pt idx="6">
                  <c:v>100</c:v>
                </c:pt>
                <c:pt idx="7">
                  <c:v>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F-49CD-9A8E-D86E3D86A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8.28'!$U$8:$Y$8</c:f>
              <c:numCache>
                <c:formatCode>#,##0</c:formatCode>
                <c:ptCount val="5"/>
                <c:pt idx="0">
                  <c:v>31834.35</c:v>
                </c:pt>
                <c:pt idx="1">
                  <c:v>33070</c:v>
                </c:pt>
                <c:pt idx="2">
                  <c:v>34645</c:v>
                </c:pt>
                <c:pt idx="3">
                  <c:v>35920.14</c:v>
                </c:pt>
                <c:pt idx="4">
                  <c:v>36369.58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2-49B4-8CEB-A1AF1EE066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E2-49B4-8CEB-A1AF1EE0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8.28'!$T$4:$Z$4</c:f>
              <c:numCache>
                <c:formatCode>#,##0</c:formatCode>
                <c:ptCount val="7"/>
                <c:pt idx="0">
                  <c:v>47542</c:v>
                </c:pt>
                <c:pt idx="1">
                  <c:v>47504</c:v>
                </c:pt>
                <c:pt idx="2">
                  <c:v>46919</c:v>
                </c:pt>
                <c:pt idx="3">
                  <c:v>48281</c:v>
                </c:pt>
                <c:pt idx="4">
                  <c:v>47952</c:v>
                </c:pt>
                <c:pt idx="5">
                  <c:v>49359</c:v>
                </c:pt>
                <c:pt idx="6">
                  <c:v>50809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E-4869-8748-78E86640CBF5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8.28'!$T$7:$Z$7</c:f>
              <c:numCache>
                <c:formatCode>#,##0</c:formatCode>
                <c:ptCount val="7"/>
                <c:pt idx="0">
                  <c:v>33597</c:v>
                </c:pt>
                <c:pt idx="1">
                  <c:v>33757</c:v>
                </c:pt>
                <c:pt idx="2">
                  <c:v>33799</c:v>
                </c:pt>
                <c:pt idx="3">
                  <c:v>34087</c:v>
                </c:pt>
                <c:pt idx="4">
                  <c:v>34261</c:v>
                </c:pt>
                <c:pt idx="5">
                  <c:v>34748</c:v>
                </c:pt>
                <c:pt idx="6">
                  <c:v>36081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E-4869-8748-78E86640CBF5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8.28'!$T$11:$Z$11</c:f>
              <c:numCache>
                <c:formatCode>#,##0</c:formatCode>
                <c:ptCount val="7"/>
                <c:pt idx="0">
                  <c:v>41575</c:v>
                </c:pt>
                <c:pt idx="1">
                  <c:v>41559</c:v>
                </c:pt>
                <c:pt idx="2">
                  <c:v>40974</c:v>
                </c:pt>
                <c:pt idx="3">
                  <c:v>42463</c:v>
                </c:pt>
                <c:pt idx="4">
                  <c:v>42278</c:v>
                </c:pt>
                <c:pt idx="5">
                  <c:v>43680</c:v>
                </c:pt>
                <c:pt idx="6">
                  <c:v>44952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E-4869-8748-78E86640CBF5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8.28'!$T$12:$Z$12</c:f>
              <c:numCache>
                <c:formatCode>#,##0</c:formatCode>
                <c:ptCount val="7"/>
                <c:pt idx="0">
                  <c:v>5968</c:v>
                </c:pt>
                <c:pt idx="1">
                  <c:v>5945</c:v>
                </c:pt>
                <c:pt idx="2">
                  <c:v>5948</c:v>
                </c:pt>
                <c:pt idx="3">
                  <c:v>5821</c:v>
                </c:pt>
                <c:pt idx="4">
                  <c:v>5675</c:v>
                </c:pt>
                <c:pt idx="5">
                  <c:v>5679</c:v>
                </c:pt>
                <c:pt idx="6">
                  <c:v>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FE-4869-8748-78E86640C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8.28'!$AB$15:$AB$33</c:f>
              <c:numCache>
                <c:formatCode>0.0%</c:formatCode>
                <c:ptCount val="19"/>
                <c:pt idx="0">
                  <c:v>6.7684858981676477E-2</c:v>
                </c:pt>
                <c:pt idx="1">
                  <c:v>1.2793009112558799E-3</c:v>
                </c:pt>
                <c:pt idx="2">
                  <c:v>9.1027180223976073E-2</c:v>
                </c:pt>
                <c:pt idx="3">
                  <c:v>1.4957979885453365E-2</c:v>
                </c:pt>
                <c:pt idx="4">
                  <c:v>5.896593123265563E-2</c:v>
                </c:pt>
                <c:pt idx="5">
                  <c:v>3.6469916747033003E-2</c:v>
                </c:pt>
                <c:pt idx="6">
                  <c:v>9.7423684780255468E-2</c:v>
                </c:pt>
                <c:pt idx="7">
                  <c:v>5.865102639296188E-2</c:v>
                </c:pt>
                <c:pt idx="8">
                  <c:v>3.9835462221260012E-2</c:v>
                </c:pt>
                <c:pt idx="9">
                  <c:v>6.4555492137219781E-3</c:v>
                </c:pt>
                <c:pt idx="10">
                  <c:v>2.8951563699344603E-2</c:v>
                </c:pt>
                <c:pt idx="11">
                  <c:v>1.3147277057214274E-2</c:v>
                </c:pt>
                <c:pt idx="12">
                  <c:v>4.0878584502745577E-2</c:v>
                </c:pt>
                <c:pt idx="13">
                  <c:v>7.8057037139089527E-2</c:v>
                </c:pt>
                <c:pt idx="14">
                  <c:v>3.93040603042768E-2</c:v>
                </c:pt>
                <c:pt idx="15">
                  <c:v>7.3156330571355468E-2</c:v>
                </c:pt>
                <c:pt idx="16">
                  <c:v>0.1276348678383751</c:v>
                </c:pt>
                <c:pt idx="17">
                  <c:v>1.2281288748056446E-2</c:v>
                </c:pt>
                <c:pt idx="18">
                  <c:v>3.5072526520891968E-2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3-4155-BD80-F4D9951902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3-4155-BD80-F4D995190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8.28'!$Z$44:$Z$60</c:f>
              <c:numCache>
                <c:formatCode>#,##0</c:formatCode>
                <c:ptCount val="17"/>
                <c:pt idx="0">
                  <c:v>12</c:v>
                </c:pt>
                <c:pt idx="1">
                  <c:v>583</c:v>
                </c:pt>
                <c:pt idx="2">
                  <c:v>1809</c:v>
                </c:pt>
                <c:pt idx="3">
                  <c:v>2556</c:v>
                </c:pt>
                <c:pt idx="4">
                  <c:v>3197</c:v>
                </c:pt>
                <c:pt idx="5">
                  <c:v>2607</c:v>
                </c:pt>
                <c:pt idx="6">
                  <c:v>2457</c:v>
                </c:pt>
                <c:pt idx="7">
                  <c:v>2224</c:v>
                </c:pt>
                <c:pt idx="8">
                  <c:v>2426</c:v>
                </c:pt>
                <c:pt idx="9">
                  <c:v>2236</c:v>
                </c:pt>
                <c:pt idx="10">
                  <c:v>2174</c:v>
                </c:pt>
                <c:pt idx="11">
                  <c:v>1767</c:v>
                </c:pt>
                <c:pt idx="12">
                  <c:v>1013</c:v>
                </c:pt>
                <c:pt idx="13">
                  <c:v>437</c:v>
                </c:pt>
                <c:pt idx="14">
                  <c:v>203</c:v>
                </c:pt>
                <c:pt idx="15">
                  <c:v>110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C-4728-9B8A-049F1B45D82A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8.28'!$Z$63:$Z$79</c:f>
              <c:numCache>
                <c:formatCode>#,##0</c:formatCode>
                <c:ptCount val="17"/>
                <c:pt idx="0">
                  <c:v>16</c:v>
                </c:pt>
                <c:pt idx="1">
                  <c:v>776</c:v>
                </c:pt>
                <c:pt idx="2">
                  <c:v>1823</c:v>
                </c:pt>
                <c:pt idx="3">
                  <c:v>2728</c:v>
                </c:pt>
                <c:pt idx="4">
                  <c:v>3148</c:v>
                </c:pt>
                <c:pt idx="5">
                  <c:v>2419</c:v>
                </c:pt>
                <c:pt idx="6">
                  <c:v>2108</c:v>
                </c:pt>
                <c:pt idx="7">
                  <c:v>2168</c:v>
                </c:pt>
                <c:pt idx="8">
                  <c:v>2361</c:v>
                </c:pt>
                <c:pt idx="9">
                  <c:v>2331</c:v>
                </c:pt>
                <c:pt idx="10">
                  <c:v>2101</c:v>
                </c:pt>
                <c:pt idx="11">
                  <c:v>1486</c:v>
                </c:pt>
                <c:pt idx="12">
                  <c:v>755</c:v>
                </c:pt>
                <c:pt idx="13">
                  <c:v>304</c:v>
                </c:pt>
                <c:pt idx="14">
                  <c:v>144</c:v>
                </c:pt>
                <c:pt idx="15">
                  <c:v>115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C-4728-9B8A-049F1B45D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8.28'!$Z$83:$Z$90</c:f>
              <c:numCache>
                <c:formatCode>#,##0</c:formatCode>
                <c:ptCount val="8"/>
                <c:pt idx="0">
                  <c:v>2328</c:v>
                </c:pt>
                <c:pt idx="1">
                  <c:v>1857</c:v>
                </c:pt>
                <c:pt idx="2">
                  <c:v>3160</c:v>
                </c:pt>
                <c:pt idx="3">
                  <c:v>778</c:v>
                </c:pt>
                <c:pt idx="4">
                  <c:v>753</c:v>
                </c:pt>
                <c:pt idx="5">
                  <c:v>962</c:v>
                </c:pt>
                <c:pt idx="6">
                  <c:v>1778</c:v>
                </c:pt>
                <c:pt idx="7">
                  <c:v>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9-4003-BBC5-DA55491FEA3E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8.28'!$Z$93:$Z$100</c:f>
              <c:numCache>
                <c:formatCode>#,##0</c:formatCode>
                <c:ptCount val="8"/>
                <c:pt idx="0">
                  <c:v>1500</c:v>
                </c:pt>
                <c:pt idx="1">
                  <c:v>3399</c:v>
                </c:pt>
                <c:pt idx="2">
                  <c:v>509</c:v>
                </c:pt>
                <c:pt idx="3">
                  <c:v>2339</c:v>
                </c:pt>
                <c:pt idx="4">
                  <c:v>2827</c:v>
                </c:pt>
                <c:pt idx="5">
                  <c:v>1779</c:v>
                </c:pt>
                <c:pt idx="6">
                  <c:v>108</c:v>
                </c:pt>
                <c:pt idx="7">
                  <c:v>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9-4003-BBC5-DA55491FE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8.3'!$Z$44:$Z$60</c:f>
              <c:numCache>
                <c:formatCode>#,##0</c:formatCode>
                <c:ptCount val="17"/>
                <c:pt idx="0">
                  <c:v>26</c:v>
                </c:pt>
                <c:pt idx="1">
                  <c:v>893</c:v>
                </c:pt>
                <c:pt idx="2">
                  <c:v>2485</c:v>
                </c:pt>
                <c:pt idx="3">
                  <c:v>3984</c:v>
                </c:pt>
                <c:pt idx="4">
                  <c:v>5062</c:v>
                </c:pt>
                <c:pt idx="5">
                  <c:v>4344</c:v>
                </c:pt>
                <c:pt idx="6">
                  <c:v>3883</c:v>
                </c:pt>
                <c:pt idx="7">
                  <c:v>3514</c:v>
                </c:pt>
                <c:pt idx="8">
                  <c:v>3670</c:v>
                </c:pt>
                <c:pt idx="9">
                  <c:v>3268</c:v>
                </c:pt>
                <c:pt idx="10">
                  <c:v>3147</c:v>
                </c:pt>
                <c:pt idx="11">
                  <c:v>2483</c:v>
                </c:pt>
                <c:pt idx="12">
                  <c:v>1235</c:v>
                </c:pt>
                <c:pt idx="13">
                  <c:v>517</c:v>
                </c:pt>
                <c:pt idx="14">
                  <c:v>199</c:v>
                </c:pt>
                <c:pt idx="15">
                  <c:v>90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C-486E-90A7-293EA7B0487C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8.3'!$Z$63:$Z$79</c:f>
              <c:numCache>
                <c:formatCode>#,##0</c:formatCode>
                <c:ptCount val="17"/>
                <c:pt idx="0">
                  <c:v>18</c:v>
                </c:pt>
                <c:pt idx="1">
                  <c:v>1021</c:v>
                </c:pt>
                <c:pt idx="2">
                  <c:v>2647</c:v>
                </c:pt>
                <c:pt idx="3">
                  <c:v>4166</c:v>
                </c:pt>
                <c:pt idx="4">
                  <c:v>4520</c:v>
                </c:pt>
                <c:pt idx="5">
                  <c:v>4019</c:v>
                </c:pt>
                <c:pt idx="6">
                  <c:v>3660</c:v>
                </c:pt>
                <c:pt idx="7">
                  <c:v>3661</c:v>
                </c:pt>
                <c:pt idx="8">
                  <c:v>4002</c:v>
                </c:pt>
                <c:pt idx="9">
                  <c:v>3456</c:v>
                </c:pt>
                <c:pt idx="10">
                  <c:v>3258</c:v>
                </c:pt>
                <c:pt idx="11">
                  <c:v>2274</c:v>
                </c:pt>
                <c:pt idx="12">
                  <c:v>1011</c:v>
                </c:pt>
                <c:pt idx="13">
                  <c:v>345</c:v>
                </c:pt>
                <c:pt idx="14">
                  <c:v>153</c:v>
                </c:pt>
                <c:pt idx="15">
                  <c:v>91</c:v>
                </c:pt>
                <c:pt idx="1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C-486E-90A7-293EA7B04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8.28'!$T$8:$Z$8</c:f>
              <c:numCache>
                <c:formatCode>#,##0</c:formatCode>
                <c:ptCount val="7"/>
                <c:pt idx="0">
                  <c:v>31183.200000000001</c:v>
                </c:pt>
                <c:pt idx="1">
                  <c:v>31834.35</c:v>
                </c:pt>
                <c:pt idx="2">
                  <c:v>33070</c:v>
                </c:pt>
                <c:pt idx="3">
                  <c:v>34645</c:v>
                </c:pt>
                <c:pt idx="4">
                  <c:v>35920.14</c:v>
                </c:pt>
                <c:pt idx="5">
                  <c:v>36369.58</c:v>
                </c:pt>
                <c:pt idx="6">
                  <c:v>38262.120000000003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A-42B5-BA06-D2913AB0BB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A-42B5-BA06-D2913AB0B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8.29'!$U$4:$Y$4</c:f>
              <c:numCache>
                <c:formatCode>#,##0</c:formatCode>
                <c:ptCount val="5"/>
                <c:pt idx="0">
                  <c:v>10122</c:v>
                </c:pt>
                <c:pt idx="1">
                  <c:v>10310</c:v>
                </c:pt>
                <c:pt idx="2">
                  <c:v>10376</c:v>
                </c:pt>
                <c:pt idx="3">
                  <c:v>10385</c:v>
                </c:pt>
                <c:pt idx="4">
                  <c:v>11043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C-4AE2-A5E1-AFB8B77DC2AB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8.29'!$U$7:$Y$7</c:f>
              <c:numCache>
                <c:formatCode>#,##0</c:formatCode>
                <c:ptCount val="5"/>
                <c:pt idx="0">
                  <c:v>7253</c:v>
                </c:pt>
                <c:pt idx="1">
                  <c:v>7340</c:v>
                </c:pt>
                <c:pt idx="2">
                  <c:v>7366</c:v>
                </c:pt>
                <c:pt idx="3">
                  <c:v>7349</c:v>
                </c:pt>
                <c:pt idx="4">
                  <c:v>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C-4AE2-A5E1-AFB8B77DC2AB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8.29'!$U$11:$Y$11</c:f>
              <c:numCache>
                <c:formatCode>#,##0</c:formatCode>
                <c:ptCount val="5"/>
                <c:pt idx="0">
                  <c:v>8157</c:v>
                </c:pt>
                <c:pt idx="1">
                  <c:v>8312</c:v>
                </c:pt>
                <c:pt idx="2">
                  <c:v>8411</c:v>
                </c:pt>
                <c:pt idx="3">
                  <c:v>8483</c:v>
                </c:pt>
                <c:pt idx="4">
                  <c:v>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C-4AE2-A5E1-AFB8B77DC2AB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8.29'!$U$12:$Y$12</c:f>
              <c:numCache>
                <c:formatCode>#,##0</c:formatCode>
                <c:ptCount val="5"/>
                <c:pt idx="0">
                  <c:v>1967</c:v>
                </c:pt>
                <c:pt idx="1">
                  <c:v>1994</c:v>
                </c:pt>
                <c:pt idx="2">
                  <c:v>1964</c:v>
                </c:pt>
                <c:pt idx="3">
                  <c:v>1902</c:v>
                </c:pt>
                <c:pt idx="4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EC-4AE2-A5E1-AFB8B77DC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8.29'!$AB$15:$AB$33</c:f>
              <c:numCache>
                <c:formatCode>0.0%</c:formatCode>
                <c:ptCount val="19"/>
                <c:pt idx="0">
                  <c:v>4.9122200121075849E-2</c:v>
                </c:pt>
                <c:pt idx="1">
                  <c:v>2.3350341606849434E-3</c:v>
                </c:pt>
                <c:pt idx="2">
                  <c:v>5.1976130761913E-2</c:v>
                </c:pt>
                <c:pt idx="3">
                  <c:v>4.4971028279858164E-3</c:v>
                </c:pt>
                <c:pt idx="4">
                  <c:v>6.5813370232638585E-2</c:v>
                </c:pt>
                <c:pt idx="5">
                  <c:v>2.4734065553921991E-2</c:v>
                </c:pt>
                <c:pt idx="6">
                  <c:v>8.3023436824353536E-2</c:v>
                </c:pt>
                <c:pt idx="7">
                  <c:v>9.7811986508691509E-2</c:v>
                </c:pt>
                <c:pt idx="8">
                  <c:v>3.1998616276052924E-2</c:v>
                </c:pt>
                <c:pt idx="9">
                  <c:v>1.383723947072559E-2</c:v>
                </c:pt>
                <c:pt idx="10">
                  <c:v>2.767447894145118E-2</c:v>
                </c:pt>
                <c:pt idx="11">
                  <c:v>1.3750756724033555E-2</c:v>
                </c:pt>
                <c:pt idx="12">
                  <c:v>5.9846060710888181E-2</c:v>
                </c:pt>
                <c:pt idx="13">
                  <c:v>6.6159301219406733E-2</c:v>
                </c:pt>
                <c:pt idx="14">
                  <c:v>5.6040819856438641E-2</c:v>
                </c:pt>
                <c:pt idx="15">
                  <c:v>8.726109141226325E-2</c:v>
                </c:pt>
                <c:pt idx="16">
                  <c:v>0.11787598374124363</c:v>
                </c:pt>
                <c:pt idx="17">
                  <c:v>3.2603995502897172E-2</c:v>
                </c:pt>
                <c:pt idx="18">
                  <c:v>2.975006486206002E-2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8-4A81-884B-DCEF661FB3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8-4A81-884B-DCEF661FB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8.29'!$Y$44:$Y$60</c:f>
              <c:numCache>
                <c:formatCode>#,##0</c:formatCode>
                <c:ptCount val="17"/>
                <c:pt idx="0">
                  <c:v>0</c:v>
                </c:pt>
                <c:pt idx="1">
                  <c:v>86</c:v>
                </c:pt>
                <c:pt idx="2">
                  <c:v>271</c:v>
                </c:pt>
                <c:pt idx="3">
                  <c:v>360</c:v>
                </c:pt>
                <c:pt idx="4">
                  <c:v>457</c:v>
                </c:pt>
                <c:pt idx="5">
                  <c:v>446</c:v>
                </c:pt>
                <c:pt idx="6">
                  <c:v>448</c:v>
                </c:pt>
                <c:pt idx="7">
                  <c:v>536</c:v>
                </c:pt>
                <c:pt idx="8">
                  <c:v>625</c:v>
                </c:pt>
                <c:pt idx="9">
                  <c:v>582</c:v>
                </c:pt>
                <c:pt idx="10">
                  <c:v>620</c:v>
                </c:pt>
                <c:pt idx="11">
                  <c:v>474</c:v>
                </c:pt>
                <c:pt idx="12">
                  <c:v>322</c:v>
                </c:pt>
                <c:pt idx="13">
                  <c:v>119</c:v>
                </c:pt>
                <c:pt idx="14">
                  <c:v>43</c:v>
                </c:pt>
                <c:pt idx="15">
                  <c:v>20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D-4809-80EE-0D74ACD84740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8.29'!$Y$63:$Y$79</c:f>
              <c:numCache>
                <c:formatCode>#,##0</c:formatCode>
                <c:ptCount val="17"/>
                <c:pt idx="0">
                  <c:v>0</c:v>
                </c:pt>
                <c:pt idx="1">
                  <c:v>83</c:v>
                </c:pt>
                <c:pt idx="2">
                  <c:v>259</c:v>
                </c:pt>
                <c:pt idx="3">
                  <c:v>454</c:v>
                </c:pt>
                <c:pt idx="4">
                  <c:v>412</c:v>
                </c:pt>
                <c:pt idx="5">
                  <c:v>400</c:v>
                </c:pt>
                <c:pt idx="6">
                  <c:v>496</c:v>
                </c:pt>
                <c:pt idx="7">
                  <c:v>579</c:v>
                </c:pt>
                <c:pt idx="8">
                  <c:v>679</c:v>
                </c:pt>
                <c:pt idx="9">
                  <c:v>618</c:v>
                </c:pt>
                <c:pt idx="10">
                  <c:v>723</c:v>
                </c:pt>
                <c:pt idx="11">
                  <c:v>523</c:v>
                </c:pt>
                <c:pt idx="12">
                  <c:v>244</c:v>
                </c:pt>
                <c:pt idx="13">
                  <c:v>84</c:v>
                </c:pt>
                <c:pt idx="14">
                  <c:v>30</c:v>
                </c:pt>
                <c:pt idx="15">
                  <c:v>16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D-4809-80EE-0D74ACD84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8.29'!$Y$83:$Y$90</c:f>
              <c:numCache>
                <c:formatCode>#,##0</c:formatCode>
                <c:ptCount val="8"/>
                <c:pt idx="0">
                  <c:v>412</c:v>
                </c:pt>
                <c:pt idx="1">
                  <c:v>464</c:v>
                </c:pt>
                <c:pt idx="2">
                  <c:v>683</c:v>
                </c:pt>
                <c:pt idx="3">
                  <c:v>240</c:v>
                </c:pt>
                <c:pt idx="4">
                  <c:v>169</c:v>
                </c:pt>
                <c:pt idx="5">
                  <c:v>124</c:v>
                </c:pt>
                <c:pt idx="6">
                  <c:v>245</c:v>
                </c:pt>
                <c:pt idx="7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9-48D4-8B06-AAC35DA8C8F0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8.29'!$Y$93:$Y$100</c:f>
              <c:numCache>
                <c:formatCode>#,##0</c:formatCode>
                <c:ptCount val="8"/>
                <c:pt idx="0">
                  <c:v>327</c:v>
                </c:pt>
                <c:pt idx="1">
                  <c:v>792</c:v>
                </c:pt>
                <c:pt idx="2">
                  <c:v>148</c:v>
                </c:pt>
                <c:pt idx="3">
                  <c:v>530</c:v>
                </c:pt>
                <c:pt idx="4">
                  <c:v>532</c:v>
                </c:pt>
                <c:pt idx="5">
                  <c:v>299</c:v>
                </c:pt>
                <c:pt idx="6">
                  <c:v>21</c:v>
                </c:pt>
                <c:pt idx="7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9-48D4-8B06-AAC35DA8C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8.29'!$U$8:$Y$8</c:f>
              <c:numCache>
                <c:formatCode>#,##0</c:formatCode>
                <c:ptCount val="5"/>
                <c:pt idx="0">
                  <c:v>31797.31</c:v>
                </c:pt>
                <c:pt idx="1">
                  <c:v>32241.67</c:v>
                </c:pt>
                <c:pt idx="2">
                  <c:v>34262.5</c:v>
                </c:pt>
                <c:pt idx="3">
                  <c:v>35247</c:v>
                </c:pt>
                <c:pt idx="4">
                  <c:v>35420.6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0-4155-A60A-565B09F554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0-4155-A60A-565B09F55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8.29'!$T$4:$Z$4</c:f>
              <c:numCache>
                <c:formatCode>#,##0</c:formatCode>
                <c:ptCount val="7"/>
                <c:pt idx="0">
                  <c:v>10089</c:v>
                </c:pt>
                <c:pt idx="1">
                  <c:v>10122</c:v>
                </c:pt>
                <c:pt idx="2">
                  <c:v>10310</c:v>
                </c:pt>
                <c:pt idx="3">
                  <c:v>10376</c:v>
                </c:pt>
                <c:pt idx="4">
                  <c:v>10385</c:v>
                </c:pt>
                <c:pt idx="5">
                  <c:v>11043</c:v>
                </c:pt>
                <c:pt idx="6">
                  <c:v>11563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F-482C-98F2-572DF837FED7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8.29'!$T$7:$Z$7</c:f>
              <c:numCache>
                <c:formatCode>#,##0</c:formatCode>
                <c:ptCount val="7"/>
                <c:pt idx="0">
                  <c:v>7179</c:v>
                </c:pt>
                <c:pt idx="1">
                  <c:v>7253</c:v>
                </c:pt>
                <c:pt idx="2">
                  <c:v>7340</c:v>
                </c:pt>
                <c:pt idx="3">
                  <c:v>7366</c:v>
                </c:pt>
                <c:pt idx="4">
                  <c:v>7349</c:v>
                </c:pt>
                <c:pt idx="5">
                  <c:v>7683</c:v>
                </c:pt>
                <c:pt idx="6">
                  <c:v>8149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F-482C-98F2-572DF837FED7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8.29'!$T$11:$Z$11</c:f>
              <c:numCache>
                <c:formatCode>#,##0</c:formatCode>
                <c:ptCount val="7"/>
                <c:pt idx="0">
                  <c:v>8085</c:v>
                </c:pt>
                <c:pt idx="1">
                  <c:v>8157</c:v>
                </c:pt>
                <c:pt idx="2">
                  <c:v>8312</c:v>
                </c:pt>
                <c:pt idx="3">
                  <c:v>8411</c:v>
                </c:pt>
                <c:pt idx="4">
                  <c:v>8483</c:v>
                </c:pt>
                <c:pt idx="5">
                  <c:v>9016</c:v>
                </c:pt>
                <c:pt idx="6">
                  <c:v>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FF-482C-98F2-572DF837FED7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8.29'!$T$12:$Z$12</c:f>
              <c:numCache>
                <c:formatCode>#,##0</c:formatCode>
                <c:ptCount val="7"/>
                <c:pt idx="0">
                  <c:v>2008</c:v>
                </c:pt>
                <c:pt idx="1">
                  <c:v>1967</c:v>
                </c:pt>
                <c:pt idx="2">
                  <c:v>1994</c:v>
                </c:pt>
                <c:pt idx="3">
                  <c:v>1964</c:v>
                </c:pt>
                <c:pt idx="4">
                  <c:v>1902</c:v>
                </c:pt>
                <c:pt idx="5">
                  <c:v>2027</c:v>
                </c:pt>
                <c:pt idx="6">
                  <c:v>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FF-482C-98F2-572DF837F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8.29'!$AB$15:$AB$33</c:f>
              <c:numCache>
                <c:formatCode>0.0%</c:formatCode>
                <c:ptCount val="19"/>
                <c:pt idx="0">
                  <c:v>4.9122200121075849E-2</c:v>
                </c:pt>
                <c:pt idx="1">
                  <c:v>2.3350341606849434E-3</c:v>
                </c:pt>
                <c:pt idx="2">
                  <c:v>5.1976130761913E-2</c:v>
                </c:pt>
                <c:pt idx="3">
                  <c:v>4.4971028279858164E-3</c:v>
                </c:pt>
                <c:pt idx="4">
                  <c:v>6.5813370232638585E-2</c:v>
                </c:pt>
                <c:pt idx="5">
                  <c:v>2.4734065553921991E-2</c:v>
                </c:pt>
                <c:pt idx="6">
                  <c:v>8.3023436824353536E-2</c:v>
                </c:pt>
                <c:pt idx="7">
                  <c:v>9.7811986508691509E-2</c:v>
                </c:pt>
                <c:pt idx="8">
                  <c:v>3.1998616276052924E-2</c:v>
                </c:pt>
                <c:pt idx="9">
                  <c:v>1.383723947072559E-2</c:v>
                </c:pt>
                <c:pt idx="10">
                  <c:v>2.767447894145118E-2</c:v>
                </c:pt>
                <c:pt idx="11">
                  <c:v>1.3750756724033555E-2</c:v>
                </c:pt>
                <c:pt idx="12">
                  <c:v>5.9846060710888181E-2</c:v>
                </c:pt>
                <c:pt idx="13">
                  <c:v>6.6159301219406733E-2</c:v>
                </c:pt>
                <c:pt idx="14">
                  <c:v>5.6040819856438641E-2</c:v>
                </c:pt>
                <c:pt idx="15">
                  <c:v>8.726109141226325E-2</c:v>
                </c:pt>
                <c:pt idx="16">
                  <c:v>0.11787598374124363</c:v>
                </c:pt>
                <c:pt idx="17">
                  <c:v>3.2603995502897172E-2</c:v>
                </c:pt>
                <c:pt idx="18">
                  <c:v>2.975006486206002E-2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E-45B8-9613-D45F7E02C4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E-45B8-9613-D45F7E02C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8.29'!$Z$44:$Z$60</c:f>
              <c:numCache>
                <c:formatCode>#,##0</c:formatCode>
                <c:ptCount val="17"/>
                <c:pt idx="0">
                  <c:v>0</c:v>
                </c:pt>
                <c:pt idx="1">
                  <c:v>87</c:v>
                </c:pt>
                <c:pt idx="2">
                  <c:v>247</c:v>
                </c:pt>
                <c:pt idx="3">
                  <c:v>394</c:v>
                </c:pt>
                <c:pt idx="4">
                  <c:v>450</c:v>
                </c:pt>
                <c:pt idx="5">
                  <c:v>457</c:v>
                </c:pt>
                <c:pt idx="6">
                  <c:v>503</c:v>
                </c:pt>
                <c:pt idx="7">
                  <c:v>580</c:v>
                </c:pt>
                <c:pt idx="8">
                  <c:v>659</c:v>
                </c:pt>
                <c:pt idx="9">
                  <c:v>569</c:v>
                </c:pt>
                <c:pt idx="10">
                  <c:v>650</c:v>
                </c:pt>
                <c:pt idx="11">
                  <c:v>529</c:v>
                </c:pt>
                <c:pt idx="12">
                  <c:v>332</c:v>
                </c:pt>
                <c:pt idx="13">
                  <c:v>131</c:v>
                </c:pt>
                <c:pt idx="14">
                  <c:v>50</c:v>
                </c:pt>
                <c:pt idx="15">
                  <c:v>26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8-4727-A737-CC4AD960486D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8.29'!$Z$63:$Z$79</c:f>
              <c:numCache>
                <c:formatCode>#,##0</c:formatCode>
                <c:ptCount val="17"/>
                <c:pt idx="0">
                  <c:v>0</c:v>
                </c:pt>
                <c:pt idx="1">
                  <c:v>100</c:v>
                </c:pt>
                <c:pt idx="2">
                  <c:v>238</c:v>
                </c:pt>
                <c:pt idx="3">
                  <c:v>435</c:v>
                </c:pt>
                <c:pt idx="4">
                  <c:v>489</c:v>
                </c:pt>
                <c:pt idx="5">
                  <c:v>382</c:v>
                </c:pt>
                <c:pt idx="6">
                  <c:v>501</c:v>
                </c:pt>
                <c:pt idx="7">
                  <c:v>547</c:v>
                </c:pt>
                <c:pt idx="8">
                  <c:v>710</c:v>
                </c:pt>
                <c:pt idx="9">
                  <c:v>656</c:v>
                </c:pt>
                <c:pt idx="10">
                  <c:v>778</c:v>
                </c:pt>
                <c:pt idx="11">
                  <c:v>566</c:v>
                </c:pt>
                <c:pt idx="12">
                  <c:v>254</c:v>
                </c:pt>
                <c:pt idx="13">
                  <c:v>93</c:v>
                </c:pt>
                <c:pt idx="14">
                  <c:v>42</c:v>
                </c:pt>
                <c:pt idx="15">
                  <c:v>23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8-4727-A737-CC4AD9604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8.29'!$Z$83:$Z$90</c:f>
              <c:numCache>
                <c:formatCode>#,##0</c:formatCode>
                <c:ptCount val="8"/>
                <c:pt idx="0">
                  <c:v>476</c:v>
                </c:pt>
                <c:pt idx="1">
                  <c:v>494</c:v>
                </c:pt>
                <c:pt idx="2">
                  <c:v>719</c:v>
                </c:pt>
                <c:pt idx="3">
                  <c:v>246</c:v>
                </c:pt>
                <c:pt idx="4">
                  <c:v>166</c:v>
                </c:pt>
                <c:pt idx="5">
                  <c:v>115</c:v>
                </c:pt>
                <c:pt idx="6">
                  <c:v>270</c:v>
                </c:pt>
                <c:pt idx="7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77-46E9-87F0-0E32484B75F0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8.29'!$Z$93:$Z$100</c:f>
              <c:numCache>
                <c:formatCode>#,##0</c:formatCode>
                <c:ptCount val="8"/>
                <c:pt idx="0">
                  <c:v>360</c:v>
                </c:pt>
                <c:pt idx="1">
                  <c:v>833</c:v>
                </c:pt>
                <c:pt idx="2">
                  <c:v>161</c:v>
                </c:pt>
                <c:pt idx="3">
                  <c:v>560</c:v>
                </c:pt>
                <c:pt idx="4">
                  <c:v>542</c:v>
                </c:pt>
                <c:pt idx="5">
                  <c:v>326</c:v>
                </c:pt>
                <c:pt idx="6">
                  <c:v>28</c:v>
                </c:pt>
                <c:pt idx="7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77-46E9-87F0-0E32484B7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8.3'!$Z$83:$Z$90</c:f>
              <c:numCache>
                <c:formatCode>#,##0</c:formatCode>
                <c:ptCount val="8"/>
                <c:pt idx="0">
                  <c:v>3412</c:v>
                </c:pt>
                <c:pt idx="1">
                  <c:v>4291</c:v>
                </c:pt>
                <c:pt idx="2">
                  <c:v>5270</c:v>
                </c:pt>
                <c:pt idx="3">
                  <c:v>1926</c:v>
                </c:pt>
                <c:pt idx="4">
                  <c:v>1303</c:v>
                </c:pt>
                <c:pt idx="5">
                  <c:v>1734</c:v>
                </c:pt>
                <c:pt idx="6">
                  <c:v>2104</c:v>
                </c:pt>
                <c:pt idx="7">
                  <c:v>3395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8-495C-9CB9-C716B7CD1517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8.3'!$Z$93:$Z$100</c:f>
              <c:numCache>
                <c:formatCode>#,##0</c:formatCode>
                <c:ptCount val="8"/>
                <c:pt idx="0">
                  <c:v>2394</c:v>
                </c:pt>
                <c:pt idx="1">
                  <c:v>6670</c:v>
                </c:pt>
                <c:pt idx="2">
                  <c:v>916</c:v>
                </c:pt>
                <c:pt idx="3">
                  <c:v>4166</c:v>
                </c:pt>
                <c:pt idx="4">
                  <c:v>4686</c:v>
                </c:pt>
                <c:pt idx="5">
                  <c:v>2954</c:v>
                </c:pt>
                <c:pt idx="6">
                  <c:v>175</c:v>
                </c:pt>
                <c:pt idx="7">
                  <c:v>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8-495C-9CB9-C716B7CD1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8.29'!$T$8:$Z$8</c:f>
              <c:numCache>
                <c:formatCode>#,##0</c:formatCode>
                <c:ptCount val="7"/>
                <c:pt idx="0">
                  <c:v>30673</c:v>
                </c:pt>
                <c:pt idx="1">
                  <c:v>31797.31</c:v>
                </c:pt>
                <c:pt idx="2">
                  <c:v>32241.67</c:v>
                </c:pt>
                <c:pt idx="3">
                  <c:v>34262.5</c:v>
                </c:pt>
                <c:pt idx="4">
                  <c:v>35247</c:v>
                </c:pt>
                <c:pt idx="5">
                  <c:v>35420.6</c:v>
                </c:pt>
                <c:pt idx="6">
                  <c:v>36204.49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9-42D2-BD1D-B7FCB01B7F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9-42D2-BD1D-B7FCB01B7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8.30'!$U$4:$Y$4</c:f>
              <c:numCache>
                <c:formatCode>#,##0</c:formatCode>
                <c:ptCount val="5"/>
                <c:pt idx="0">
                  <c:v>4113</c:v>
                </c:pt>
                <c:pt idx="1">
                  <c:v>4141</c:v>
                </c:pt>
                <c:pt idx="2">
                  <c:v>4049</c:v>
                </c:pt>
                <c:pt idx="3">
                  <c:v>3859</c:v>
                </c:pt>
                <c:pt idx="4">
                  <c:v>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9-4C47-AB6A-40D6D9E568C9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8.30'!$U$7:$Y$7</c:f>
              <c:numCache>
                <c:formatCode>#,##0</c:formatCode>
                <c:ptCount val="5"/>
                <c:pt idx="0">
                  <c:v>2908</c:v>
                </c:pt>
                <c:pt idx="1">
                  <c:v>2880</c:v>
                </c:pt>
                <c:pt idx="2">
                  <c:v>2819</c:v>
                </c:pt>
                <c:pt idx="3">
                  <c:v>2719</c:v>
                </c:pt>
                <c:pt idx="4">
                  <c:v>2762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9-4C47-AB6A-40D6D9E568C9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8.30'!$U$11:$Y$11</c:f>
              <c:numCache>
                <c:formatCode>#,##0</c:formatCode>
                <c:ptCount val="5"/>
                <c:pt idx="0">
                  <c:v>3132</c:v>
                </c:pt>
                <c:pt idx="1">
                  <c:v>3154</c:v>
                </c:pt>
                <c:pt idx="2">
                  <c:v>3102</c:v>
                </c:pt>
                <c:pt idx="3">
                  <c:v>2964</c:v>
                </c:pt>
                <c:pt idx="4">
                  <c:v>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09-4C47-AB6A-40D6D9E568C9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8.30'!$U$12:$Y$12</c:f>
              <c:numCache>
                <c:formatCode>#,##0</c:formatCode>
                <c:ptCount val="5"/>
                <c:pt idx="0">
                  <c:v>980</c:v>
                </c:pt>
                <c:pt idx="1">
                  <c:v>991</c:v>
                </c:pt>
                <c:pt idx="2">
                  <c:v>951</c:v>
                </c:pt>
                <c:pt idx="3">
                  <c:v>895</c:v>
                </c:pt>
                <c:pt idx="4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09-4C47-AB6A-40D6D9E56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8.30'!$AB$15:$AB$33</c:f>
              <c:numCache>
                <c:formatCode>0.0%</c:formatCode>
                <c:ptCount val="19"/>
                <c:pt idx="0">
                  <c:v>0.1805070946731798</c:v>
                </c:pt>
                <c:pt idx="1">
                  <c:v>1.8608978832286578E-3</c:v>
                </c:pt>
                <c:pt idx="2">
                  <c:v>5.1872528494998835E-2</c:v>
                </c:pt>
                <c:pt idx="3">
                  <c:v>6.7457548267038847E-3</c:v>
                </c:pt>
                <c:pt idx="4">
                  <c:v>4.4196324726680621E-2</c:v>
                </c:pt>
                <c:pt idx="5">
                  <c:v>3.1170039544080017E-2</c:v>
                </c:pt>
                <c:pt idx="6">
                  <c:v>6.0711793440334963E-2</c:v>
                </c:pt>
                <c:pt idx="7">
                  <c:v>2.1167713421725982E-2</c:v>
                </c:pt>
                <c:pt idx="8">
                  <c:v>5.861828332170272E-2</c:v>
                </c:pt>
                <c:pt idx="9">
                  <c:v>2.7913468248429866E-3</c:v>
                </c:pt>
                <c:pt idx="10">
                  <c:v>2.0004652244708071E-2</c:v>
                </c:pt>
                <c:pt idx="11">
                  <c:v>1.1165387299371946E-2</c:v>
                </c:pt>
                <c:pt idx="12">
                  <c:v>1.8376366596882996E-2</c:v>
                </c:pt>
                <c:pt idx="13">
                  <c:v>4.0241916724819728E-2</c:v>
                </c:pt>
                <c:pt idx="14">
                  <c:v>4.4661549197487785E-2</c:v>
                </c:pt>
                <c:pt idx="15">
                  <c:v>6.3503140265177949E-2</c:v>
                </c:pt>
                <c:pt idx="16">
                  <c:v>0.13770644335892068</c:v>
                </c:pt>
                <c:pt idx="17">
                  <c:v>1.0700162828564782E-2</c:v>
                </c:pt>
                <c:pt idx="18">
                  <c:v>2.8146080483833449E-2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B-49BB-89B1-6795990093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8B-49BB-89B1-679599009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8.30'!$Y$44:$Y$60</c:f>
              <c:numCache>
                <c:formatCode>#,##0</c:formatCode>
                <c:ptCount val="17"/>
                <c:pt idx="0">
                  <c:v>3</c:v>
                </c:pt>
                <c:pt idx="1">
                  <c:v>44</c:v>
                </c:pt>
                <c:pt idx="2">
                  <c:v>144</c:v>
                </c:pt>
                <c:pt idx="3">
                  <c:v>213</c:v>
                </c:pt>
                <c:pt idx="4">
                  <c:v>216</c:v>
                </c:pt>
                <c:pt idx="5">
                  <c:v>154</c:v>
                </c:pt>
                <c:pt idx="6">
                  <c:v>144</c:v>
                </c:pt>
                <c:pt idx="7">
                  <c:v>152</c:v>
                </c:pt>
                <c:pt idx="8">
                  <c:v>179</c:v>
                </c:pt>
                <c:pt idx="9">
                  <c:v>209</c:v>
                </c:pt>
                <c:pt idx="10">
                  <c:v>255</c:v>
                </c:pt>
                <c:pt idx="11">
                  <c:v>183</c:v>
                </c:pt>
                <c:pt idx="12">
                  <c:v>80</c:v>
                </c:pt>
                <c:pt idx="13">
                  <c:v>66</c:v>
                </c:pt>
                <c:pt idx="14">
                  <c:v>38</c:v>
                </c:pt>
                <c:pt idx="15">
                  <c:v>21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B-4069-89ED-390EA9A65F7C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8.30'!$Y$63:$Y$79</c:f>
              <c:numCache>
                <c:formatCode>#,##0</c:formatCode>
                <c:ptCount val="17"/>
                <c:pt idx="0">
                  <c:v>0</c:v>
                </c:pt>
                <c:pt idx="1">
                  <c:v>42</c:v>
                </c:pt>
                <c:pt idx="2">
                  <c:v>127</c:v>
                </c:pt>
                <c:pt idx="3">
                  <c:v>183</c:v>
                </c:pt>
                <c:pt idx="4">
                  <c:v>172</c:v>
                </c:pt>
                <c:pt idx="5">
                  <c:v>128</c:v>
                </c:pt>
                <c:pt idx="6">
                  <c:v>127</c:v>
                </c:pt>
                <c:pt idx="7">
                  <c:v>161</c:v>
                </c:pt>
                <c:pt idx="8">
                  <c:v>219</c:v>
                </c:pt>
                <c:pt idx="9">
                  <c:v>207</c:v>
                </c:pt>
                <c:pt idx="10">
                  <c:v>251</c:v>
                </c:pt>
                <c:pt idx="11">
                  <c:v>145</c:v>
                </c:pt>
                <c:pt idx="12">
                  <c:v>58</c:v>
                </c:pt>
                <c:pt idx="13">
                  <c:v>42</c:v>
                </c:pt>
                <c:pt idx="14">
                  <c:v>28</c:v>
                </c:pt>
                <c:pt idx="15">
                  <c:v>11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B-4069-89ED-390EA9A65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8.30'!$Y$83:$Y$90</c:f>
              <c:numCache>
                <c:formatCode>#,##0</c:formatCode>
                <c:ptCount val="8"/>
                <c:pt idx="0">
                  <c:v>111</c:v>
                </c:pt>
                <c:pt idx="1">
                  <c:v>83</c:v>
                </c:pt>
                <c:pt idx="2">
                  <c:v>189</c:v>
                </c:pt>
                <c:pt idx="3">
                  <c:v>42</c:v>
                </c:pt>
                <c:pt idx="4">
                  <c:v>31</c:v>
                </c:pt>
                <c:pt idx="5">
                  <c:v>29</c:v>
                </c:pt>
                <c:pt idx="6">
                  <c:v>191</c:v>
                </c:pt>
                <c:pt idx="7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D-436F-B48C-379FB1C24B7A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8.30'!$Y$93:$Y$100</c:f>
              <c:numCache>
                <c:formatCode>#,##0</c:formatCode>
                <c:ptCount val="8"/>
                <c:pt idx="0">
                  <c:v>70</c:v>
                </c:pt>
                <c:pt idx="1">
                  <c:v>250</c:v>
                </c:pt>
                <c:pt idx="2">
                  <c:v>38</c:v>
                </c:pt>
                <c:pt idx="3">
                  <c:v>169</c:v>
                </c:pt>
                <c:pt idx="4">
                  <c:v>178</c:v>
                </c:pt>
                <c:pt idx="5">
                  <c:v>85</c:v>
                </c:pt>
                <c:pt idx="6">
                  <c:v>12</c:v>
                </c:pt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D-436F-B48C-379FB1C24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8.30'!$U$8:$Y$8</c:f>
              <c:numCache>
                <c:formatCode>#,##0</c:formatCode>
                <c:ptCount val="5"/>
                <c:pt idx="0">
                  <c:v>29650</c:v>
                </c:pt>
                <c:pt idx="1">
                  <c:v>30686.07</c:v>
                </c:pt>
                <c:pt idx="2">
                  <c:v>32310.74</c:v>
                </c:pt>
                <c:pt idx="3">
                  <c:v>34776</c:v>
                </c:pt>
                <c:pt idx="4">
                  <c:v>33798.36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3-4157-8624-4891B37D91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3-4157-8624-4891B37D9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8.30'!$T$4:$Z$4</c:f>
              <c:numCache>
                <c:formatCode>#,##0</c:formatCode>
                <c:ptCount val="7"/>
                <c:pt idx="0">
                  <c:v>4132</c:v>
                </c:pt>
                <c:pt idx="1">
                  <c:v>4113</c:v>
                </c:pt>
                <c:pt idx="2">
                  <c:v>4141</c:v>
                </c:pt>
                <c:pt idx="3">
                  <c:v>4049</c:v>
                </c:pt>
                <c:pt idx="4">
                  <c:v>3859</c:v>
                </c:pt>
                <c:pt idx="5">
                  <c:v>4030</c:v>
                </c:pt>
                <c:pt idx="6">
                  <c:v>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9-45AC-A1F5-B5BD59BA6111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8.30'!$T$7:$Z$7</c:f>
              <c:numCache>
                <c:formatCode>#,##0</c:formatCode>
                <c:ptCount val="7"/>
                <c:pt idx="0">
                  <c:v>2926</c:v>
                </c:pt>
                <c:pt idx="1">
                  <c:v>2908</c:v>
                </c:pt>
                <c:pt idx="2">
                  <c:v>2880</c:v>
                </c:pt>
                <c:pt idx="3">
                  <c:v>2819</c:v>
                </c:pt>
                <c:pt idx="4">
                  <c:v>2719</c:v>
                </c:pt>
                <c:pt idx="5">
                  <c:v>2762</c:v>
                </c:pt>
                <c:pt idx="6">
                  <c:v>2921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9-45AC-A1F5-B5BD59BA6111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8.30'!$T$11:$Z$11</c:f>
              <c:numCache>
                <c:formatCode>#,##0</c:formatCode>
                <c:ptCount val="7"/>
                <c:pt idx="0">
                  <c:v>3154</c:v>
                </c:pt>
                <c:pt idx="1">
                  <c:v>3132</c:v>
                </c:pt>
                <c:pt idx="2">
                  <c:v>3154</c:v>
                </c:pt>
                <c:pt idx="3">
                  <c:v>3102</c:v>
                </c:pt>
                <c:pt idx="4">
                  <c:v>2964</c:v>
                </c:pt>
                <c:pt idx="5">
                  <c:v>3099</c:v>
                </c:pt>
                <c:pt idx="6">
                  <c:v>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D9-45AC-A1F5-B5BD59BA6111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8.30'!$T$12:$Z$12</c:f>
              <c:numCache>
                <c:formatCode>#,##0</c:formatCode>
                <c:ptCount val="7"/>
                <c:pt idx="0">
                  <c:v>976</c:v>
                </c:pt>
                <c:pt idx="1">
                  <c:v>980</c:v>
                </c:pt>
                <c:pt idx="2">
                  <c:v>991</c:v>
                </c:pt>
                <c:pt idx="3">
                  <c:v>951</c:v>
                </c:pt>
                <c:pt idx="4">
                  <c:v>895</c:v>
                </c:pt>
                <c:pt idx="5">
                  <c:v>931</c:v>
                </c:pt>
                <c:pt idx="6">
                  <c:v>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D9-45AC-A1F5-B5BD59BA6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8.30'!$AB$15:$AB$33</c:f>
              <c:numCache>
                <c:formatCode>0.0%</c:formatCode>
                <c:ptCount val="19"/>
                <c:pt idx="0">
                  <c:v>0.1805070946731798</c:v>
                </c:pt>
                <c:pt idx="1">
                  <c:v>1.8608978832286578E-3</c:v>
                </c:pt>
                <c:pt idx="2">
                  <c:v>5.1872528494998835E-2</c:v>
                </c:pt>
                <c:pt idx="3">
                  <c:v>6.7457548267038847E-3</c:v>
                </c:pt>
                <c:pt idx="4">
                  <c:v>4.4196324726680621E-2</c:v>
                </c:pt>
                <c:pt idx="5">
                  <c:v>3.1170039544080017E-2</c:v>
                </c:pt>
                <c:pt idx="6">
                  <c:v>6.0711793440334963E-2</c:v>
                </c:pt>
                <c:pt idx="7">
                  <c:v>2.1167713421725982E-2</c:v>
                </c:pt>
                <c:pt idx="8">
                  <c:v>5.861828332170272E-2</c:v>
                </c:pt>
                <c:pt idx="9">
                  <c:v>2.7913468248429866E-3</c:v>
                </c:pt>
                <c:pt idx="10">
                  <c:v>2.0004652244708071E-2</c:v>
                </c:pt>
                <c:pt idx="11">
                  <c:v>1.1165387299371946E-2</c:v>
                </c:pt>
                <c:pt idx="12">
                  <c:v>1.8376366596882996E-2</c:v>
                </c:pt>
                <c:pt idx="13">
                  <c:v>4.0241916724819728E-2</c:v>
                </c:pt>
                <c:pt idx="14">
                  <c:v>4.4661549197487785E-2</c:v>
                </c:pt>
                <c:pt idx="15">
                  <c:v>6.3503140265177949E-2</c:v>
                </c:pt>
                <c:pt idx="16">
                  <c:v>0.13770644335892068</c:v>
                </c:pt>
                <c:pt idx="17">
                  <c:v>1.0700162828564782E-2</c:v>
                </c:pt>
                <c:pt idx="18">
                  <c:v>2.8146080483833449E-2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4-4F26-B868-7230C16AEB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4-4F26-B868-7230C16AE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8.30'!$Z$44:$Z$60</c:f>
              <c:numCache>
                <c:formatCode>#,##0</c:formatCode>
                <c:ptCount val="17"/>
                <c:pt idx="0">
                  <c:v>2</c:v>
                </c:pt>
                <c:pt idx="1">
                  <c:v>63</c:v>
                </c:pt>
                <c:pt idx="2">
                  <c:v>145</c:v>
                </c:pt>
                <c:pt idx="3">
                  <c:v>223</c:v>
                </c:pt>
                <c:pt idx="4">
                  <c:v>233</c:v>
                </c:pt>
                <c:pt idx="5">
                  <c:v>159</c:v>
                </c:pt>
                <c:pt idx="6">
                  <c:v>129</c:v>
                </c:pt>
                <c:pt idx="7">
                  <c:v>158</c:v>
                </c:pt>
                <c:pt idx="8">
                  <c:v>186</c:v>
                </c:pt>
                <c:pt idx="9">
                  <c:v>200</c:v>
                </c:pt>
                <c:pt idx="10">
                  <c:v>253</c:v>
                </c:pt>
                <c:pt idx="11">
                  <c:v>199</c:v>
                </c:pt>
                <c:pt idx="12">
                  <c:v>109</c:v>
                </c:pt>
                <c:pt idx="13">
                  <c:v>67</c:v>
                </c:pt>
                <c:pt idx="14">
                  <c:v>46</c:v>
                </c:pt>
                <c:pt idx="15">
                  <c:v>21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A-4B31-95DD-48AB5BA64D47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8.30'!$Z$63:$Z$79</c:f>
              <c:numCache>
                <c:formatCode>#,##0</c:formatCode>
                <c:ptCount val="17"/>
                <c:pt idx="0">
                  <c:v>0</c:v>
                </c:pt>
                <c:pt idx="1">
                  <c:v>38</c:v>
                </c:pt>
                <c:pt idx="2">
                  <c:v>156</c:v>
                </c:pt>
                <c:pt idx="3">
                  <c:v>177</c:v>
                </c:pt>
                <c:pt idx="4">
                  <c:v>174</c:v>
                </c:pt>
                <c:pt idx="5">
                  <c:v>136</c:v>
                </c:pt>
                <c:pt idx="6">
                  <c:v>144</c:v>
                </c:pt>
                <c:pt idx="7">
                  <c:v>164</c:v>
                </c:pt>
                <c:pt idx="8">
                  <c:v>207</c:v>
                </c:pt>
                <c:pt idx="9">
                  <c:v>194</c:v>
                </c:pt>
                <c:pt idx="10">
                  <c:v>258</c:v>
                </c:pt>
                <c:pt idx="11">
                  <c:v>156</c:v>
                </c:pt>
                <c:pt idx="12">
                  <c:v>70</c:v>
                </c:pt>
                <c:pt idx="13">
                  <c:v>38</c:v>
                </c:pt>
                <c:pt idx="14">
                  <c:v>31</c:v>
                </c:pt>
                <c:pt idx="15">
                  <c:v>18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8A-4B31-95DD-48AB5BA64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8.30'!$Z$83:$Z$90</c:f>
              <c:numCache>
                <c:formatCode>#,##0</c:formatCode>
                <c:ptCount val="8"/>
                <c:pt idx="0">
                  <c:v>120</c:v>
                </c:pt>
                <c:pt idx="1">
                  <c:v>87</c:v>
                </c:pt>
                <c:pt idx="2">
                  <c:v>184</c:v>
                </c:pt>
                <c:pt idx="3">
                  <c:v>44</c:v>
                </c:pt>
                <c:pt idx="4">
                  <c:v>33</c:v>
                </c:pt>
                <c:pt idx="5">
                  <c:v>34</c:v>
                </c:pt>
                <c:pt idx="6">
                  <c:v>201</c:v>
                </c:pt>
                <c:pt idx="7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1-48D9-B98C-C8902CB4663E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8.30'!$Z$93:$Z$100</c:f>
              <c:numCache>
                <c:formatCode>#,##0</c:formatCode>
                <c:ptCount val="8"/>
                <c:pt idx="0">
                  <c:v>84</c:v>
                </c:pt>
                <c:pt idx="1">
                  <c:v>264</c:v>
                </c:pt>
                <c:pt idx="2">
                  <c:v>36</c:v>
                </c:pt>
                <c:pt idx="3">
                  <c:v>198</c:v>
                </c:pt>
                <c:pt idx="4">
                  <c:v>179</c:v>
                </c:pt>
                <c:pt idx="5">
                  <c:v>85</c:v>
                </c:pt>
                <c:pt idx="6">
                  <c:v>15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1-48D9-B98C-C8902CB46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8.1'!$Y$44:$Y$60</c:f>
              <c:numCache>
                <c:formatCode>#,##0</c:formatCode>
                <c:ptCount val="17"/>
                <c:pt idx="0">
                  <c:v>0</c:v>
                </c:pt>
                <c:pt idx="1">
                  <c:v>131</c:v>
                </c:pt>
                <c:pt idx="2">
                  <c:v>323</c:v>
                </c:pt>
                <c:pt idx="3">
                  <c:v>491</c:v>
                </c:pt>
                <c:pt idx="4">
                  <c:v>463</c:v>
                </c:pt>
                <c:pt idx="5">
                  <c:v>405</c:v>
                </c:pt>
                <c:pt idx="6">
                  <c:v>405</c:v>
                </c:pt>
                <c:pt idx="7">
                  <c:v>435</c:v>
                </c:pt>
                <c:pt idx="8">
                  <c:v>506</c:v>
                </c:pt>
                <c:pt idx="9">
                  <c:v>506</c:v>
                </c:pt>
                <c:pt idx="10">
                  <c:v>590</c:v>
                </c:pt>
                <c:pt idx="11">
                  <c:v>451</c:v>
                </c:pt>
                <c:pt idx="12">
                  <c:v>269</c:v>
                </c:pt>
                <c:pt idx="13">
                  <c:v>112</c:v>
                </c:pt>
                <c:pt idx="14">
                  <c:v>49</c:v>
                </c:pt>
                <c:pt idx="15">
                  <c:v>23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8-4959-A583-1BC11E80D7B3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8.1'!$Y$63:$Y$79</c:f>
              <c:numCache>
                <c:formatCode>#,##0</c:formatCode>
                <c:ptCount val="17"/>
                <c:pt idx="0">
                  <c:v>12</c:v>
                </c:pt>
                <c:pt idx="1">
                  <c:v>130</c:v>
                </c:pt>
                <c:pt idx="2">
                  <c:v>389</c:v>
                </c:pt>
                <c:pt idx="3">
                  <c:v>387</c:v>
                </c:pt>
                <c:pt idx="4">
                  <c:v>476</c:v>
                </c:pt>
                <c:pt idx="5">
                  <c:v>376</c:v>
                </c:pt>
                <c:pt idx="6">
                  <c:v>416</c:v>
                </c:pt>
                <c:pt idx="7">
                  <c:v>572</c:v>
                </c:pt>
                <c:pt idx="8">
                  <c:v>536</c:v>
                </c:pt>
                <c:pt idx="9">
                  <c:v>588</c:v>
                </c:pt>
                <c:pt idx="10">
                  <c:v>653</c:v>
                </c:pt>
                <c:pt idx="11">
                  <c:v>474</c:v>
                </c:pt>
                <c:pt idx="12">
                  <c:v>190</c:v>
                </c:pt>
                <c:pt idx="13">
                  <c:v>78</c:v>
                </c:pt>
                <c:pt idx="14">
                  <c:v>39</c:v>
                </c:pt>
                <c:pt idx="15">
                  <c:v>18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8-4959-A583-1BC11E80D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8.3'!$T$8:$Z$8</c:f>
              <c:numCache>
                <c:formatCode>#,##0</c:formatCode>
                <c:ptCount val="7"/>
                <c:pt idx="0">
                  <c:v>34438</c:v>
                </c:pt>
                <c:pt idx="1">
                  <c:v>34802</c:v>
                </c:pt>
                <c:pt idx="2">
                  <c:v>35705.589999999997</c:v>
                </c:pt>
                <c:pt idx="3">
                  <c:v>37397.5</c:v>
                </c:pt>
                <c:pt idx="4">
                  <c:v>38448</c:v>
                </c:pt>
                <c:pt idx="5">
                  <c:v>39120.699999999997</c:v>
                </c:pt>
                <c:pt idx="6">
                  <c:v>39287.5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C-415F-B05A-598BA6168D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C-415F-B05A-598BA6168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8.30'!$T$8:$Z$8</c:f>
              <c:numCache>
                <c:formatCode>#,##0</c:formatCode>
                <c:ptCount val="7"/>
                <c:pt idx="0">
                  <c:v>29132.03</c:v>
                </c:pt>
                <c:pt idx="1">
                  <c:v>29650</c:v>
                </c:pt>
                <c:pt idx="2">
                  <c:v>30686.07</c:v>
                </c:pt>
                <c:pt idx="3">
                  <c:v>32310.74</c:v>
                </c:pt>
                <c:pt idx="4">
                  <c:v>34776</c:v>
                </c:pt>
                <c:pt idx="5">
                  <c:v>33798.36</c:v>
                </c:pt>
                <c:pt idx="6">
                  <c:v>35308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8-483C-AC9B-27664573AC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8-483C-AC9B-27664573A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8.31'!$U$4:$Y$4</c:f>
              <c:numCache>
                <c:formatCode>#,##0</c:formatCode>
                <c:ptCount val="5"/>
                <c:pt idx="0">
                  <c:v>67274</c:v>
                </c:pt>
                <c:pt idx="1">
                  <c:v>67385</c:v>
                </c:pt>
                <c:pt idx="2">
                  <c:v>68063</c:v>
                </c:pt>
                <c:pt idx="3">
                  <c:v>69099</c:v>
                </c:pt>
                <c:pt idx="4">
                  <c:v>72214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D-4A45-8273-8E4ACD92398C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8.31'!$U$7:$Y$7</c:f>
              <c:numCache>
                <c:formatCode>#,##0</c:formatCode>
                <c:ptCount val="5"/>
                <c:pt idx="0">
                  <c:v>49141</c:v>
                </c:pt>
                <c:pt idx="1">
                  <c:v>49555</c:v>
                </c:pt>
                <c:pt idx="2">
                  <c:v>49645</c:v>
                </c:pt>
                <c:pt idx="3">
                  <c:v>50258</c:v>
                </c:pt>
                <c:pt idx="4">
                  <c:v>51931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9D-4A45-8273-8E4ACD92398C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8.31'!$U$11:$Y$11</c:f>
              <c:numCache>
                <c:formatCode>#,##0</c:formatCode>
                <c:ptCount val="5"/>
                <c:pt idx="0">
                  <c:v>61225</c:v>
                </c:pt>
                <c:pt idx="1">
                  <c:v>61283</c:v>
                </c:pt>
                <c:pt idx="2">
                  <c:v>61954</c:v>
                </c:pt>
                <c:pt idx="3">
                  <c:v>62715</c:v>
                </c:pt>
                <c:pt idx="4">
                  <c:v>65594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D-4A45-8273-8E4ACD92398C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8.31'!$U$12:$Y$12</c:f>
              <c:numCache>
                <c:formatCode>#,##0</c:formatCode>
                <c:ptCount val="5"/>
                <c:pt idx="0">
                  <c:v>6051</c:v>
                </c:pt>
                <c:pt idx="1">
                  <c:v>6100</c:v>
                </c:pt>
                <c:pt idx="2">
                  <c:v>6107</c:v>
                </c:pt>
                <c:pt idx="3">
                  <c:v>6383</c:v>
                </c:pt>
                <c:pt idx="4">
                  <c:v>6620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9D-4A45-8273-8E4ACD923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8.31'!$AB$15:$AB$33</c:f>
              <c:numCache>
                <c:formatCode>0.0%</c:formatCode>
                <c:ptCount val="19"/>
                <c:pt idx="0">
                  <c:v>3.6065617892852815E-3</c:v>
                </c:pt>
                <c:pt idx="1">
                  <c:v>1.7090796538777268E-3</c:v>
                </c:pt>
                <c:pt idx="2">
                  <c:v>5.5215384408348923E-2</c:v>
                </c:pt>
                <c:pt idx="3">
                  <c:v>7.4418980204282118E-3</c:v>
                </c:pt>
                <c:pt idx="4">
                  <c:v>6.6317673498499513E-2</c:v>
                </c:pt>
                <c:pt idx="5">
                  <c:v>4.8257949911854552E-2</c:v>
                </c:pt>
                <c:pt idx="6">
                  <c:v>8.102652437793538E-2</c:v>
                </c:pt>
                <c:pt idx="7">
                  <c:v>6.071942833304176E-2</c:v>
                </c:pt>
                <c:pt idx="8">
                  <c:v>5.4286829320809055E-2</c:v>
                </c:pt>
                <c:pt idx="9">
                  <c:v>2.2837072225437027E-2</c:v>
                </c:pt>
                <c:pt idx="10">
                  <c:v>4.8903901277099676E-2</c:v>
                </c:pt>
                <c:pt idx="11">
                  <c:v>2.1060705971012932E-2</c:v>
                </c:pt>
                <c:pt idx="12">
                  <c:v>9.3380344238248397E-2</c:v>
                </c:pt>
                <c:pt idx="13">
                  <c:v>0.11503317229406936</c:v>
                </c:pt>
                <c:pt idx="14">
                  <c:v>5.2402804505510769E-2</c:v>
                </c:pt>
                <c:pt idx="15">
                  <c:v>7.7823682191928298E-2</c:v>
                </c:pt>
                <c:pt idx="16">
                  <c:v>9.1509776743059393E-2</c:v>
                </c:pt>
                <c:pt idx="17">
                  <c:v>2.4936414162483683E-2</c:v>
                </c:pt>
                <c:pt idx="18">
                  <c:v>3.1826562058431686E-2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0-4CA8-BF9A-79A667A07F9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0-4CA8-BF9A-79A667A07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8.31'!$Y$44:$Y$60</c:f>
              <c:numCache>
                <c:formatCode>#,##0</c:formatCode>
                <c:ptCount val="17"/>
                <c:pt idx="0">
                  <c:v>8</c:v>
                </c:pt>
                <c:pt idx="1">
                  <c:v>469</c:v>
                </c:pt>
                <c:pt idx="2">
                  <c:v>1676</c:v>
                </c:pt>
                <c:pt idx="3">
                  <c:v>3434</c:v>
                </c:pt>
                <c:pt idx="4">
                  <c:v>4906</c:v>
                </c:pt>
                <c:pt idx="5">
                  <c:v>5104</c:v>
                </c:pt>
                <c:pt idx="6">
                  <c:v>4494</c:v>
                </c:pt>
                <c:pt idx="7">
                  <c:v>4121</c:v>
                </c:pt>
                <c:pt idx="8">
                  <c:v>3941</c:v>
                </c:pt>
                <c:pt idx="9">
                  <c:v>3298</c:v>
                </c:pt>
                <c:pt idx="10">
                  <c:v>2942</c:v>
                </c:pt>
                <c:pt idx="11">
                  <c:v>1966</c:v>
                </c:pt>
                <c:pt idx="12">
                  <c:v>907</c:v>
                </c:pt>
                <c:pt idx="13">
                  <c:v>286</c:v>
                </c:pt>
                <c:pt idx="14">
                  <c:v>112</c:v>
                </c:pt>
                <c:pt idx="15">
                  <c:v>62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5-4939-8329-F0D370BF9B32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8.31'!$Y$63:$Y$79</c:f>
              <c:numCache>
                <c:formatCode>#,##0</c:formatCode>
                <c:ptCount val="17"/>
                <c:pt idx="0">
                  <c:v>13</c:v>
                </c:pt>
                <c:pt idx="1">
                  <c:v>516</c:v>
                </c:pt>
                <c:pt idx="2">
                  <c:v>1675</c:v>
                </c:pt>
                <c:pt idx="3">
                  <c:v>3183</c:v>
                </c:pt>
                <c:pt idx="4">
                  <c:v>4435</c:v>
                </c:pt>
                <c:pt idx="5">
                  <c:v>4256</c:v>
                </c:pt>
                <c:pt idx="6">
                  <c:v>4020</c:v>
                </c:pt>
                <c:pt idx="7">
                  <c:v>3708</c:v>
                </c:pt>
                <c:pt idx="8">
                  <c:v>3819</c:v>
                </c:pt>
                <c:pt idx="9">
                  <c:v>3308</c:v>
                </c:pt>
                <c:pt idx="10">
                  <c:v>2760</c:v>
                </c:pt>
                <c:pt idx="11">
                  <c:v>1603</c:v>
                </c:pt>
                <c:pt idx="12">
                  <c:v>665</c:v>
                </c:pt>
                <c:pt idx="13">
                  <c:v>249</c:v>
                </c:pt>
                <c:pt idx="14">
                  <c:v>109</c:v>
                </c:pt>
                <c:pt idx="15">
                  <c:v>59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5-4939-8329-F0D370BF9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8.31'!$Y$83:$Y$90</c:f>
              <c:numCache>
                <c:formatCode>#,##0</c:formatCode>
                <c:ptCount val="8"/>
                <c:pt idx="0">
                  <c:v>3865</c:v>
                </c:pt>
                <c:pt idx="1">
                  <c:v>4783</c:v>
                </c:pt>
                <c:pt idx="2">
                  <c:v>4206</c:v>
                </c:pt>
                <c:pt idx="3">
                  <c:v>1416</c:v>
                </c:pt>
                <c:pt idx="4">
                  <c:v>1795</c:v>
                </c:pt>
                <c:pt idx="5">
                  <c:v>1370</c:v>
                </c:pt>
                <c:pt idx="6">
                  <c:v>2191</c:v>
                </c:pt>
                <c:pt idx="7">
                  <c:v>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7-4918-8EE1-39E48BD4A38A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8.31'!$Y$93:$Y$100</c:f>
              <c:numCache>
                <c:formatCode>#,##0</c:formatCode>
                <c:ptCount val="8"/>
                <c:pt idx="0">
                  <c:v>2805</c:v>
                </c:pt>
                <c:pt idx="1">
                  <c:v>6094</c:v>
                </c:pt>
                <c:pt idx="2">
                  <c:v>698</c:v>
                </c:pt>
                <c:pt idx="3">
                  <c:v>2606</c:v>
                </c:pt>
                <c:pt idx="4">
                  <c:v>4775</c:v>
                </c:pt>
                <c:pt idx="5">
                  <c:v>2107</c:v>
                </c:pt>
                <c:pt idx="6">
                  <c:v>296</c:v>
                </c:pt>
                <c:pt idx="7">
                  <c:v>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7-4918-8EE1-39E48BD4A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8.31'!$U$8:$Y$8</c:f>
              <c:numCache>
                <c:formatCode>#,##0</c:formatCode>
                <c:ptCount val="5"/>
                <c:pt idx="0">
                  <c:v>44200.88</c:v>
                </c:pt>
                <c:pt idx="1">
                  <c:v>45176.57</c:v>
                </c:pt>
                <c:pt idx="2">
                  <c:v>47104</c:v>
                </c:pt>
                <c:pt idx="3">
                  <c:v>48778</c:v>
                </c:pt>
                <c:pt idx="4">
                  <c:v>49458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A-4A06-9D8D-722FC6B4A49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A-4A06-9D8D-722FC6B4A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8.31'!$T$4:$Z$4</c:f>
              <c:numCache>
                <c:formatCode>#,##0</c:formatCode>
                <c:ptCount val="7"/>
                <c:pt idx="0">
                  <c:v>67391</c:v>
                </c:pt>
                <c:pt idx="1">
                  <c:v>67274</c:v>
                </c:pt>
                <c:pt idx="2">
                  <c:v>67385</c:v>
                </c:pt>
                <c:pt idx="3">
                  <c:v>68063</c:v>
                </c:pt>
                <c:pt idx="4">
                  <c:v>69099</c:v>
                </c:pt>
                <c:pt idx="5">
                  <c:v>72214</c:v>
                </c:pt>
                <c:pt idx="6">
                  <c:v>74309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A-46C7-8DFA-7E6E78C09779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8.31'!$T$7:$Z$7</c:f>
              <c:numCache>
                <c:formatCode>#,##0</c:formatCode>
                <c:ptCount val="7"/>
                <c:pt idx="0">
                  <c:v>49014</c:v>
                </c:pt>
                <c:pt idx="1">
                  <c:v>49141</c:v>
                </c:pt>
                <c:pt idx="2">
                  <c:v>49555</c:v>
                </c:pt>
                <c:pt idx="3">
                  <c:v>49645</c:v>
                </c:pt>
                <c:pt idx="4">
                  <c:v>50258</c:v>
                </c:pt>
                <c:pt idx="5">
                  <c:v>51931</c:v>
                </c:pt>
                <c:pt idx="6">
                  <c:v>53073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A-46C7-8DFA-7E6E78C09779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8.31'!$T$11:$Z$11</c:f>
              <c:numCache>
                <c:formatCode>#,##0</c:formatCode>
                <c:ptCount val="7"/>
                <c:pt idx="0">
                  <c:v>61283</c:v>
                </c:pt>
                <c:pt idx="1">
                  <c:v>61225</c:v>
                </c:pt>
                <c:pt idx="2">
                  <c:v>61283</c:v>
                </c:pt>
                <c:pt idx="3">
                  <c:v>61954</c:v>
                </c:pt>
                <c:pt idx="4">
                  <c:v>62715</c:v>
                </c:pt>
                <c:pt idx="5">
                  <c:v>65594</c:v>
                </c:pt>
                <c:pt idx="6">
                  <c:v>67557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A-46C7-8DFA-7E6E78C09779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8.31'!$T$12:$Z$12</c:f>
              <c:numCache>
                <c:formatCode>#,##0</c:formatCode>
                <c:ptCount val="7"/>
                <c:pt idx="0">
                  <c:v>6106</c:v>
                </c:pt>
                <c:pt idx="1">
                  <c:v>6051</c:v>
                </c:pt>
                <c:pt idx="2">
                  <c:v>6100</c:v>
                </c:pt>
                <c:pt idx="3">
                  <c:v>6107</c:v>
                </c:pt>
                <c:pt idx="4">
                  <c:v>6383</c:v>
                </c:pt>
                <c:pt idx="5">
                  <c:v>6620</c:v>
                </c:pt>
                <c:pt idx="6">
                  <c:v>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1A-46C7-8DFA-7E6E78C09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8.31'!$AB$15:$AB$33</c:f>
              <c:numCache>
                <c:formatCode>0.0%</c:formatCode>
                <c:ptCount val="19"/>
                <c:pt idx="0">
                  <c:v>3.6065617892852815E-3</c:v>
                </c:pt>
                <c:pt idx="1">
                  <c:v>1.7090796538777268E-3</c:v>
                </c:pt>
                <c:pt idx="2">
                  <c:v>5.5215384408348923E-2</c:v>
                </c:pt>
                <c:pt idx="3">
                  <c:v>7.4418980204282118E-3</c:v>
                </c:pt>
                <c:pt idx="4">
                  <c:v>6.6317673498499513E-2</c:v>
                </c:pt>
                <c:pt idx="5">
                  <c:v>4.8257949911854552E-2</c:v>
                </c:pt>
                <c:pt idx="6">
                  <c:v>8.102652437793538E-2</c:v>
                </c:pt>
                <c:pt idx="7">
                  <c:v>6.071942833304176E-2</c:v>
                </c:pt>
                <c:pt idx="8">
                  <c:v>5.4286829320809055E-2</c:v>
                </c:pt>
                <c:pt idx="9">
                  <c:v>2.2837072225437027E-2</c:v>
                </c:pt>
                <c:pt idx="10">
                  <c:v>4.8903901277099676E-2</c:v>
                </c:pt>
                <c:pt idx="11">
                  <c:v>2.1060705971012932E-2</c:v>
                </c:pt>
                <c:pt idx="12">
                  <c:v>9.3380344238248397E-2</c:v>
                </c:pt>
                <c:pt idx="13">
                  <c:v>0.11503317229406936</c:v>
                </c:pt>
                <c:pt idx="14">
                  <c:v>5.2402804505510769E-2</c:v>
                </c:pt>
                <c:pt idx="15">
                  <c:v>7.7823682191928298E-2</c:v>
                </c:pt>
                <c:pt idx="16">
                  <c:v>9.1509776743059393E-2</c:v>
                </c:pt>
                <c:pt idx="17">
                  <c:v>2.4936414162483683E-2</c:v>
                </c:pt>
                <c:pt idx="18">
                  <c:v>3.1826562058431686E-2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9-442A-A9B3-62C5075E1F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9-442A-A9B3-62C5075E1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8.31'!$Z$44:$Z$60</c:f>
              <c:numCache>
                <c:formatCode>#,##0</c:formatCode>
                <c:ptCount val="17"/>
                <c:pt idx="0">
                  <c:v>10</c:v>
                </c:pt>
                <c:pt idx="1">
                  <c:v>443</c:v>
                </c:pt>
                <c:pt idx="2">
                  <c:v>1673</c:v>
                </c:pt>
                <c:pt idx="3">
                  <c:v>3555</c:v>
                </c:pt>
                <c:pt idx="4">
                  <c:v>5025</c:v>
                </c:pt>
                <c:pt idx="5">
                  <c:v>5127</c:v>
                </c:pt>
                <c:pt idx="6">
                  <c:v>4717</c:v>
                </c:pt>
                <c:pt idx="7">
                  <c:v>4213</c:v>
                </c:pt>
                <c:pt idx="8">
                  <c:v>3976</c:v>
                </c:pt>
                <c:pt idx="9">
                  <c:v>3374</c:v>
                </c:pt>
                <c:pt idx="10">
                  <c:v>2973</c:v>
                </c:pt>
                <c:pt idx="11">
                  <c:v>2051</c:v>
                </c:pt>
                <c:pt idx="12">
                  <c:v>935</c:v>
                </c:pt>
                <c:pt idx="13">
                  <c:v>350</c:v>
                </c:pt>
                <c:pt idx="14">
                  <c:v>133</c:v>
                </c:pt>
                <c:pt idx="15">
                  <c:v>63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CE3-A074-A51ADB2153AA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8.31'!$Z$63:$Z$79</c:f>
              <c:numCache>
                <c:formatCode>#,##0</c:formatCode>
                <c:ptCount val="17"/>
                <c:pt idx="0">
                  <c:v>16</c:v>
                </c:pt>
                <c:pt idx="1">
                  <c:v>560</c:v>
                </c:pt>
                <c:pt idx="2">
                  <c:v>1703</c:v>
                </c:pt>
                <c:pt idx="3">
                  <c:v>3175</c:v>
                </c:pt>
                <c:pt idx="4">
                  <c:v>4560</c:v>
                </c:pt>
                <c:pt idx="5">
                  <c:v>4475</c:v>
                </c:pt>
                <c:pt idx="6">
                  <c:v>4239</c:v>
                </c:pt>
                <c:pt idx="7">
                  <c:v>3728</c:v>
                </c:pt>
                <c:pt idx="8">
                  <c:v>3929</c:v>
                </c:pt>
                <c:pt idx="9">
                  <c:v>3341</c:v>
                </c:pt>
                <c:pt idx="10">
                  <c:v>2843</c:v>
                </c:pt>
                <c:pt idx="11">
                  <c:v>1745</c:v>
                </c:pt>
                <c:pt idx="12">
                  <c:v>711</c:v>
                </c:pt>
                <c:pt idx="13">
                  <c:v>263</c:v>
                </c:pt>
                <c:pt idx="14">
                  <c:v>107</c:v>
                </c:pt>
                <c:pt idx="15">
                  <c:v>56</c:v>
                </c:pt>
                <c:pt idx="1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CE3-A074-A51ADB215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8.31'!$Z$83:$Z$90</c:f>
              <c:numCache>
                <c:formatCode>#,##0</c:formatCode>
                <c:ptCount val="8"/>
                <c:pt idx="0">
                  <c:v>4017</c:v>
                </c:pt>
                <c:pt idx="1">
                  <c:v>5048</c:v>
                </c:pt>
                <c:pt idx="2">
                  <c:v>4283</c:v>
                </c:pt>
                <c:pt idx="3">
                  <c:v>1467</c:v>
                </c:pt>
                <c:pt idx="4">
                  <c:v>1787</c:v>
                </c:pt>
                <c:pt idx="5">
                  <c:v>1409</c:v>
                </c:pt>
                <c:pt idx="6">
                  <c:v>2267</c:v>
                </c:pt>
                <c:pt idx="7">
                  <c:v>2482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B0-4EF7-A65F-556F8D4FE90C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8.31'!$Z$93:$Z$100</c:f>
              <c:numCache>
                <c:formatCode>#,##0</c:formatCode>
                <c:ptCount val="8"/>
                <c:pt idx="0">
                  <c:v>2922</c:v>
                </c:pt>
                <c:pt idx="1">
                  <c:v>6284</c:v>
                </c:pt>
                <c:pt idx="2">
                  <c:v>759</c:v>
                </c:pt>
                <c:pt idx="3">
                  <c:v>2710</c:v>
                </c:pt>
                <c:pt idx="4">
                  <c:v>4897</c:v>
                </c:pt>
                <c:pt idx="5">
                  <c:v>2210</c:v>
                </c:pt>
                <c:pt idx="6">
                  <c:v>330</c:v>
                </c:pt>
                <c:pt idx="7">
                  <c:v>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B0-4EF7-A65F-556F8D4FE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8.4'!$U$4:$Y$4</c:f>
              <c:numCache>
                <c:formatCode>#,##0</c:formatCode>
                <c:ptCount val="5"/>
                <c:pt idx="0">
                  <c:v>94512</c:v>
                </c:pt>
                <c:pt idx="1">
                  <c:v>94180</c:v>
                </c:pt>
                <c:pt idx="2">
                  <c:v>94259</c:v>
                </c:pt>
                <c:pt idx="3">
                  <c:v>95099</c:v>
                </c:pt>
                <c:pt idx="4">
                  <c:v>98329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2-404A-BEDE-9A44D50B7761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8.4'!$U$7:$Y$7</c:f>
              <c:numCache>
                <c:formatCode>#,##0</c:formatCode>
                <c:ptCount val="5"/>
                <c:pt idx="0">
                  <c:v>69038</c:v>
                </c:pt>
                <c:pt idx="1">
                  <c:v>68948</c:v>
                </c:pt>
                <c:pt idx="2">
                  <c:v>68567</c:v>
                </c:pt>
                <c:pt idx="3">
                  <c:v>69360</c:v>
                </c:pt>
                <c:pt idx="4">
                  <c:v>70480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2-404A-BEDE-9A44D50B7761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8.4'!$U$11:$Y$11</c:f>
              <c:numCache>
                <c:formatCode>#,##0</c:formatCode>
                <c:ptCount val="5"/>
                <c:pt idx="0">
                  <c:v>85150</c:v>
                </c:pt>
                <c:pt idx="1">
                  <c:v>84960</c:v>
                </c:pt>
                <c:pt idx="2">
                  <c:v>85398</c:v>
                </c:pt>
                <c:pt idx="3">
                  <c:v>85889</c:v>
                </c:pt>
                <c:pt idx="4">
                  <c:v>88771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2-404A-BEDE-9A44D50B7761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8.4'!$U$12:$Y$12</c:f>
              <c:numCache>
                <c:formatCode>#,##0</c:formatCode>
                <c:ptCount val="5"/>
                <c:pt idx="0">
                  <c:v>9363</c:v>
                </c:pt>
                <c:pt idx="1">
                  <c:v>9222</c:v>
                </c:pt>
                <c:pt idx="2">
                  <c:v>8860</c:v>
                </c:pt>
                <c:pt idx="3">
                  <c:v>9210</c:v>
                </c:pt>
                <c:pt idx="4">
                  <c:v>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22-404A-BEDE-9A44D50B7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8.31'!$T$8:$Z$8</c:f>
              <c:numCache>
                <c:formatCode>#,##0</c:formatCode>
                <c:ptCount val="7"/>
                <c:pt idx="0">
                  <c:v>42664.57</c:v>
                </c:pt>
                <c:pt idx="1">
                  <c:v>44200.88</c:v>
                </c:pt>
                <c:pt idx="2">
                  <c:v>45176.57</c:v>
                </c:pt>
                <c:pt idx="3">
                  <c:v>47104</c:v>
                </c:pt>
                <c:pt idx="4">
                  <c:v>48778</c:v>
                </c:pt>
                <c:pt idx="5">
                  <c:v>49458</c:v>
                </c:pt>
                <c:pt idx="6">
                  <c:v>51533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C2-479F-997E-C42306C6DB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C2-479F-997E-C42306C6D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8.32'!$U$4:$Y$4</c:f>
              <c:numCache>
                <c:formatCode>#,##0</c:formatCode>
                <c:ptCount val="5"/>
                <c:pt idx="0">
                  <c:v>15986</c:v>
                </c:pt>
                <c:pt idx="1">
                  <c:v>16263</c:v>
                </c:pt>
                <c:pt idx="2">
                  <c:v>15758</c:v>
                </c:pt>
                <c:pt idx="3">
                  <c:v>15701</c:v>
                </c:pt>
                <c:pt idx="4">
                  <c:v>16370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D-461E-BBB0-895354E7AD04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8.32'!$U$7:$Y$7</c:f>
              <c:numCache>
                <c:formatCode>#,##0</c:formatCode>
                <c:ptCount val="5"/>
                <c:pt idx="0">
                  <c:v>10985</c:v>
                </c:pt>
                <c:pt idx="1">
                  <c:v>11133</c:v>
                </c:pt>
                <c:pt idx="2">
                  <c:v>11009</c:v>
                </c:pt>
                <c:pt idx="3">
                  <c:v>10918</c:v>
                </c:pt>
                <c:pt idx="4">
                  <c:v>11099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3D-461E-BBB0-895354E7AD04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8.32'!$U$11:$Y$11</c:f>
              <c:numCache>
                <c:formatCode>#,##0</c:formatCode>
                <c:ptCount val="5"/>
                <c:pt idx="0">
                  <c:v>13604</c:v>
                </c:pt>
                <c:pt idx="1">
                  <c:v>13921</c:v>
                </c:pt>
                <c:pt idx="2">
                  <c:v>13513</c:v>
                </c:pt>
                <c:pt idx="3">
                  <c:v>13443</c:v>
                </c:pt>
                <c:pt idx="4">
                  <c:v>14031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3D-461E-BBB0-895354E7AD04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8.32'!$U$12:$Y$12</c:f>
              <c:numCache>
                <c:formatCode>#,##0</c:formatCode>
                <c:ptCount val="5"/>
                <c:pt idx="0">
                  <c:v>2381</c:v>
                </c:pt>
                <c:pt idx="1">
                  <c:v>2342</c:v>
                </c:pt>
                <c:pt idx="2">
                  <c:v>2244</c:v>
                </c:pt>
                <c:pt idx="3">
                  <c:v>2260</c:v>
                </c:pt>
                <c:pt idx="4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3D-461E-BBB0-895354E7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8.32'!$AB$15:$AB$33</c:f>
              <c:numCache>
                <c:formatCode>0.0%</c:formatCode>
                <c:ptCount val="19"/>
                <c:pt idx="0">
                  <c:v>6.7817802917534975E-2</c:v>
                </c:pt>
                <c:pt idx="1">
                  <c:v>4.1083655849955348E-3</c:v>
                </c:pt>
                <c:pt idx="2">
                  <c:v>4.6144685918428102E-2</c:v>
                </c:pt>
                <c:pt idx="3">
                  <c:v>1.0836558499553438E-2</c:v>
                </c:pt>
                <c:pt idx="4">
                  <c:v>6.6448347722536466E-2</c:v>
                </c:pt>
                <c:pt idx="5">
                  <c:v>3.816612086930634E-2</c:v>
                </c:pt>
                <c:pt idx="6">
                  <c:v>0.10300684727597499</c:v>
                </c:pt>
                <c:pt idx="7">
                  <c:v>6.7579636796665676E-2</c:v>
                </c:pt>
                <c:pt idx="8">
                  <c:v>3.9952366775826136E-2</c:v>
                </c:pt>
                <c:pt idx="9">
                  <c:v>7.2045251562965172E-3</c:v>
                </c:pt>
                <c:pt idx="10">
                  <c:v>3.054480500148854E-2</c:v>
                </c:pt>
                <c:pt idx="11">
                  <c:v>1.1610598392378685E-2</c:v>
                </c:pt>
                <c:pt idx="12">
                  <c:v>3.6439416493003869E-2</c:v>
                </c:pt>
                <c:pt idx="13">
                  <c:v>6.2697231318844901E-2</c:v>
                </c:pt>
                <c:pt idx="14">
                  <c:v>4.9359928550163738E-2</c:v>
                </c:pt>
                <c:pt idx="15">
                  <c:v>6.7996427508186963E-2</c:v>
                </c:pt>
                <c:pt idx="16">
                  <c:v>0.14426912771658232</c:v>
                </c:pt>
                <c:pt idx="17">
                  <c:v>1.9589163441500447E-2</c:v>
                </c:pt>
                <c:pt idx="18">
                  <c:v>3.5248585888657341E-2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2-42D2-8F76-8E42EFB7D0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2-42D2-8F76-8E42EFB7D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8.32'!$Y$44:$Y$60</c:f>
              <c:numCache>
                <c:formatCode>#,##0</c:formatCode>
                <c:ptCount val="17"/>
                <c:pt idx="0">
                  <c:v>18</c:v>
                </c:pt>
                <c:pt idx="1">
                  <c:v>242</c:v>
                </c:pt>
                <c:pt idx="2">
                  <c:v>593</c:v>
                </c:pt>
                <c:pt idx="3">
                  <c:v>839</c:v>
                </c:pt>
                <c:pt idx="4">
                  <c:v>916</c:v>
                </c:pt>
                <c:pt idx="5">
                  <c:v>799</c:v>
                </c:pt>
                <c:pt idx="6">
                  <c:v>645</c:v>
                </c:pt>
                <c:pt idx="7">
                  <c:v>653</c:v>
                </c:pt>
                <c:pt idx="8">
                  <c:v>663</c:v>
                </c:pt>
                <c:pt idx="9">
                  <c:v>777</c:v>
                </c:pt>
                <c:pt idx="10">
                  <c:v>773</c:v>
                </c:pt>
                <c:pt idx="11">
                  <c:v>632</c:v>
                </c:pt>
                <c:pt idx="12">
                  <c:v>354</c:v>
                </c:pt>
                <c:pt idx="13">
                  <c:v>156</c:v>
                </c:pt>
                <c:pt idx="14">
                  <c:v>106</c:v>
                </c:pt>
                <c:pt idx="15">
                  <c:v>46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D-4BB4-865F-2393807B3AD9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8.32'!$Y$63:$Y$79</c:f>
              <c:numCache>
                <c:formatCode>#,##0</c:formatCode>
                <c:ptCount val="17"/>
                <c:pt idx="0">
                  <c:v>18</c:v>
                </c:pt>
                <c:pt idx="1">
                  <c:v>337</c:v>
                </c:pt>
                <c:pt idx="2">
                  <c:v>650</c:v>
                </c:pt>
                <c:pt idx="3">
                  <c:v>803</c:v>
                </c:pt>
                <c:pt idx="4">
                  <c:v>841</c:v>
                </c:pt>
                <c:pt idx="5">
                  <c:v>687</c:v>
                </c:pt>
                <c:pt idx="6">
                  <c:v>625</c:v>
                </c:pt>
                <c:pt idx="7">
                  <c:v>733</c:v>
                </c:pt>
                <c:pt idx="8">
                  <c:v>796</c:v>
                </c:pt>
                <c:pt idx="9">
                  <c:v>790</c:v>
                </c:pt>
                <c:pt idx="10">
                  <c:v>820</c:v>
                </c:pt>
                <c:pt idx="11">
                  <c:v>519</c:v>
                </c:pt>
                <c:pt idx="12">
                  <c:v>242</c:v>
                </c:pt>
                <c:pt idx="13">
                  <c:v>108</c:v>
                </c:pt>
                <c:pt idx="14">
                  <c:v>80</c:v>
                </c:pt>
                <c:pt idx="15">
                  <c:v>44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D-4BB4-865F-2393807B3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8.32'!$Y$83:$Y$90</c:f>
              <c:numCache>
                <c:formatCode>#,##0</c:formatCode>
                <c:ptCount val="8"/>
                <c:pt idx="0">
                  <c:v>589</c:v>
                </c:pt>
                <c:pt idx="1">
                  <c:v>556</c:v>
                </c:pt>
                <c:pt idx="2">
                  <c:v>995</c:v>
                </c:pt>
                <c:pt idx="3">
                  <c:v>284</c:v>
                </c:pt>
                <c:pt idx="4">
                  <c:v>245</c:v>
                </c:pt>
                <c:pt idx="5">
                  <c:v>369</c:v>
                </c:pt>
                <c:pt idx="6">
                  <c:v>524</c:v>
                </c:pt>
                <c:pt idx="7">
                  <c:v>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8-42C5-80F6-D7FC40324360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8.32'!$Y$93:$Y$100</c:f>
              <c:numCache>
                <c:formatCode>#,##0</c:formatCode>
                <c:ptCount val="8"/>
                <c:pt idx="0">
                  <c:v>380</c:v>
                </c:pt>
                <c:pt idx="1">
                  <c:v>1182</c:v>
                </c:pt>
                <c:pt idx="2">
                  <c:v>174</c:v>
                </c:pt>
                <c:pt idx="3">
                  <c:v>729</c:v>
                </c:pt>
                <c:pt idx="4">
                  <c:v>909</c:v>
                </c:pt>
                <c:pt idx="5">
                  <c:v>613</c:v>
                </c:pt>
                <c:pt idx="6">
                  <c:v>43</c:v>
                </c:pt>
                <c:pt idx="7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8-42C5-80F6-D7FC40324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8.32'!$U$8:$Y$8</c:f>
              <c:numCache>
                <c:formatCode>#,##0</c:formatCode>
                <c:ptCount val="5"/>
                <c:pt idx="0">
                  <c:v>29987.94</c:v>
                </c:pt>
                <c:pt idx="1">
                  <c:v>30000</c:v>
                </c:pt>
                <c:pt idx="2">
                  <c:v>32509.33</c:v>
                </c:pt>
                <c:pt idx="3">
                  <c:v>33590.25</c:v>
                </c:pt>
                <c:pt idx="4">
                  <c:v>33431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3-40FB-A80C-545A83EF24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3-40FB-A80C-545A83EF2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8.32'!$T$4:$Z$4</c:f>
              <c:numCache>
                <c:formatCode>#,##0</c:formatCode>
                <c:ptCount val="7"/>
                <c:pt idx="0">
                  <c:v>15839</c:v>
                </c:pt>
                <c:pt idx="1">
                  <c:v>15986</c:v>
                </c:pt>
                <c:pt idx="2">
                  <c:v>16263</c:v>
                </c:pt>
                <c:pt idx="3">
                  <c:v>15758</c:v>
                </c:pt>
                <c:pt idx="4">
                  <c:v>15701</c:v>
                </c:pt>
                <c:pt idx="5">
                  <c:v>16370</c:v>
                </c:pt>
                <c:pt idx="6">
                  <c:v>16795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5-4E73-A243-926B60EE4CFC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8.32'!$T$7:$Z$7</c:f>
              <c:numCache>
                <c:formatCode>#,##0</c:formatCode>
                <c:ptCount val="7"/>
                <c:pt idx="0">
                  <c:v>10945</c:v>
                </c:pt>
                <c:pt idx="1">
                  <c:v>10985</c:v>
                </c:pt>
                <c:pt idx="2">
                  <c:v>11133</c:v>
                </c:pt>
                <c:pt idx="3">
                  <c:v>11009</c:v>
                </c:pt>
                <c:pt idx="4">
                  <c:v>10918</c:v>
                </c:pt>
                <c:pt idx="5">
                  <c:v>11099</c:v>
                </c:pt>
                <c:pt idx="6">
                  <c:v>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45-4E73-A243-926B60EE4CFC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8.32'!$T$11:$Z$11</c:f>
              <c:numCache>
                <c:formatCode>#,##0</c:formatCode>
                <c:ptCount val="7"/>
                <c:pt idx="0">
                  <c:v>13435</c:v>
                </c:pt>
                <c:pt idx="1">
                  <c:v>13604</c:v>
                </c:pt>
                <c:pt idx="2">
                  <c:v>13921</c:v>
                </c:pt>
                <c:pt idx="3">
                  <c:v>13513</c:v>
                </c:pt>
                <c:pt idx="4">
                  <c:v>13443</c:v>
                </c:pt>
                <c:pt idx="5">
                  <c:v>14031</c:v>
                </c:pt>
                <c:pt idx="6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45-4E73-A243-926B60EE4CFC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8.32'!$T$12:$Z$12</c:f>
              <c:numCache>
                <c:formatCode>#,##0</c:formatCode>
                <c:ptCount val="7"/>
                <c:pt idx="0">
                  <c:v>2407</c:v>
                </c:pt>
                <c:pt idx="1">
                  <c:v>2381</c:v>
                </c:pt>
                <c:pt idx="2">
                  <c:v>2342</c:v>
                </c:pt>
                <c:pt idx="3">
                  <c:v>2244</c:v>
                </c:pt>
                <c:pt idx="4">
                  <c:v>2260</c:v>
                </c:pt>
                <c:pt idx="5">
                  <c:v>2339</c:v>
                </c:pt>
                <c:pt idx="6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45-4E73-A243-926B60EE4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8.32'!$AB$15:$AB$33</c:f>
              <c:numCache>
                <c:formatCode>0.0%</c:formatCode>
                <c:ptCount val="19"/>
                <c:pt idx="0">
                  <c:v>6.7817802917534975E-2</c:v>
                </c:pt>
                <c:pt idx="1">
                  <c:v>4.1083655849955348E-3</c:v>
                </c:pt>
                <c:pt idx="2">
                  <c:v>4.6144685918428102E-2</c:v>
                </c:pt>
                <c:pt idx="3">
                  <c:v>1.0836558499553438E-2</c:v>
                </c:pt>
                <c:pt idx="4">
                  <c:v>6.6448347722536466E-2</c:v>
                </c:pt>
                <c:pt idx="5">
                  <c:v>3.816612086930634E-2</c:v>
                </c:pt>
                <c:pt idx="6">
                  <c:v>0.10300684727597499</c:v>
                </c:pt>
                <c:pt idx="7">
                  <c:v>6.7579636796665676E-2</c:v>
                </c:pt>
                <c:pt idx="8">
                  <c:v>3.9952366775826136E-2</c:v>
                </c:pt>
                <c:pt idx="9">
                  <c:v>7.2045251562965172E-3</c:v>
                </c:pt>
                <c:pt idx="10">
                  <c:v>3.054480500148854E-2</c:v>
                </c:pt>
                <c:pt idx="11">
                  <c:v>1.1610598392378685E-2</c:v>
                </c:pt>
                <c:pt idx="12">
                  <c:v>3.6439416493003869E-2</c:v>
                </c:pt>
                <c:pt idx="13">
                  <c:v>6.2697231318844901E-2</c:v>
                </c:pt>
                <c:pt idx="14">
                  <c:v>4.9359928550163738E-2</c:v>
                </c:pt>
                <c:pt idx="15">
                  <c:v>6.7996427508186963E-2</c:v>
                </c:pt>
                <c:pt idx="16">
                  <c:v>0.14426912771658232</c:v>
                </c:pt>
                <c:pt idx="17">
                  <c:v>1.9589163441500447E-2</c:v>
                </c:pt>
                <c:pt idx="18">
                  <c:v>3.5248585888657341E-2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6-4641-9D7B-93DB67C9BFA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6-4641-9D7B-93DB67C9B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8.32'!$Z$44:$Z$60</c:f>
              <c:numCache>
                <c:formatCode>#,##0</c:formatCode>
                <c:ptCount val="17"/>
                <c:pt idx="0">
                  <c:v>15</c:v>
                </c:pt>
                <c:pt idx="1">
                  <c:v>222</c:v>
                </c:pt>
                <c:pt idx="2">
                  <c:v>593</c:v>
                </c:pt>
                <c:pt idx="3">
                  <c:v>798</c:v>
                </c:pt>
                <c:pt idx="4">
                  <c:v>953</c:v>
                </c:pt>
                <c:pt idx="5">
                  <c:v>790</c:v>
                </c:pt>
                <c:pt idx="6">
                  <c:v>648</c:v>
                </c:pt>
                <c:pt idx="7">
                  <c:v>699</c:v>
                </c:pt>
                <c:pt idx="8">
                  <c:v>689</c:v>
                </c:pt>
                <c:pt idx="9">
                  <c:v>774</c:v>
                </c:pt>
                <c:pt idx="10">
                  <c:v>763</c:v>
                </c:pt>
                <c:pt idx="11">
                  <c:v>635</c:v>
                </c:pt>
                <c:pt idx="12">
                  <c:v>346</c:v>
                </c:pt>
                <c:pt idx="13">
                  <c:v>192</c:v>
                </c:pt>
                <c:pt idx="14">
                  <c:v>96</c:v>
                </c:pt>
                <c:pt idx="15">
                  <c:v>53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9-4329-A7DC-5B22D527CD0D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8.32'!$Z$63:$Z$79</c:f>
              <c:numCache>
                <c:formatCode>#,##0</c:formatCode>
                <c:ptCount val="17"/>
                <c:pt idx="0">
                  <c:v>28</c:v>
                </c:pt>
                <c:pt idx="1">
                  <c:v>253</c:v>
                </c:pt>
                <c:pt idx="2">
                  <c:v>639</c:v>
                </c:pt>
                <c:pt idx="3">
                  <c:v>769</c:v>
                </c:pt>
                <c:pt idx="4">
                  <c:v>874</c:v>
                </c:pt>
                <c:pt idx="5">
                  <c:v>714</c:v>
                </c:pt>
                <c:pt idx="6">
                  <c:v>660</c:v>
                </c:pt>
                <c:pt idx="7">
                  <c:v>785</c:v>
                </c:pt>
                <c:pt idx="8">
                  <c:v>816</c:v>
                </c:pt>
                <c:pt idx="9">
                  <c:v>824</c:v>
                </c:pt>
                <c:pt idx="10">
                  <c:v>829</c:v>
                </c:pt>
                <c:pt idx="11">
                  <c:v>568</c:v>
                </c:pt>
                <c:pt idx="12">
                  <c:v>263</c:v>
                </c:pt>
                <c:pt idx="13">
                  <c:v>130</c:v>
                </c:pt>
                <c:pt idx="14">
                  <c:v>74</c:v>
                </c:pt>
                <c:pt idx="15">
                  <c:v>48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E9-4329-A7DC-5B22D527C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8.32'!$Z$83:$Z$90</c:f>
              <c:numCache>
                <c:formatCode>#,##0</c:formatCode>
                <c:ptCount val="8"/>
                <c:pt idx="0">
                  <c:v>640</c:v>
                </c:pt>
                <c:pt idx="1">
                  <c:v>586</c:v>
                </c:pt>
                <c:pt idx="2">
                  <c:v>999</c:v>
                </c:pt>
                <c:pt idx="3">
                  <c:v>289</c:v>
                </c:pt>
                <c:pt idx="4">
                  <c:v>235</c:v>
                </c:pt>
                <c:pt idx="5">
                  <c:v>379</c:v>
                </c:pt>
                <c:pt idx="6">
                  <c:v>573</c:v>
                </c:pt>
                <c:pt idx="7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6-4FAA-89D6-F4A460045B1B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8.32'!$Z$93:$Z$100</c:f>
              <c:numCache>
                <c:formatCode>#,##0</c:formatCode>
                <c:ptCount val="8"/>
                <c:pt idx="0">
                  <c:v>398</c:v>
                </c:pt>
                <c:pt idx="1">
                  <c:v>1225</c:v>
                </c:pt>
                <c:pt idx="2">
                  <c:v>178</c:v>
                </c:pt>
                <c:pt idx="3">
                  <c:v>767</c:v>
                </c:pt>
                <c:pt idx="4">
                  <c:v>904</c:v>
                </c:pt>
                <c:pt idx="5">
                  <c:v>613</c:v>
                </c:pt>
                <c:pt idx="6">
                  <c:v>55</c:v>
                </c:pt>
                <c:pt idx="7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66-4FAA-89D6-F4A460045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8.4'!$AB$15:$AB$33</c:f>
              <c:numCache>
                <c:formatCode>0.0%</c:formatCode>
                <c:ptCount val="19"/>
                <c:pt idx="0">
                  <c:v>3.6842471126823503E-3</c:v>
                </c:pt>
                <c:pt idx="1">
                  <c:v>8.4409974279784305E-4</c:v>
                </c:pt>
                <c:pt idx="2">
                  <c:v>4.609777654197162E-2</c:v>
                </c:pt>
                <c:pt idx="3">
                  <c:v>5.9186287847942881E-3</c:v>
                </c:pt>
                <c:pt idx="4">
                  <c:v>6.6217142176188445E-2</c:v>
                </c:pt>
                <c:pt idx="5">
                  <c:v>4.0000397223408375E-2</c:v>
                </c:pt>
                <c:pt idx="6">
                  <c:v>8.068600482626441E-2</c:v>
                </c:pt>
                <c:pt idx="7">
                  <c:v>5.2761199217469884E-2</c:v>
                </c:pt>
                <c:pt idx="8">
                  <c:v>2.9771894457740394E-2</c:v>
                </c:pt>
                <c:pt idx="9">
                  <c:v>2.1162077081202397E-2</c:v>
                </c:pt>
                <c:pt idx="10">
                  <c:v>4.7309307937516761E-2</c:v>
                </c:pt>
                <c:pt idx="11">
                  <c:v>1.6921717196794406E-2</c:v>
                </c:pt>
                <c:pt idx="12">
                  <c:v>0.10215593004895779</c:v>
                </c:pt>
                <c:pt idx="13">
                  <c:v>7.7091132980466534E-2</c:v>
                </c:pt>
                <c:pt idx="14">
                  <c:v>5.5482179564841756E-2</c:v>
                </c:pt>
                <c:pt idx="15">
                  <c:v>0.11279158680821061</c:v>
                </c:pt>
                <c:pt idx="16">
                  <c:v>0.13979284799253219</c:v>
                </c:pt>
                <c:pt idx="17">
                  <c:v>2.7001261184321591E-2</c:v>
                </c:pt>
                <c:pt idx="18">
                  <c:v>3.1906970277758469E-2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1-47A7-8471-DCED6C8A39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C1-47A7-8471-DCED6C8A3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8.32'!$T$8:$Z$8</c:f>
              <c:numCache>
                <c:formatCode>#,##0</c:formatCode>
                <c:ptCount val="7"/>
                <c:pt idx="0">
                  <c:v>29487</c:v>
                </c:pt>
                <c:pt idx="1">
                  <c:v>29987.94</c:v>
                </c:pt>
                <c:pt idx="2">
                  <c:v>30000</c:v>
                </c:pt>
                <c:pt idx="3">
                  <c:v>32509.33</c:v>
                </c:pt>
                <c:pt idx="4">
                  <c:v>33590.25</c:v>
                </c:pt>
                <c:pt idx="5">
                  <c:v>33431</c:v>
                </c:pt>
                <c:pt idx="6">
                  <c:v>35933.32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B-4F27-ACF7-50EB193B31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B-4F27-ACF7-50EB193B3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8.33'!$U$4:$Y$4</c:f>
              <c:numCache>
                <c:formatCode>#,##0</c:formatCode>
                <c:ptCount val="5"/>
                <c:pt idx="0">
                  <c:v>121547</c:v>
                </c:pt>
                <c:pt idx="1">
                  <c:v>124715</c:v>
                </c:pt>
                <c:pt idx="2">
                  <c:v>127727</c:v>
                </c:pt>
                <c:pt idx="3">
                  <c:v>132453</c:v>
                </c:pt>
                <c:pt idx="4">
                  <c:v>143568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D-4D06-A315-EA21C1654375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8.33'!$U$7:$Y$7</c:f>
              <c:numCache>
                <c:formatCode>#,##0</c:formatCode>
                <c:ptCount val="5"/>
                <c:pt idx="0">
                  <c:v>90274</c:v>
                </c:pt>
                <c:pt idx="1">
                  <c:v>92657</c:v>
                </c:pt>
                <c:pt idx="2">
                  <c:v>94834</c:v>
                </c:pt>
                <c:pt idx="3">
                  <c:v>98212</c:v>
                </c:pt>
                <c:pt idx="4">
                  <c:v>103805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D-4D06-A315-EA21C1654375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8.33'!$U$11:$Y$11</c:f>
              <c:numCache>
                <c:formatCode>#,##0</c:formatCode>
                <c:ptCount val="5"/>
                <c:pt idx="0">
                  <c:v>109969</c:v>
                </c:pt>
                <c:pt idx="1">
                  <c:v>112497</c:v>
                </c:pt>
                <c:pt idx="2">
                  <c:v>115011</c:v>
                </c:pt>
                <c:pt idx="3">
                  <c:v>118743</c:v>
                </c:pt>
                <c:pt idx="4">
                  <c:v>128485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D-4D06-A315-EA21C1654375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8.33'!$U$12:$Y$12</c:f>
              <c:numCache>
                <c:formatCode>#,##0</c:formatCode>
                <c:ptCount val="5"/>
                <c:pt idx="0">
                  <c:v>11578</c:v>
                </c:pt>
                <c:pt idx="1">
                  <c:v>12218</c:v>
                </c:pt>
                <c:pt idx="2">
                  <c:v>12716</c:v>
                </c:pt>
                <c:pt idx="3">
                  <c:v>13710</c:v>
                </c:pt>
                <c:pt idx="4">
                  <c:v>15083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5D-4D06-A315-EA21C1654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8.33'!$AB$15:$AB$33</c:f>
              <c:numCache>
                <c:formatCode>0.0%</c:formatCode>
                <c:ptCount val="19"/>
                <c:pt idx="0">
                  <c:v>3.0801828490710404E-3</c:v>
                </c:pt>
                <c:pt idx="1">
                  <c:v>8.2399795962409994E-4</c:v>
                </c:pt>
                <c:pt idx="2">
                  <c:v>7.1472013497871342E-2</c:v>
                </c:pt>
                <c:pt idx="3">
                  <c:v>6.7750943346870443E-3</c:v>
                </c:pt>
                <c:pt idx="4">
                  <c:v>8.0974148698933379E-2</c:v>
                </c:pt>
                <c:pt idx="5">
                  <c:v>4.3514939867767943E-2</c:v>
                </c:pt>
                <c:pt idx="6">
                  <c:v>9.5171764336583545E-2</c:v>
                </c:pt>
                <c:pt idx="7">
                  <c:v>6.5174314806458578E-2</c:v>
                </c:pt>
                <c:pt idx="8">
                  <c:v>8.0673324047007125E-2</c:v>
                </c:pt>
                <c:pt idx="9">
                  <c:v>1.1522892102044954E-2</c:v>
                </c:pt>
                <c:pt idx="10">
                  <c:v>4.002929770523108E-2</c:v>
                </c:pt>
                <c:pt idx="11">
                  <c:v>1.7382433148260774E-2</c:v>
                </c:pt>
                <c:pt idx="12">
                  <c:v>5.5305958290008041E-2</c:v>
                </c:pt>
                <c:pt idx="13">
                  <c:v>0.12509727753690006</c:v>
                </c:pt>
                <c:pt idx="14">
                  <c:v>4.9577210570716679E-2</c:v>
                </c:pt>
                <c:pt idx="15">
                  <c:v>5.7928364494843475E-2</c:v>
                </c:pt>
                <c:pt idx="16">
                  <c:v>0.10006343476355836</c:v>
                </c:pt>
                <c:pt idx="17">
                  <c:v>1.4014504979955923E-2</c:v>
                </c:pt>
                <c:pt idx="18">
                  <c:v>3.382969400901166E-2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0-487B-8032-4C751392BA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0-487B-8032-4C751392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8.33'!$Y$44:$Y$60</c:f>
              <c:numCache>
                <c:formatCode>#,##0</c:formatCode>
                <c:ptCount val="17"/>
                <c:pt idx="0">
                  <c:v>11</c:v>
                </c:pt>
                <c:pt idx="1">
                  <c:v>1168</c:v>
                </c:pt>
                <c:pt idx="2">
                  <c:v>4539</c:v>
                </c:pt>
                <c:pt idx="3">
                  <c:v>8588</c:v>
                </c:pt>
                <c:pt idx="4">
                  <c:v>11588</c:v>
                </c:pt>
                <c:pt idx="5">
                  <c:v>11103</c:v>
                </c:pt>
                <c:pt idx="6">
                  <c:v>9401</c:v>
                </c:pt>
                <c:pt idx="7">
                  <c:v>7690</c:v>
                </c:pt>
                <c:pt idx="8">
                  <c:v>7298</c:v>
                </c:pt>
                <c:pt idx="9">
                  <c:v>6716</c:v>
                </c:pt>
                <c:pt idx="10">
                  <c:v>5285</c:v>
                </c:pt>
                <c:pt idx="11">
                  <c:v>3393</c:v>
                </c:pt>
                <c:pt idx="12">
                  <c:v>1492</c:v>
                </c:pt>
                <c:pt idx="13">
                  <c:v>517</c:v>
                </c:pt>
                <c:pt idx="14">
                  <c:v>158</c:v>
                </c:pt>
                <c:pt idx="15">
                  <c:v>67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3-4B32-BBF2-1ECDE96F8D4C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8.33'!$Y$63:$Y$79</c:f>
              <c:numCache>
                <c:formatCode>#,##0</c:formatCode>
                <c:ptCount val="17"/>
                <c:pt idx="0">
                  <c:v>27</c:v>
                </c:pt>
                <c:pt idx="1">
                  <c:v>1422</c:v>
                </c:pt>
                <c:pt idx="2">
                  <c:v>4345</c:v>
                </c:pt>
                <c:pt idx="3">
                  <c:v>7740</c:v>
                </c:pt>
                <c:pt idx="4">
                  <c:v>9288</c:v>
                </c:pt>
                <c:pt idx="5">
                  <c:v>8224</c:v>
                </c:pt>
                <c:pt idx="6">
                  <c:v>6955</c:v>
                </c:pt>
                <c:pt idx="7">
                  <c:v>6030</c:v>
                </c:pt>
                <c:pt idx="8">
                  <c:v>6387</c:v>
                </c:pt>
                <c:pt idx="9">
                  <c:v>5599</c:v>
                </c:pt>
                <c:pt idx="10">
                  <c:v>4360</c:v>
                </c:pt>
                <c:pt idx="11">
                  <c:v>2621</c:v>
                </c:pt>
                <c:pt idx="12">
                  <c:v>981</c:v>
                </c:pt>
                <c:pt idx="13">
                  <c:v>284</c:v>
                </c:pt>
                <c:pt idx="14">
                  <c:v>112</c:v>
                </c:pt>
                <c:pt idx="15">
                  <c:v>77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3-4B32-BBF2-1ECDE96F8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8.33'!$Y$83:$Y$90</c:f>
              <c:numCache>
                <c:formatCode>#,##0</c:formatCode>
                <c:ptCount val="8"/>
                <c:pt idx="0">
                  <c:v>6175</c:v>
                </c:pt>
                <c:pt idx="1">
                  <c:v>5671</c:v>
                </c:pt>
                <c:pt idx="2">
                  <c:v>10059</c:v>
                </c:pt>
                <c:pt idx="3">
                  <c:v>3027</c:v>
                </c:pt>
                <c:pt idx="4">
                  <c:v>3473</c:v>
                </c:pt>
                <c:pt idx="5">
                  <c:v>2861</c:v>
                </c:pt>
                <c:pt idx="6">
                  <c:v>7042</c:v>
                </c:pt>
                <c:pt idx="7">
                  <c:v>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E-4D01-BC56-AE2351A84798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8.33'!$Y$93:$Y$100</c:f>
              <c:numCache>
                <c:formatCode>#,##0</c:formatCode>
                <c:ptCount val="8"/>
                <c:pt idx="0">
                  <c:v>4218</c:v>
                </c:pt>
                <c:pt idx="1">
                  <c:v>7461</c:v>
                </c:pt>
                <c:pt idx="2">
                  <c:v>1551</c:v>
                </c:pt>
                <c:pt idx="3">
                  <c:v>6926</c:v>
                </c:pt>
                <c:pt idx="4">
                  <c:v>9354</c:v>
                </c:pt>
                <c:pt idx="5">
                  <c:v>5406</c:v>
                </c:pt>
                <c:pt idx="6">
                  <c:v>786</c:v>
                </c:pt>
                <c:pt idx="7">
                  <c:v>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E-4D01-BC56-AE2351A84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8.33'!$U$8:$Y$8</c:f>
              <c:numCache>
                <c:formatCode>#,##0</c:formatCode>
                <c:ptCount val="5"/>
                <c:pt idx="0">
                  <c:v>39100</c:v>
                </c:pt>
                <c:pt idx="1">
                  <c:v>39158</c:v>
                </c:pt>
                <c:pt idx="2">
                  <c:v>41032</c:v>
                </c:pt>
                <c:pt idx="3">
                  <c:v>42402</c:v>
                </c:pt>
                <c:pt idx="4">
                  <c:v>42512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4-4E57-8D8C-B752F30D31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4-4E57-8D8C-B752F30D3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8.33'!$T$4:$Z$4</c:f>
              <c:numCache>
                <c:formatCode>#,##0</c:formatCode>
                <c:ptCount val="7"/>
                <c:pt idx="0">
                  <c:v>119204</c:v>
                </c:pt>
                <c:pt idx="1">
                  <c:v>121547</c:v>
                </c:pt>
                <c:pt idx="2">
                  <c:v>124715</c:v>
                </c:pt>
                <c:pt idx="3">
                  <c:v>127727</c:v>
                </c:pt>
                <c:pt idx="4">
                  <c:v>132453</c:v>
                </c:pt>
                <c:pt idx="5">
                  <c:v>143568</c:v>
                </c:pt>
                <c:pt idx="6">
                  <c:v>152913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85-446A-A07D-EE2F9A9D4C0A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8.33'!$T$7:$Z$7</c:f>
              <c:numCache>
                <c:formatCode>#,##0</c:formatCode>
                <c:ptCount val="7"/>
                <c:pt idx="0">
                  <c:v>88517</c:v>
                </c:pt>
                <c:pt idx="1">
                  <c:v>90274</c:v>
                </c:pt>
                <c:pt idx="2">
                  <c:v>92657</c:v>
                </c:pt>
                <c:pt idx="3">
                  <c:v>94834</c:v>
                </c:pt>
                <c:pt idx="4">
                  <c:v>98212</c:v>
                </c:pt>
                <c:pt idx="5">
                  <c:v>103805</c:v>
                </c:pt>
                <c:pt idx="6">
                  <c:v>109882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85-446A-A07D-EE2F9A9D4C0A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8.33'!$T$11:$Z$11</c:f>
              <c:numCache>
                <c:formatCode>#,##0</c:formatCode>
                <c:ptCount val="7"/>
                <c:pt idx="0">
                  <c:v>107945</c:v>
                </c:pt>
                <c:pt idx="1">
                  <c:v>109969</c:v>
                </c:pt>
                <c:pt idx="2">
                  <c:v>112497</c:v>
                </c:pt>
                <c:pt idx="3">
                  <c:v>115011</c:v>
                </c:pt>
                <c:pt idx="4">
                  <c:v>118743</c:v>
                </c:pt>
                <c:pt idx="5">
                  <c:v>128485</c:v>
                </c:pt>
                <c:pt idx="6">
                  <c:v>136759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5-446A-A07D-EE2F9A9D4C0A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8.33'!$T$12:$Z$12</c:f>
              <c:numCache>
                <c:formatCode>#,##0</c:formatCode>
                <c:ptCount val="7"/>
                <c:pt idx="0">
                  <c:v>11259</c:v>
                </c:pt>
                <c:pt idx="1">
                  <c:v>11578</c:v>
                </c:pt>
                <c:pt idx="2">
                  <c:v>12218</c:v>
                </c:pt>
                <c:pt idx="3">
                  <c:v>12716</c:v>
                </c:pt>
                <c:pt idx="4">
                  <c:v>13710</c:v>
                </c:pt>
                <c:pt idx="5">
                  <c:v>15083</c:v>
                </c:pt>
                <c:pt idx="6">
                  <c:v>16154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85-446A-A07D-EE2F9A9D4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8.33'!$AB$15:$AB$33</c:f>
              <c:numCache>
                <c:formatCode>0.0%</c:formatCode>
                <c:ptCount val="19"/>
                <c:pt idx="0">
                  <c:v>3.0801828490710404E-3</c:v>
                </c:pt>
                <c:pt idx="1">
                  <c:v>8.2399795962409994E-4</c:v>
                </c:pt>
                <c:pt idx="2">
                  <c:v>7.1472013497871342E-2</c:v>
                </c:pt>
                <c:pt idx="3">
                  <c:v>6.7750943346870443E-3</c:v>
                </c:pt>
                <c:pt idx="4">
                  <c:v>8.0974148698933379E-2</c:v>
                </c:pt>
                <c:pt idx="5">
                  <c:v>4.3514939867767943E-2</c:v>
                </c:pt>
                <c:pt idx="6">
                  <c:v>9.5171764336583545E-2</c:v>
                </c:pt>
                <c:pt idx="7">
                  <c:v>6.5174314806458578E-2</c:v>
                </c:pt>
                <c:pt idx="8">
                  <c:v>8.0673324047007125E-2</c:v>
                </c:pt>
                <c:pt idx="9">
                  <c:v>1.1522892102044954E-2</c:v>
                </c:pt>
                <c:pt idx="10">
                  <c:v>4.002929770523108E-2</c:v>
                </c:pt>
                <c:pt idx="11">
                  <c:v>1.7382433148260774E-2</c:v>
                </c:pt>
                <c:pt idx="12">
                  <c:v>5.5305958290008041E-2</c:v>
                </c:pt>
                <c:pt idx="13">
                  <c:v>0.12509727753690006</c:v>
                </c:pt>
                <c:pt idx="14">
                  <c:v>4.9577210570716679E-2</c:v>
                </c:pt>
                <c:pt idx="15">
                  <c:v>5.7928364494843475E-2</c:v>
                </c:pt>
                <c:pt idx="16">
                  <c:v>0.10006343476355836</c:v>
                </c:pt>
                <c:pt idx="17">
                  <c:v>1.4014504979955923E-2</c:v>
                </c:pt>
                <c:pt idx="18">
                  <c:v>3.382969400901166E-2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4-4D58-9280-F4FCAD5EFA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4-4D58-9280-F4FCAD5E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8.33'!$Z$44:$Z$60</c:f>
              <c:numCache>
                <c:formatCode>#,##0</c:formatCode>
                <c:ptCount val="17"/>
                <c:pt idx="0">
                  <c:v>20</c:v>
                </c:pt>
                <c:pt idx="1">
                  <c:v>1341</c:v>
                </c:pt>
                <c:pt idx="2">
                  <c:v>4670</c:v>
                </c:pt>
                <c:pt idx="3">
                  <c:v>9439</c:v>
                </c:pt>
                <c:pt idx="4">
                  <c:v>12486</c:v>
                </c:pt>
                <c:pt idx="5">
                  <c:v>12296</c:v>
                </c:pt>
                <c:pt idx="6">
                  <c:v>10221</c:v>
                </c:pt>
                <c:pt idx="7">
                  <c:v>8243</c:v>
                </c:pt>
                <c:pt idx="8">
                  <c:v>7596</c:v>
                </c:pt>
                <c:pt idx="9">
                  <c:v>6694</c:v>
                </c:pt>
                <c:pt idx="10">
                  <c:v>5754</c:v>
                </c:pt>
                <c:pt idx="11">
                  <c:v>3547</c:v>
                </c:pt>
                <c:pt idx="12">
                  <c:v>1570</c:v>
                </c:pt>
                <c:pt idx="13">
                  <c:v>566</c:v>
                </c:pt>
                <c:pt idx="14">
                  <c:v>158</c:v>
                </c:pt>
                <c:pt idx="15">
                  <c:v>79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3-477B-879C-FE463A0205D5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8.33'!$Z$63:$Z$79</c:f>
              <c:numCache>
                <c:formatCode>#,##0</c:formatCode>
                <c:ptCount val="17"/>
                <c:pt idx="0">
                  <c:v>24</c:v>
                </c:pt>
                <c:pt idx="1">
                  <c:v>1479</c:v>
                </c:pt>
                <c:pt idx="2">
                  <c:v>4616</c:v>
                </c:pt>
                <c:pt idx="3">
                  <c:v>8158</c:v>
                </c:pt>
                <c:pt idx="4">
                  <c:v>9940</c:v>
                </c:pt>
                <c:pt idx="5">
                  <c:v>9109</c:v>
                </c:pt>
                <c:pt idx="6">
                  <c:v>7600</c:v>
                </c:pt>
                <c:pt idx="7">
                  <c:v>6077</c:v>
                </c:pt>
                <c:pt idx="8">
                  <c:v>6401</c:v>
                </c:pt>
                <c:pt idx="9">
                  <c:v>5635</c:v>
                </c:pt>
                <c:pt idx="10">
                  <c:v>4627</c:v>
                </c:pt>
                <c:pt idx="11">
                  <c:v>2781</c:v>
                </c:pt>
                <c:pt idx="12">
                  <c:v>1047</c:v>
                </c:pt>
                <c:pt idx="13">
                  <c:v>346</c:v>
                </c:pt>
                <c:pt idx="14">
                  <c:v>102</c:v>
                </c:pt>
                <c:pt idx="15">
                  <c:v>92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3-477B-879C-FE463A020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8.33'!$Z$83:$Z$90</c:f>
              <c:numCache>
                <c:formatCode>#,##0</c:formatCode>
                <c:ptCount val="8"/>
                <c:pt idx="0">
                  <c:v>6704</c:v>
                </c:pt>
                <c:pt idx="1">
                  <c:v>6182</c:v>
                </c:pt>
                <c:pt idx="2">
                  <c:v>10933</c:v>
                </c:pt>
                <c:pt idx="3">
                  <c:v>3318</c:v>
                </c:pt>
                <c:pt idx="4">
                  <c:v>3610</c:v>
                </c:pt>
                <c:pt idx="5">
                  <c:v>3039</c:v>
                </c:pt>
                <c:pt idx="6">
                  <c:v>7402</c:v>
                </c:pt>
                <c:pt idx="7">
                  <c:v>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A-424F-BFF0-557EC4275C2E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8.33'!$Z$93:$Z$100</c:f>
              <c:numCache>
                <c:formatCode>#,##0</c:formatCode>
                <c:ptCount val="8"/>
                <c:pt idx="0">
                  <c:v>4624</c:v>
                </c:pt>
                <c:pt idx="1">
                  <c:v>8125</c:v>
                </c:pt>
                <c:pt idx="2">
                  <c:v>1674</c:v>
                </c:pt>
                <c:pt idx="3">
                  <c:v>7737</c:v>
                </c:pt>
                <c:pt idx="4">
                  <c:v>9605</c:v>
                </c:pt>
                <c:pt idx="5">
                  <c:v>5692</c:v>
                </c:pt>
                <c:pt idx="6">
                  <c:v>865</c:v>
                </c:pt>
                <c:pt idx="7">
                  <c:v>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A-424F-BFF0-557EC4275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8.4'!$Y$44:$Y$60</c:f>
              <c:numCache>
                <c:formatCode>#,##0</c:formatCode>
                <c:ptCount val="17"/>
                <c:pt idx="0">
                  <c:v>16</c:v>
                </c:pt>
                <c:pt idx="1">
                  <c:v>558</c:v>
                </c:pt>
                <c:pt idx="2">
                  <c:v>2365</c:v>
                </c:pt>
                <c:pt idx="3">
                  <c:v>4407</c:v>
                </c:pt>
                <c:pt idx="4">
                  <c:v>6022</c:v>
                </c:pt>
                <c:pt idx="5">
                  <c:v>5957</c:v>
                </c:pt>
                <c:pt idx="6">
                  <c:v>5645</c:v>
                </c:pt>
                <c:pt idx="7">
                  <c:v>5218</c:v>
                </c:pt>
                <c:pt idx="8">
                  <c:v>4819</c:v>
                </c:pt>
                <c:pt idx="9">
                  <c:v>3976</c:v>
                </c:pt>
                <c:pt idx="10">
                  <c:v>3892</c:v>
                </c:pt>
                <c:pt idx="11">
                  <c:v>2907</c:v>
                </c:pt>
                <c:pt idx="12">
                  <c:v>1749</c:v>
                </c:pt>
                <c:pt idx="13">
                  <c:v>709</c:v>
                </c:pt>
                <c:pt idx="14">
                  <c:v>249</c:v>
                </c:pt>
                <c:pt idx="15">
                  <c:v>146</c:v>
                </c:pt>
                <c:pt idx="16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F-43A7-8BB9-60B82C37075A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8.4'!$Y$63:$Y$79</c:f>
              <c:numCache>
                <c:formatCode>#,##0</c:formatCode>
                <c:ptCount val="17"/>
                <c:pt idx="0">
                  <c:v>11</c:v>
                </c:pt>
                <c:pt idx="1">
                  <c:v>749</c:v>
                </c:pt>
                <c:pt idx="2">
                  <c:v>2506</c:v>
                </c:pt>
                <c:pt idx="3">
                  <c:v>4778</c:v>
                </c:pt>
                <c:pt idx="4">
                  <c:v>6023</c:v>
                </c:pt>
                <c:pt idx="5">
                  <c:v>5715</c:v>
                </c:pt>
                <c:pt idx="6">
                  <c:v>5378</c:v>
                </c:pt>
                <c:pt idx="7">
                  <c:v>5147</c:v>
                </c:pt>
                <c:pt idx="8">
                  <c:v>5059</c:v>
                </c:pt>
                <c:pt idx="9">
                  <c:v>4494</c:v>
                </c:pt>
                <c:pt idx="10">
                  <c:v>4203</c:v>
                </c:pt>
                <c:pt idx="11">
                  <c:v>3002</c:v>
                </c:pt>
                <c:pt idx="12">
                  <c:v>1424</c:v>
                </c:pt>
                <c:pt idx="13">
                  <c:v>521</c:v>
                </c:pt>
                <c:pt idx="14">
                  <c:v>238</c:v>
                </c:pt>
                <c:pt idx="15">
                  <c:v>152</c:v>
                </c:pt>
                <c:pt idx="16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F-43A7-8BB9-60B82C370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8.33'!$T$8:$Z$8</c:f>
              <c:numCache>
                <c:formatCode>#,##0</c:formatCode>
                <c:ptCount val="7"/>
                <c:pt idx="0">
                  <c:v>38192.21</c:v>
                </c:pt>
                <c:pt idx="1">
                  <c:v>39100</c:v>
                </c:pt>
                <c:pt idx="2">
                  <c:v>39158</c:v>
                </c:pt>
                <c:pt idx="3">
                  <c:v>41032</c:v>
                </c:pt>
                <c:pt idx="4">
                  <c:v>42402</c:v>
                </c:pt>
                <c:pt idx="5">
                  <c:v>42512</c:v>
                </c:pt>
                <c:pt idx="6">
                  <c:v>43815.15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2-45E1-89AC-2A8E332666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22-45E1-89AC-2A8E33266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8.34'!$U$4:$Y$4</c:f>
              <c:numCache>
                <c:formatCode>#,##0</c:formatCode>
                <c:ptCount val="5"/>
                <c:pt idx="0">
                  <c:v>12596</c:v>
                </c:pt>
                <c:pt idx="1">
                  <c:v>12471</c:v>
                </c:pt>
                <c:pt idx="2">
                  <c:v>12629</c:v>
                </c:pt>
                <c:pt idx="3">
                  <c:v>12496</c:v>
                </c:pt>
                <c:pt idx="4">
                  <c:v>13092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0-493E-B027-2C4DA602F246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8.34'!$U$7:$Y$7</c:f>
              <c:numCache>
                <c:formatCode>#,##0</c:formatCode>
                <c:ptCount val="5"/>
                <c:pt idx="0">
                  <c:v>8552</c:v>
                </c:pt>
                <c:pt idx="1">
                  <c:v>8615</c:v>
                </c:pt>
                <c:pt idx="2">
                  <c:v>8705</c:v>
                </c:pt>
                <c:pt idx="3">
                  <c:v>8779</c:v>
                </c:pt>
                <c:pt idx="4">
                  <c:v>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A0-493E-B027-2C4DA602F246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8.34'!$U$11:$Y$11</c:f>
              <c:numCache>
                <c:formatCode>#,##0</c:formatCode>
                <c:ptCount val="5"/>
                <c:pt idx="0">
                  <c:v>10536</c:v>
                </c:pt>
                <c:pt idx="1">
                  <c:v>10374</c:v>
                </c:pt>
                <c:pt idx="2">
                  <c:v>10542</c:v>
                </c:pt>
                <c:pt idx="3">
                  <c:v>10390</c:v>
                </c:pt>
                <c:pt idx="4">
                  <c:v>10912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A0-493E-B027-2C4DA602F246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8.34'!$U$12:$Y$12</c:f>
              <c:numCache>
                <c:formatCode>#,##0</c:formatCode>
                <c:ptCount val="5"/>
                <c:pt idx="0">
                  <c:v>2061</c:v>
                </c:pt>
                <c:pt idx="1">
                  <c:v>2099</c:v>
                </c:pt>
                <c:pt idx="2">
                  <c:v>2086</c:v>
                </c:pt>
                <c:pt idx="3">
                  <c:v>2104</c:v>
                </c:pt>
                <c:pt idx="4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A0-493E-B027-2C4DA602F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8.34'!$AB$15:$AB$33</c:f>
              <c:numCache>
                <c:formatCode>0.0%</c:formatCode>
                <c:ptCount val="19"/>
                <c:pt idx="0">
                  <c:v>5.0896681913889491E-2</c:v>
                </c:pt>
                <c:pt idx="1">
                  <c:v>2.9768387424671458E-3</c:v>
                </c:pt>
                <c:pt idx="2">
                  <c:v>9.583968634284469E-2</c:v>
                </c:pt>
                <c:pt idx="3">
                  <c:v>7.187976475713352E-3</c:v>
                </c:pt>
                <c:pt idx="4">
                  <c:v>6.7959050315835323E-2</c:v>
                </c:pt>
                <c:pt idx="5">
                  <c:v>2.3742104116750165E-2</c:v>
                </c:pt>
                <c:pt idx="6">
                  <c:v>8.4295360487911128E-2</c:v>
                </c:pt>
                <c:pt idx="7">
                  <c:v>6.1642343715966018E-2</c:v>
                </c:pt>
                <c:pt idx="8">
                  <c:v>3.9642779350903941E-2</c:v>
                </c:pt>
                <c:pt idx="9">
                  <c:v>4.1385319102592031E-3</c:v>
                </c:pt>
                <c:pt idx="10">
                  <c:v>2.4540768169607201E-2</c:v>
                </c:pt>
                <c:pt idx="11">
                  <c:v>1.3286865606621651E-2</c:v>
                </c:pt>
                <c:pt idx="12">
                  <c:v>5.0243229507006465E-2</c:v>
                </c:pt>
                <c:pt idx="13">
                  <c:v>4.9662382923110433E-2</c:v>
                </c:pt>
                <c:pt idx="14">
                  <c:v>6.7668627023887318E-2</c:v>
                </c:pt>
                <c:pt idx="15">
                  <c:v>9.0321643795832421E-2</c:v>
                </c:pt>
                <c:pt idx="16">
                  <c:v>0.12386553401582807</c:v>
                </c:pt>
                <c:pt idx="17">
                  <c:v>1.6989762578958831E-2</c:v>
                </c:pt>
                <c:pt idx="18">
                  <c:v>2.737239526610034E-2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6-4196-8A9D-3FBAC1A227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6-4196-8A9D-3FBAC1A22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8.34'!$Y$44:$Y$60</c:f>
              <c:numCache>
                <c:formatCode>#,##0</c:formatCode>
                <c:ptCount val="17"/>
                <c:pt idx="0">
                  <c:v>0</c:v>
                </c:pt>
                <c:pt idx="1">
                  <c:v>147</c:v>
                </c:pt>
                <c:pt idx="2">
                  <c:v>383</c:v>
                </c:pt>
                <c:pt idx="3">
                  <c:v>483</c:v>
                </c:pt>
                <c:pt idx="4">
                  <c:v>491</c:v>
                </c:pt>
                <c:pt idx="5">
                  <c:v>496</c:v>
                </c:pt>
                <c:pt idx="6">
                  <c:v>509</c:v>
                </c:pt>
                <c:pt idx="7">
                  <c:v>594</c:v>
                </c:pt>
                <c:pt idx="8">
                  <c:v>721</c:v>
                </c:pt>
                <c:pt idx="9">
                  <c:v>701</c:v>
                </c:pt>
                <c:pt idx="10">
                  <c:v>717</c:v>
                </c:pt>
                <c:pt idx="11">
                  <c:v>578</c:v>
                </c:pt>
                <c:pt idx="12">
                  <c:v>353</c:v>
                </c:pt>
                <c:pt idx="13">
                  <c:v>160</c:v>
                </c:pt>
                <c:pt idx="14">
                  <c:v>63</c:v>
                </c:pt>
                <c:pt idx="15">
                  <c:v>29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F-49CD-9543-DAD2356EE8C9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8.34'!$Y$63:$Y$79</c:f>
              <c:numCache>
                <c:formatCode>#,##0</c:formatCode>
                <c:ptCount val="17"/>
                <c:pt idx="0">
                  <c:v>9</c:v>
                </c:pt>
                <c:pt idx="1">
                  <c:v>198</c:v>
                </c:pt>
                <c:pt idx="2">
                  <c:v>424</c:v>
                </c:pt>
                <c:pt idx="3">
                  <c:v>520</c:v>
                </c:pt>
                <c:pt idx="4">
                  <c:v>464</c:v>
                </c:pt>
                <c:pt idx="5">
                  <c:v>450</c:v>
                </c:pt>
                <c:pt idx="6">
                  <c:v>618</c:v>
                </c:pt>
                <c:pt idx="7">
                  <c:v>664</c:v>
                </c:pt>
                <c:pt idx="8">
                  <c:v>781</c:v>
                </c:pt>
                <c:pt idx="9">
                  <c:v>765</c:v>
                </c:pt>
                <c:pt idx="10">
                  <c:v>789</c:v>
                </c:pt>
                <c:pt idx="11">
                  <c:v>557</c:v>
                </c:pt>
                <c:pt idx="12">
                  <c:v>229</c:v>
                </c:pt>
                <c:pt idx="13">
                  <c:v>95</c:v>
                </c:pt>
                <c:pt idx="14">
                  <c:v>35</c:v>
                </c:pt>
                <c:pt idx="15">
                  <c:v>30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F-49CD-9543-DAD2356EE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8.34'!$Y$83:$Y$90</c:f>
              <c:numCache>
                <c:formatCode>#,##0</c:formatCode>
                <c:ptCount val="8"/>
                <c:pt idx="0">
                  <c:v>465</c:v>
                </c:pt>
                <c:pt idx="1">
                  <c:v>517</c:v>
                </c:pt>
                <c:pt idx="2">
                  <c:v>813</c:v>
                </c:pt>
                <c:pt idx="3">
                  <c:v>242</c:v>
                </c:pt>
                <c:pt idx="4">
                  <c:v>140</c:v>
                </c:pt>
                <c:pt idx="5">
                  <c:v>175</c:v>
                </c:pt>
                <c:pt idx="6">
                  <c:v>453</c:v>
                </c:pt>
                <c:pt idx="7">
                  <c:v>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C-46CC-B925-ED450AEE68FC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8.34'!$Y$93:$Y$100</c:f>
              <c:numCache>
                <c:formatCode>#,##0</c:formatCode>
                <c:ptCount val="8"/>
                <c:pt idx="0">
                  <c:v>305</c:v>
                </c:pt>
                <c:pt idx="1">
                  <c:v>1013</c:v>
                </c:pt>
                <c:pt idx="2">
                  <c:v>150</c:v>
                </c:pt>
                <c:pt idx="3">
                  <c:v>572</c:v>
                </c:pt>
                <c:pt idx="4">
                  <c:v>700</c:v>
                </c:pt>
                <c:pt idx="5">
                  <c:v>432</c:v>
                </c:pt>
                <c:pt idx="6">
                  <c:v>41</c:v>
                </c:pt>
                <c:pt idx="7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7C-46CC-B925-ED450AEE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8.34'!$U$8:$Y$8</c:f>
              <c:numCache>
                <c:formatCode>#,##0</c:formatCode>
                <c:ptCount val="5"/>
                <c:pt idx="0">
                  <c:v>32316.25</c:v>
                </c:pt>
                <c:pt idx="1">
                  <c:v>34118</c:v>
                </c:pt>
                <c:pt idx="2">
                  <c:v>36895</c:v>
                </c:pt>
                <c:pt idx="3">
                  <c:v>38774.74</c:v>
                </c:pt>
                <c:pt idx="4">
                  <c:v>37907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D-4384-9BEE-B0B3D822B9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D-4384-9BEE-B0B3D822B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8.34'!$T$4:$Z$4</c:f>
              <c:numCache>
                <c:formatCode>#,##0</c:formatCode>
                <c:ptCount val="7"/>
                <c:pt idx="0">
                  <c:v>12442</c:v>
                </c:pt>
                <c:pt idx="1">
                  <c:v>12596</c:v>
                </c:pt>
                <c:pt idx="2">
                  <c:v>12471</c:v>
                </c:pt>
                <c:pt idx="3">
                  <c:v>12629</c:v>
                </c:pt>
                <c:pt idx="4">
                  <c:v>12496</c:v>
                </c:pt>
                <c:pt idx="5">
                  <c:v>13092</c:v>
                </c:pt>
                <c:pt idx="6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4-4DFF-9CBE-26E717FB1957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8.34'!$T$7:$Z$7</c:f>
              <c:numCache>
                <c:formatCode>#,##0</c:formatCode>
                <c:ptCount val="7"/>
                <c:pt idx="0">
                  <c:v>8537</c:v>
                </c:pt>
                <c:pt idx="1">
                  <c:v>8552</c:v>
                </c:pt>
                <c:pt idx="2">
                  <c:v>8615</c:v>
                </c:pt>
                <c:pt idx="3">
                  <c:v>8705</c:v>
                </c:pt>
                <c:pt idx="4">
                  <c:v>8779</c:v>
                </c:pt>
                <c:pt idx="5">
                  <c:v>8974</c:v>
                </c:pt>
                <c:pt idx="6">
                  <c:v>9529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4-4DFF-9CBE-26E717FB1957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8.34'!$T$11:$Z$11</c:f>
              <c:numCache>
                <c:formatCode>#,##0</c:formatCode>
                <c:ptCount val="7"/>
                <c:pt idx="0">
                  <c:v>10396</c:v>
                </c:pt>
                <c:pt idx="1">
                  <c:v>10536</c:v>
                </c:pt>
                <c:pt idx="2">
                  <c:v>10374</c:v>
                </c:pt>
                <c:pt idx="3">
                  <c:v>10542</c:v>
                </c:pt>
                <c:pt idx="4">
                  <c:v>10390</c:v>
                </c:pt>
                <c:pt idx="5">
                  <c:v>10912</c:v>
                </c:pt>
                <c:pt idx="6">
                  <c:v>11394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4-4DFF-9CBE-26E717FB1957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8.34'!$T$12:$Z$12</c:f>
              <c:numCache>
                <c:formatCode>#,##0</c:formatCode>
                <c:ptCount val="7"/>
                <c:pt idx="0">
                  <c:v>2044</c:v>
                </c:pt>
                <c:pt idx="1">
                  <c:v>2061</c:v>
                </c:pt>
                <c:pt idx="2">
                  <c:v>2099</c:v>
                </c:pt>
                <c:pt idx="3">
                  <c:v>2086</c:v>
                </c:pt>
                <c:pt idx="4">
                  <c:v>2104</c:v>
                </c:pt>
                <c:pt idx="5">
                  <c:v>2180</c:v>
                </c:pt>
                <c:pt idx="6">
                  <c:v>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4-4DFF-9CBE-26E717FB1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8.34'!$AB$15:$AB$33</c:f>
              <c:numCache>
                <c:formatCode>0.0%</c:formatCode>
                <c:ptCount val="19"/>
                <c:pt idx="0">
                  <c:v>5.0896681913889491E-2</c:v>
                </c:pt>
                <c:pt idx="1">
                  <c:v>2.9768387424671458E-3</c:v>
                </c:pt>
                <c:pt idx="2">
                  <c:v>9.583968634284469E-2</c:v>
                </c:pt>
                <c:pt idx="3">
                  <c:v>7.187976475713352E-3</c:v>
                </c:pt>
                <c:pt idx="4">
                  <c:v>6.7959050315835323E-2</c:v>
                </c:pt>
                <c:pt idx="5">
                  <c:v>2.3742104116750165E-2</c:v>
                </c:pt>
                <c:pt idx="6">
                  <c:v>8.4295360487911128E-2</c:v>
                </c:pt>
                <c:pt idx="7">
                  <c:v>6.1642343715966018E-2</c:v>
                </c:pt>
                <c:pt idx="8">
                  <c:v>3.9642779350903941E-2</c:v>
                </c:pt>
                <c:pt idx="9">
                  <c:v>4.1385319102592031E-3</c:v>
                </c:pt>
                <c:pt idx="10">
                  <c:v>2.4540768169607201E-2</c:v>
                </c:pt>
                <c:pt idx="11">
                  <c:v>1.3286865606621651E-2</c:v>
                </c:pt>
                <c:pt idx="12">
                  <c:v>5.0243229507006465E-2</c:v>
                </c:pt>
                <c:pt idx="13">
                  <c:v>4.9662382923110433E-2</c:v>
                </c:pt>
                <c:pt idx="14">
                  <c:v>6.7668627023887318E-2</c:v>
                </c:pt>
                <c:pt idx="15">
                  <c:v>9.0321643795832421E-2</c:v>
                </c:pt>
                <c:pt idx="16">
                  <c:v>0.12386553401582807</c:v>
                </c:pt>
                <c:pt idx="17">
                  <c:v>1.6989762578958831E-2</c:v>
                </c:pt>
                <c:pt idx="18">
                  <c:v>2.737239526610034E-2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E-4D19-9098-107A75C08C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E-4D19-9098-107A75C08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8.34'!$Z$44:$Z$60</c:f>
              <c:numCache>
                <c:formatCode>#,##0</c:formatCode>
                <c:ptCount val="17"/>
                <c:pt idx="0">
                  <c:v>3</c:v>
                </c:pt>
                <c:pt idx="1">
                  <c:v>191</c:v>
                </c:pt>
                <c:pt idx="2">
                  <c:v>396</c:v>
                </c:pt>
                <c:pt idx="3">
                  <c:v>430</c:v>
                </c:pt>
                <c:pt idx="4">
                  <c:v>537</c:v>
                </c:pt>
                <c:pt idx="5">
                  <c:v>531</c:v>
                </c:pt>
                <c:pt idx="6">
                  <c:v>501</c:v>
                </c:pt>
                <c:pt idx="7">
                  <c:v>643</c:v>
                </c:pt>
                <c:pt idx="8">
                  <c:v>755</c:v>
                </c:pt>
                <c:pt idx="9">
                  <c:v>733</c:v>
                </c:pt>
                <c:pt idx="10">
                  <c:v>748</c:v>
                </c:pt>
                <c:pt idx="11">
                  <c:v>615</c:v>
                </c:pt>
                <c:pt idx="12">
                  <c:v>366</c:v>
                </c:pt>
                <c:pt idx="13">
                  <c:v>177</c:v>
                </c:pt>
                <c:pt idx="14">
                  <c:v>78</c:v>
                </c:pt>
                <c:pt idx="15">
                  <c:v>37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5-4D4E-8A53-003908EEFE50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8.34'!$Z$63:$Z$79</c:f>
              <c:numCache>
                <c:formatCode>#,##0</c:formatCode>
                <c:ptCount val="17"/>
                <c:pt idx="0">
                  <c:v>6</c:v>
                </c:pt>
                <c:pt idx="1">
                  <c:v>186</c:v>
                </c:pt>
                <c:pt idx="2">
                  <c:v>465</c:v>
                </c:pt>
                <c:pt idx="3">
                  <c:v>563</c:v>
                </c:pt>
                <c:pt idx="4">
                  <c:v>491</c:v>
                </c:pt>
                <c:pt idx="5">
                  <c:v>458</c:v>
                </c:pt>
                <c:pt idx="6">
                  <c:v>593</c:v>
                </c:pt>
                <c:pt idx="7">
                  <c:v>725</c:v>
                </c:pt>
                <c:pt idx="8">
                  <c:v>812</c:v>
                </c:pt>
                <c:pt idx="9">
                  <c:v>756</c:v>
                </c:pt>
                <c:pt idx="10">
                  <c:v>786</c:v>
                </c:pt>
                <c:pt idx="11">
                  <c:v>656</c:v>
                </c:pt>
                <c:pt idx="12">
                  <c:v>255</c:v>
                </c:pt>
                <c:pt idx="13">
                  <c:v>117</c:v>
                </c:pt>
                <c:pt idx="14">
                  <c:v>47</c:v>
                </c:pt>
                <c:pt idx="15">
                  <c:v>28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85-4D4E-8A53-003908EEF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8.34'!$Z$83:$Z$90</c:f>
              <c:numCache>
                <c:formatCode>#,##0</c:formatCode>
                <c:ptCount val="8"/>
                <c:pt idx="0">
                  <c:v>522</c:v>
                </c:pt>
                <c:pt idx="1">
                  <c:v>536</c:v>
                </c:pt>
                <c:pt idx="2">
                  <c:v>858</c:v>
                </c:pt>
                <c:pt idx="3">
                  <c:v>256</c:v>
                </c:pt>
                <c:pt idx="4">
                  <c:v>141</c:v>
                </c:pt>
                <c:pt idx="5">
                  <c:v>176</c:v>
                </c:pt>
                <c:pt idx="6">
                  <c:v>477</c:v>
                </c:pt>
                <c:pt idx="7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A-4C1D-BF2B-B1B65E759305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8.34'!$Z$93:$Z$100</c:f>
              <c:numCache>
                <c:formatCode>#,##0</c:formatCode>
                <c:ptCount val="8"/>
                <c:pt idx="0">
                  <c:v>354</c:v>
                </c:pt>
                <c:pt idx="1">
                  <c:v>1078</c:v>
                </c:pt>
                <c:pt idx="2">
                  <c:v>165</c:v>
                </c:pt>
                <c:pt idx="3">
                  <c:v>630</c:v>
                </c:pt>
                <c:pt idx="4">
                  <c:v>749</c:v>
                </c:pt>
                <c:pt idx="5">
                  <c:v>438</c:v>
                </c:pt>
                <c:pt idx="6">
                  <c:v>36</c:v>
                </c:pt>
                <c:pt idx="7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9A-4C1D-BF2B-B1B65E759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8.4'!$Y$83:$Y$90</c:f>
              <c:numCache>
                <c:formatCode>#,##0</c:formatCode>
                <c:ptCount val="8"/>
                <c:pt idx="0">
                  <c:v>5232</c:v>
                </c:pt>
                <c:pt idx="1">
                  <c:v>8231</c:v>
                </c:pt>
                <c:pt idx="2">
                  <c:v>5067</c:v>
                </c:pt>
                <c:pt idx="3">
                  <c:v>1997</c:v>
                </c:pt>
                <c:pt idx="4">
                  <c:v>2481</c:v>
                </c:pt>
                <c:pt idx="5">
                  <c:v>2054</c:v>
                </c:pt>
                <c:pt idx="6">
                  <c:v>1518</c:v>
                </c:pt>
                <c:pt idx="7">
                  <c:v>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F-4CAC-9D1B-4F0657F6191B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8.4'!$Y$93:$Y$100</c:f>
              <c:numCache>
                <c:formatCode>#,##0</c:formatCode>
                <c:ptCount val="8"/>
                <c:pt idx="0">
                  <c:v>3219</c:v>
                </c:pt>
                <c:pt idx="1">
                  <c:v>10221</c:v>
                </c:pt>
                <c:pt idx="2">
                  <c:v>888</c:v>
                </c:pt>
                <c:pt idx="3">
                  <c:v>3661</c:v>
                </c:pt>
                <c:pt idx="4">
                  <c:v>7071</c:v>
                </c:pt>
                <c:pt idx="5">
                  <c:v>2911</c:v>
                </c:pt>
                <c:pt idx="6">
                  <c:v>144</c:v>
                </c:pt>
                <c:pt idx="7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EF-4CAC-9D1B-4F0657F61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8.34'!$T$8:$Z$8</c:f>
              <c:numCache>
                <c:formatCode>#,##0</c:formatCode>
                <c:ptCount val="7"/>
                <c:pt idx="0">
                  <c:v>32042.28</c:v>
                </c:pt>
                <c:pt idx="1">
                  <c:v>32316.25</c:v>
                </c:pt>
                <c:pt idx="2">
                  <c:v>34118</c:v>
                </c:pt>
                <c:pt idx="3">
                  <c:v>36895</c:v>
                </c:pt>
                <c:pt idx="4">
                  <c:v>38774.74</c:v>
                </c:pt>
                <c:pt idx="5">
                  <c:v>37907</c:v>
                </c:pt>
                <c:pt idx="6">
                  <c:v>39232.559999999998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8-490C-8285-65BDDA89EA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8-490C-8285-65BDDA89E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8.35'!$U$4:$Y$4</c:f>
              <c:numCache>
                <c:formatCode>#,##0</c:formatCode>
                <c:ptCount val="5"/>
                <c:pt idx="0">
                  <c:v>116279</c:v>
                </c:pt>
                <c:pt idx="1">
                  <c:v>116523</c:v>
                </c:pt>
                <c:pt idx="2">
                  <c:v>117845</c:v>
                </c:pt>
                <c:pt idx="3">
                  <c:v>118586</c:v>
                </c:pt>
                <c:pt idx="4">
                  <c:v>122791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6-46E1-9590-2928446F746F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8.35'!$U$7:$Y$7</c:f>
              <c:numCache>
                <c:formatCode>#,##0</c:formatCode>
                <c:ptCount val="5"/>
                <c:pt idx="0">
                  <c:v>85533</c:v>
                </c:pt>
                <c:pt idx="1">
                  <c:v>85985</c:v>
                </c:pt>
                <c:pt idx="2">
                  <c:v>86294</c:v>
                </c:pt>
                <c:pt idx="3">
                  <c:v>87289</c:v>
                </c:pt>
                <c:pt idx="4">
                  <c:v>89028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6-46E1-9590-2928446F746F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8.35'!$U$11:$Y$11</c:f>
              <c:numCache>
                <c:formatCode>#,##0</c:formatCode>
                <c:ptCount val="5"/>
                <c:pt idx="0">
                  <c:v>104521</c:v>
                </c:pt>
                <c:pt idx="1">
                  <c:v>105015</c:v>
                </c:pt>
                <c:pt idx="2">
                  <c:v>106587</c:v>
                </c:pt>
                <c:pt idx="3">
                  <c:v>107058</c:v>
                </c:pt>
                <c:pt idx="4">
                  <c:v>110884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6-46E1-9590-2928446F746F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8.35'!$U$12:$Y$12</c:f>
              <c:numCache>
                <c:formatCode>#,##0</c:formatCode>
                <c:ptCount val="5"/>
                <c:pt idx="0">
                  <c:v>11758</c:v>
                </c:pt>
                <c:pt idx="1">
                  <c:v>11508</c:v>
                </c:pt>
                <c:pt idx="2">
                  <c:v>11258</c:v>
                </c:pt>
                <c:pt idx="3">
                  <c:v>11528</c:v>
                </c:pt>
                <c:pt idx="4">
                  <c:v>11907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A6-46E1-9590-2928446F7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8.35'!$AB$15:$AB$33</c:f>
              <c:numCache>
                <c:formatCode>0.0%</c:formatCode>
                <c:ptCount val="19"/>
                <c:pt idx="0">
                  <c:v>3.479062082989134E-3</c:v>
                </c:pt>
                <c:pt idx="1">
                  <c:v>1.000826078668107E-3</c:v>
                </c:pt>
                <c:pt idx="2">
                  <c:v>6.8524814132299675E-2</c:v>
                </c:pt>
                <c:pt idx="3">
                  <c:v>6.5291987036919363E-3</c:v>
                </c:pt>
                <c:pt idx="4">
                  <c:v>7.1646438330050202E-2</c:v>
                </c:pt>
                <c:pt idx="5">
                  <c:v>5.5188409480841333E-2</c:v>
                </c:pt>
                <c:pt idx="6">
                  <c:v>9.6452627565609711E-2</c:v>
                </c:pt>
                <c:pt idx="7">
                  <c:v>5.8731016076761774E-2</c:v>
                </c:pt>
                <c:pt idx="8">
                  <c:v>2.9174874499586962E-2</c:v>
                </c:pt>
                <c:pt idx="9">
                  <c:v>1.8697972930037492E-2</c:v>
                </c:pt>
                <c:pt idx="10">
                  <c:v>4.8484463366588293E-2</c:v>
                </c:pt>
                <c:pt idx="11">
                  <c:v>1.9889432547499523E-2</c:v>
                </c:pt>
                <c:pt idx="12">
                  <c:v>9.2489038571519355E-2</c:v>
                </c:pt>
                <c:pt idx="13">
                  <c:v>9.3831416407193238E-2</c:v>
                </c:pt>
                <c:pt idx="14">
                  <c:v>4.2749571074537716E-2</c:v>
                </c:pt>
                <c:pt idx="15">
                  <c:v>8.2250428925462291E-2</c:v>
                </c:pt>
                <c:pt idx="16">
                  <c:v>0.10839105293257927</c:v>
                </c:pt>
                <c:pt idx="17">
                  <c:v>2.3567071233398997E-2</c:v>
                </c:pt>
                <c:pt idx="18">
                  <c:v>3.3360869288936904E-2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84-466B-945D-5B9B3C3117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84-466B-945D-5B9B3C311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8.35'!$Y$44:$Y$60</c:f>
              <c:numCache>
                <c:formatCode>#,##0</c:formatCode>
                <c:ptCount val="17"/>
                <c:pt idx="0">
                  <c:v>38</c:v>
                </c:pt>
                <c:pt idx="1">
                  <c:v>829</c:v>
                </c:pt>
                <c:pt idx="2">
                  <c:v>2998</c:v>
                </c:pt>
                <c:pt idx="3">
                  <c:v>5716</c:v>
                </c:pt>
                <c:pt idx="4">
                  <c:v>7338</c:v>
                </c:pt>
                <c:pt idx="5">
                  <c:v>7103</c:v>
                </c:pt>
                <c:pt idx="6">
                  <c:v>7015</c:v>
                </c:pt>
                <c:pt idx="7">
                  <c:v>6876</c:v>
                </c:pt>
                <c:pt idx="8">
                  <c:v>6638</c:v>
                </c:pt>
                <c:pt idx="9">
                  <c:v>5636</c:v>
                </c:pt>
                <c:pt idx="10">
                  <c:v>4790</c:v>
                </c:pt>
                <c:pt idx="11">
                  <c:v>3522</c:v>
                </c:pt>
                <c:pt idx="12">
                  <c:v>1817</c:v>
                </c:pt>
                <c:pt idx="13">
                  <c:v>771</c:v>
                </c:pt>
                <c:pt idx="14">
                  <c:v>338</c:v>
                </c:pt>
                <c:pt idx="15">
                  <c:v>178</c:v>
                </c:pt>
                <c:pt idx="16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0-421C-909F-4E7C1ECEE9A6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8.35'!$Y$63:$Y$79</c:f>
              <c:numCache>
                <c:formatCode>#,##0</c:formatCode>
                <c:ptCount val="17"/>
                <c:pt idx="0">
                  <c:v>27</c:v>
                </c:pt>
                <c:pt idx="1">
                  <c:v>1083</c:v>
                </c:pt>
                <c:pt idx="2">
                  <c:v>3214</c:v>
                </c:pt>
                <c:pt idx="3">
                  <c:v>5587</c:v>
                </c:pt>
                <c:pt idx="4">
                  <c:v>6935</c:v>
                </c:pt>
                <c:pt idx="5">
                  <c:v>7011</c:v>
                </c:pt>
                <c:pt idx="6">
                  <c:v>6621</c:v>
                </c:pt>
                <c:pt idx="7">
                  <c:v>6730</c:v>
                </c:pt>
                <c:pt idx="8">
                  <c:v>7069</c:v>
                </c:pt>
                <c:pt idx="9">
                  <c:v>5729</c:v>
                </c:pt>
                <c:pt idx="10">
                  <c:v>4909</c:v>
                </c:pt>
                <c:pt idx="11">
                  <c:v>3372</c:v>
                </c:pt>
                <c:pt idx="12">
                  <c:v>1659</c:v>
                </c:pt>
                <c:pt idx="13">
                  <c:v>548</c:v>
                </c:pt>
                <c:pt idx="14">
                  <c:v>265</c:v>
                </c:pt>
                <c:pt idx="15">
                  <c:v>135</c:v>
                </c:pt>
                <c:pt idx="16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0-421C-909F-4E7C1ECE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8.35'!$Y$83:$Y$90</c:f>
              <c:numCache>
                <c:formatCode>#,##0</c:formatCode>
                <c:ptCount val="8"/>
                <c:pt idx="0">
                  <c:v>7101</c:v>
                </c:pt>
                <c:pt idx="1">
                  <c:v>8111</c:v>
                </c:pt>
                <c:pt idx="2">
                  <c:v>7332</c:v>
                </c:pt>
                <c:pt idx="3">
                  <c:v>2277</c:v>
                </c:pt>
                <c:pt idx="4">
                  <c:v>2890</c:v>
                </c:pt>
                <c:pt idx="5">
                  <c:v>2874</c:v>
                </c:pt>
                <c:pt idx="6">
                  <c:v>2414</c:v>
                </c:pt>
                <c:pt idx="7">
                  <c:v>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3-4763-99AE-EE0040399204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8.35'!$Y$93:$Y$100</c:f>
              <c:numCache>
                <c:formatCode>#,##0</c:formatCode>
                <c:ptCount val="8"/>
                <c:pt idx="0">
                  <c:v>4551</c:v>
                </c:pt>
                <c:pt idx="1">
                  <c:v>10355</c:v>
                </c:pt>
                <c:pt idx="2">
                  <c:v>1187</c:v>
                </c:pt>
                <c:pt idx="3">
                  <c:v>4745</c:v>
                </c:pt>
                <c:pt idx="4">
                  <c:v>9021</c:v>
                </c:pt>
                <c:pt idx="5">
                  <c:v>4382</c:v>
                </c:pt>
                <c:pt idx="6">
                  <c:v>373</c:v>
                </c:pt>
                <c:pt idx="7">
                  <c:v>1619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3-4763-99AE-EE0040399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8.35'!$U$8:$Y$8</c:f>
              <c:numCache>
                <c:formatCode>#,##0</c:formatCode>
                <c:ptCount val="5"/>
                <c:pt idx="0">
                  <c:v>41591</c:v>
                </c:pt>
                <c:pt idx="1">
                  <c:v>42429.55</c:v>
                </c:pt>
                <c:pt idx="2">
                  <c:v>44059.54</c:v>
                </c:pt>
                <c:pt idx="3">
                  <c:v>45917.81</c:v>
                </c:pt>
                <c:pt idx="4">
                  <c:v>46758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A-4BDA-8501-1A14720ACD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A-4BDA-8501-1A14720AC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8.35'!$T$4:$Z$4</c:f>
              <c:numCache>
                <c:formatCode>#,##0</c:formatCode>
                <c:ptCount val="7"/>
                <c:pt idx="0">
                  <c:v>115684</c:v>
                </c:pt>
                <c:pt idx="1">
                  <c:v>116279</c:v>
                </c:pt>
                <c:pt idx="2">
                  <c:v>116523</c:v>
                </c:pt>
                <c:pt idx="3">
                  <c:v>117845</c:v>
                </c:pt>
                <c:pt idx="4">
                  <c:v>118586</c:v>
                </c:pt>
                <c:pt idx="5">
                  <c:v>122791</c:v>
                </c:pt>
                <c:pt idx="6">
                  <c:v>125896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4-4BAE-BCEE-83752FCEC060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8.35'!$T$7:$Z$7</c:f>
              <c:numCache>
                <c:formatCode>#,##0</c:formatCode>
                <c:ptCount val="7"/>
                <c:pt idx="0">
                  <c:v>85357</c:v>
                </c:pt>
                <c:pt idx="1">
                  <c:v>85533</c:v>
                </c:pt>
                <c:pt idx="2">
                  <c:v>85985</c:v>
                </c:pt>
                <c:pt idx="3">
                  <c:v>86294</c:v>
                </c:pt>
                <c:pt idx="4">
                  <c:v>87289</c:v>
                </c:pt>
                <c:pt idx="5">
                  <c:v>89028</c:v>
                </c:pt>
                <c:pt idx="6">
                  <c:v>90968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4-4BAE-BCEE-83752FCEC060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8.35'!$T$11:$Z$11</c:f>
              <c:numCache>
                <c:formatCode>#,##0</c:formatCode>
                <c:ptCount val="7"/>
                <c:pt idx="0">
                  <c:v>103776</c:v>
                </c:pt>
                <c:pt idx="1">
                  <c:v>104521</c:v>
                </c:pt>
                <c:pt idx="2">
                  <c:v>105015</c:v>
                </c:pt>
                <c:pt idx="3">
                  <c:v>106587</c:v>
                </c:pt>
                <c:pt idx="4">
                  <c:v>107058</c:v>
                </c:pt>
                <c:pt idx="5">
                  <c:v>110884</c:v>
                </c:pt>
                <c:pt idx="6">
                  <c:v>113583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4-4BAE-BCEE-83752FCEC060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8.35'!$T$12:$Z$12</c:f>
              <c:numCache>
                <c:formatCode>#,##0</c:formatCode>
                <c:ptCount val="7"/>
                <c:pt idx="0">
                  <c:v>11908</c:v>
                </c:pt>
                <c:pt idx="1">
                  <c:v>11758</c:v>
                </c:pt>
                <c:pt idx="2">
                  <c:v>11508</c:v>
                </c:pt>
                <c:pt idx="3">
                  <c:v>11258</c:v>
                </c:pt>
                <c:pt idx="4">
                  <c:v>11528</c:v>
                </c:pt>
                <c:pt idx="5">
                  <c:v>11907</c:v>
                </c:pt>
                <c:pt idx="6">
                  <c:v>12313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4-4BAE-BCEE-83752FCEC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8.35'!$AB$15:$AB$33</c:f>
              <c:numCache>
                <c:formatCode>0.0%</c:formatCode>
                <c:ptCount val="19"/>
                <c:pt idx="0">
                  <c:v>3.479062082989134E-3</c:v>
                </c:pt>
                <c:pt idx="1">
                  <c:v>1.000826078668107E-3</c:v>
                </c:pt>
                <c:pt idx="2">
                  <c:v>6.8524814132299675E-2</c:v>
                </c:pt>
                <c:pt idx="3">
                  <c:v>6.5291987036919363E-3</c:v>
                </c:pt>
                <c:pt idx="4">
                  <c:v>7.1646438330050202E-2</c:v>
                </c:pt>
                <c:pt idx="5">
                  <c:v>5.5188409480841333E-2</c:v>
                </c:pt>
                <c:pt idx="6">
                  <c:v>9.6452627565609711E-2</c:v>
                </c:pt>
                <c:pt idx="7">
                  <c:v>5.8731016076761774E-2</c:v>
                </c:pt>
                <c:pt idx="8">
                  <c:v>2.9174874499586962E-2</c:v>
                </c:pt>
                <c:pt idx="9">
                  <c:v>1.8697972930037492E-2</c:v>
                </c:pt>
                <c:pt idx="10">
                  <c:v>4.8484463366588293E-2</c:v>
                </c:pt>
                <c:pt idx="11">
                  <c:v>1.9889432547499523E-2</c:v>
                </c:pt>
                <c:pt idx="12">
                  <c:v>9.2489038571519355E-2</c:v>
                </c:pt>
                <c:pt idx="13">
                  <c:v>9.3831416407193238E-2</c:v>
                </c:pt>
                <c:pt idx="14">
                  <c:v>4.2749571074537716E-2</c:v>
                </c:pt>
                <c:pt idx="15">
                  <c:v>8.2250428925462291E-2</c:v>
                </c:pt>
                <c:pt idx="16">
                  <c:v>0.10839105293257927</c:v>
                </c:pt>
                <c:pt idx="17">
                  <c:v>2.3567071233398997E-2</c:v>
                </c:pt>
                <c:pt idx="18">
                  <c:v>3.3360869288936904E-2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4-41B9-B7F1-478A9568E3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4-41B9-B7F1-478A9568E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8.35'!$Z$44:$Z$60</c:f>
              <c:numCache>
                <c:formatCode>#,##0</c:formatCode>
                <c:ptCount val="17"/>
                <c:pt idx="0">
                  <c:v>25</c:v>
                </c:pt>
                <c:pt idx="1">
                  <c:v>893</c:v>
                </c:pt>
                <c:pt idx="2">
                  <c:v>3008</c:v>
                </c:pt>
                <c:pt idx="3">
                  <c:v>5951</c:v>
                </c:pt>
                <c:pt idx="4">
                  <c:v>7520</c:v>
                </c:pt>
                <c:pt idx="5">
                  <c:v>7066</c:v>
                </c:pt>
                <c:pt idx="6">
                  <c:v>7318</c:v>
                </c:pt>
                <c:pt idx="7">
                  <c:v>6763</c:v>
                </c:pt>
                <c:pt idx="8">
                  <c:v>6915</c:v>
                </c:pt>
                <c:pt idx="9">
                  <c:v>5660</c:v>
                </c:pt>
                <c:pt idx="10">
                  <c:v>5015</c:v>
                </c:pt>
                <c:pt idx="11">
                  <c:v>3673</c:v>
                </c:pt>
                <c:pt idx="12">
                  <c:v>1863</c:v>
                </c:pt>
                <c:pt idx="13">
                  <c:v>774</c:v>
                </c:pt>
                <c:pt idx="14">
                  <c:v>337</c:v>
                </c:pt>
                <c:pt idx="15">
                  <c:v>187</c:v>
                </c:pt>
                <c:pt idx="16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B-4C15-BB61-F2146A700C1B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8.35'!$Z$63:$Z$79</c:f>
              <c:numCache>
                <c:formatCode>#,##0</c:formatCode>
                <c:ptCount val="17"/>
                <c:pt idx="0">
                  <c:v>28</c:v>
                </c:pt>
                <c:pt idx="1">
                  <c:v>1079</c:v>
                </c:pt>
                <c:pt idx="2">
                  <c:v>3310</c:v>
                </c:pt>
                <c:pt idx="3">
                  <c:v>5682</c:v>
                </c:pt>
                <c:pt idx="4">
                  <c:v>7141</c:v>
                </c:pt>
                <c:pt idx="5">
                  <c:v>7103</c:v>
                </c:pt>
                <c:pt idx="6">
                  <c:v>7102</c:v>
                </c:pt>
                <c:pt idx="7">
                  <c:v>6761</c:v>
                </c:pt>
                <c:pt idx="8">
                  <c:v>7329</c:v>
                </c:pt>
                <c:pt idx="9">
                  <c:v>5924</c:v>
                </c:pt>
                <c:pt idx="10">
                  <c:v>4952</c:v>
                </c:pt>
                <c:pt idx="11">
                  <c:v>3426</c:v>
                </c:pt>
                <c:pt idx="12">
                  <c:v>1686</c:v>
                </c:pt>
                <c:pt idx="13">
                  <c:v>632</c:v>
                </c:pt>
                <c:pt idx="14">
                  <c:v>242</c:v>
                </c:pt>
                <c:pt idx="15">
                  <c:v>164</c:v>
                </c:pt>
                <c:pt idx="16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2B-4C15-BB61-F2146A700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8.35'!$Z$83:$Z$90</c:f>
              <c:numCache>
                <c:formatCode>#,##0</c:formatCode>
                <c:ptCount val="8"/>
                <c:pt idx="0">
                  <c:v>7304</c:v>
                </c:pt>
                <c:pt idx="1">
                  <c:v>8419</c:v>
                </c:pt>
                <c:pt idx="2">
                  <c:v>7511</c:v>
                </c:pt>
                <c:pt idx="3">
                  <c:v>2356</c:v>
                </c:pt>
                <c:pt idx="4">
                  <c:v>2965</c:v>
                </c:pt>
                <c:pt idx="5">
                  <c:v>2960</c:v>
                </c:pt>
                <c:pt idx="6">
                  <c:v>2512</c:v>
                </c:pt>
                <c:pt idx="7">
                  <c:v>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9-4763-AF87-488611D3007E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8.35'!$Z$93:$Z$100</c:f>
              <c:numCache>
                <c:formatCode>#,##0</c:formatCode>
                <c:ptCount val="8"/>
                <c:pt idx="0">
                  <c:v>4833</c:v>
                </c:pt>
                <c:pt idx="1">
                  <c:v>10859</c:v>
                </c:pt>
                <c:pt idx="2">
                  <c:v>1278</c:v>
                </c:pt>
                <c:pt idx="3">
                  <c:v>4977</c:v>
                </c:pt>
                <c:pt idx="4">
                  <c:v>9128</c:v>
                </c:pt>
                <c:pt idx="5">
                  <c:v>4659</c:v>
                </c:pt>
                <c:pt idx="6">
                  <c:v>386</c:v>
                </c:pt>
                <c:pt idx="7">
                  <c:v>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9-4763-AF87-488611D30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8.4'!$U$8:$Y$8</c:f>
              <c:numCache>
                <c:formatCode>#,##0</c:formatCode>
                <c:ptCount val="5"/>
                <c:pt idx="0">
                  <c:v>41460</c:v>
                </c:pt>
                <c:pt idx="1">
                  <c:v>42214.5</c:v>
                </c:pt>
                <c:pt idx="2">
                  <c:v>44118.98</c:v>
                </c:pt>
                <c:pt idx="3">
                  <c:v>46082</c:v>
                </c:pt>
                <c:pt idx="4">
                  <c:v>47073.94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3-44EE-B778-0BCE81D0B6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3-44EE-B778-0BCE81D0B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8.35'!$T$8:$Z$8</c:f>
              <c:numCache>
                <c:formatCode>#,##0</c:formatCode>
                <c:ptCount val="7"/>
                <c:pt idx="0">
                  <c:v>40469</c:v>
                </c:pt>
                <c:pt idx="1">
                  <c:v>41591</c:v>
                </c:pt>
                <c:pt idx="2">
                  <c:v>42429.55</c:v>
                </c:pt>
                <c:pt idx="3">
                  <c:v>44059.54</c:v>
                </c:pt>
                <c:pt idx="4">
                  <c:v>45917.81</c:v>
                </c:pt>
                <c:pt idx="5">
                  <c:v>46758</c:v>
                </c:pt>
                <c:pt idx="6">
                  <c:v>48312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1-4E5E-952E-B27685FD3C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1-4E5E-952E-B27685FD3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8.36'!$U$4:$Y$4</c:f>
              <c:numCache>
                <c:formatCode>#,##0</c:formatCode>
                <c:ptCount val="5"/>
                <c:pt idx="0">
                  <c:v>123291</c:v>
                </c:pt>
                <c:pt idx="1">
                  <c:v>122739</c:v>
                </c:pt>
                <c:pt idx="2">
                  <c:v>123180</c:v>
                </c:pt>
                <c:pt idx="3">
                  <c:v>123146</c:v>
                </c:pt>
                <c:pt idx="4">
                  <c:v>126578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E-4BA9-B523-6FEFFC92621C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8.36'!$U$7:$Y$7</c:f>
              <c:numCache>
                <c:formatCode>#,##0</c:formatCode>
                <c:ptCount val="5"/>
                <c:pt idx="0">
                  <c:v>91074</c:v>
                </c:pt>
                <c:pt idx="1">
                  <c:v>90948</c:v>
                </c:pt>
                <c:pt idx="2">
                  <c:v>90584</c:v>
                </c:pt>
                <c:pt idx="3">
                  <c:v>90882</c:v>
                </c:pt>
                <c:pt idx="4">
                  <c:v>91900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CE-4BA9-B523-6FEFFC92621C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8.36'!$U$11:$Y$11</c:f>
              <c:numCache>
                <c:formatCode>#,##0</c:formatCode>
                <c:ptCount val="5"/>
                <c:pt idx="0">
                  <c:v>112326</c:v>
                </c:pt>
                <c:pt idx="1">
                  <c:v>111884</c:v>
                </c:pt>
                <c:pt idx="2">
                  <c:v>112596</c:v>
                </c:pt>
                <c:pt idx="3">
                  <c:v>112316</c:v>
                </c:pt>
                <c:pt idx="4">
                  <c:v>115331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CE-4BA9-B523-6FEFFC92621C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8.36'!$U$12:$Y$12</c:f>
              <c:numCache>
                <c:formatCode>#,##0</c:formatCode>
                <c:ptCount val="5"/>
                <c:pt idx="0">
                  <c:v>10965</c:v>
                </c:pt>
                <c:pt idx="1">
                  <c:v>10855</c:v>
                </c:pt>
                <c:pt idx="2">
                  <c:v>10584</c:v>
                </c:pt>
                <c:pt idx="3">
                  <c:v>10830</c:v>
                </c:pt>
                <c:pt idx="4">
                  <c:v>11247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CE-4BA9-B523-6FEFFC926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8.36'!$AB$15:$AB$33</c:f>
              <c:numCache>
                <c:formatCode>0.0%</c:formatCode>
                <c:ptCount val="19"/>
                <c:pt idx="0">
                  <c:v>3.1480355946202879E-3</c:v>
                </c:pt>
                <c:pt idx="1">
                  <c:v>1.1298642604454002E-3</c:v>
                </c:pt>
                <c:pt idx="2">
                  <c:v>7.7430766593420297E-2</c:v>
                </c:pt>
                <c:pt idx="3">
                  <c:v>6.1713965122259101E-3</c:v>
                </c:pt>
                <c:pt idx="4">
                  <c:v>7.9807377624012341E-2</c:v>
                </c:pt>
                <c:pt idx="5">
                  <c:v>6.3810058129568165E-2</c:v>
                </c:pt>
                <c:pt idx="6">
                  <c:v>0.1046877678557514</c:v>
                </c:pt>
                <c:pt idx="7">
                  <c:v>5.318154191406798E-2</c:v>
                </c:pt>
                <c:pt idx="8">
                  <c:v>3.0249193510683062E-2</c:v>
                </c:pt>
                <c:pt idx="9">
                  <c:v>1.8070035999812988E-2</c:v>
                </c:pt>
                <c:pt idx="10">
                  <c:v>4.3223152087521623E-2</c:v>
                </c:pt>
                <c:pt idx="11">
                  <c:v>1.8864837065781476E-2</c:v>
                </c:pt>
                <c:pt idx="12">
                  <c:v>8.1132046067293156E-2</c:v>
                </c:pt>
                <c:pt idx="13">
                  <c:v>9.103589072264559E-2</c:v>
                </c:pt>
                <c:pt idx="14">
                  <c:v>3.7355650100518958E-2</c:v>
                </c:pt>
                <c:pt idx="15">
                  <c:v>7.640999267536272E-2</c:v>
                </c:pt>
                <c:pt idx="16">
                  <c:v>0.11279941402901802</c:v>
                </c:pt>
                <c:pt idx="17">
                  <c:v>1.9667430299063381E-2</c:v>
                </c:pt>
                <c:pt idx="18">
                  <c:v>3.913226424797793E-2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3-446D-ABA3-A17522DDB5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E3-446D-ABA3-A17522DD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8.36'!$Y$44:$Y$60</c:f>
              <c:numCache>
                <c:formatCode>#,##0</c:formatCode>
                <c:ptCount val="17"/>
                <c:pt idx="0">
                  <c:v>36</c:v>
                </c:pt>
                <c:pt idx="1">
                  <c:v>986</c:v>
                </c:pt>
                <c:pt idx="2">
                  <c:v>3603</c:v>
                </c:pt>
                <c:pt idx="3">
                  <c:v>6334</c:v>
                </c:pt>
                <c:pt idx="4">
                  <c:v>7724</c:v>
                </c:pt>
                <c:pt idx="5">
                  <c:v>7286</c:v>
                </c:pt>
                <c:pt idx="6">
                  <c:v>6863</c:v>
                </c:pt>
                <c:pt idx="7">
                  <c:v>6179</c:v>
                </c:pt>
                <c:pt idx="8">
                  <c:v>6427</c:v>
                </c:pt>
                <c:pt idx="9">
                  <c:v>5864</c:v>
                </c:pt>
                <c:pt idx="10">
                  <c:v>5571</c:v>
                </c:pt>
                <c:pt idx="11">
                  <c:v>4040</c:v>
                </c:pt>
                <c:pt idx="12">
                  <c:v>2072</c:v>
                </c:pt>
                <c:pt idx="13">
                  <c:v>730</c:v>
                </c:pt>
                <c:pt idx="14">
                  <c:v>240</c:v>
                </c:pt>
                <c:pt idx="15">
                  <c:v>111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6-4B0A-9F6E-3B22F355D97F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8.36'!$Y$63:$Y$79</c:f>
              <c:numCache>
                <c:formatCode>#,##0</c:formatCode>
                <c:ptCount val="17"/>
                <c:pt idx="0">
                  <c:v>28</c:v>
                </c:pt>
                <c:pt idx="1">
                  <c:v>1229</c:v>
                </c:pt>
                <c:pt idx="2">
                  <c:v>3819</c:v>
                </c:pt>
                <c:pt idx="3">
                  <c:v>6745</c:v>
                </c:pt>
                <c:pt idx="4">
                  <c:v>7660</c:v>
                </c:pt>
                <c:pt idx="5">
                  <c:v>6632</c:v>
                </c:pt>
                <c:pt idx="6">
                  <c:v>6045</c:v>
                </c:pt>
                <c:pt idx="7">
                  <c:v>5881</c:v>
                </c:pt>
                <c:pt idx="8">
                  <c:v>6640</c:v>
                </c:pt>
                <c:pt idx="9">
                  <c:v>6188</c:v>
                </c:pt>
                <c:pt idx="10">
                  <c:v>5443</c:v>
                </c:pt>
                <c:pt idx="11">
                  <c:v>3677</c:v>
                </c:pt>
                <c:pt idx="12">
                  <c:v>1516</c:v>
                </c:pt>
                <c:pt idx="13">
                  <c:v>434</c:v>
                </c:pt>
                <c:pt idx="14">
                  <c:v>215</c:v>
                </c:pt>
                <c:pt idx="15">
                  <c:v>145</c:v>
                </c:pt>
                <c:pt idx="1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6-4B0A-9F6E-3B22F355D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8.36'!$Y$83:$Y$90</c:f>
              <c:numCache>
                <c:formatCode>#,##0</c:formatCode>
                <c:ptCount val="8"/>
                <c:pt idx="0">
                  <c:v>6386</c:v>
                </c:pt>
                <c:pt idx="1">
                  <c:v>7990</c:v>
                </c:pt>
                <c:pt idx="2">
                  <c:v>8677</c:v>
                </c:pt>
                <c:pt idx="3">
                  <c:v>2137</c:v>
                </c:pt>
                <c:pt idx="4">
                  <c:v>3165</c:v>
                </c:pt>
                <c:pt idx="5">
                  <c:v>3140</c:v>
                </c:pt>
                <c:pt idx="6">
                  <c:v>3133</c:v>
                </c:pt>
                <c:pt idx="7">
                  <c:v>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7-4F42-92B0-05228DE3B4E8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8.36'!$Y$93:$Y$100</c:f>
              <c:numCache>
                <c:formatCode>#,##0</c:formatCode>
                <c:ptCount val="8"/>
                <c:pt idx="0">
                  <c:v>3789</c:v>
                </c:pt>
                <c:pt idx="1">
                  <c:v>9392</c:v>
                </c:pt>
                <c:pt idx="2">
                  <c:v>1450</c:v>
                </c:pt>
                <c:pt idx="3">
                  <c:v>5712</c:v>
                </c:pt>
                <c:pt idx="4">
                  <c:v>9759</c:v>
                </c:pt>
                <c:pt idx="5">
                  <c:v>4904</c:v>
                </c:pt>
                <c:pt idx="6">
                  <c:v>586</c:v>
                </c:pt>
                <c:pt idx="7">
                  <c:v>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7-4F42-92B0-05228DE3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8.36'!$U$8:$Y$8</c:f>
              <c:numCache>
                <c:formatCode>#,##0</c:formatCode>
                <c:ptCount val="5"/>
                <c:pt idx="0">
                  <c:v>39943</c:v>
                </c:pt>
                <c:pt idx="1">
                  <c:v>40592.47</c:v>
                </c:pt>
                <c:pt idx="2">
                  <c:v>42018.71</c:v>
                </c:pt>
                <c:pt idx="3">
                  <c:v>43820.09</c:v>
                </c:pt>
                <c:pt idx="4">
                  <c:v>44295.11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D-4CE0-8539-052F53845B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D-4CE0-8539-052F5384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8.36'!$T$4:$Z$4</c:f>
              <c:numCache>
                <c:formatCode>#,##0</c:formatCode>
                <c:ptCount val="7"/>
                <c:pt idx="0">
                  <c:v>123855</c:v>
                </c:pt>
                <c:pt idx="1">
                  <c:v>123291</c:v>
                </c:pt>
                <c:pt idx="2">
                  <c:v>122739</c:v>
                </c:pt>
                <c:pt idx="3">
                  <c:v>123180</c:v>
                </c:pt>
                <c:pt idx="4">
                  <c:v>123146</c:v>
                </c:pt>
                <c:pt idx="5">
                  <c:v>126578</c:v>
                </c:pt>
                <c:pt idx="6">
                  <c:v>128334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9-485F-8362-0D1C6D30A4A1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8.36'!$T$7:$Z$7</c:f>
              <c:numCache>
                <c:formatCode>#,##0</c:formatCode>
                <c:ptCount val="7"/>
                <c:pt idx="0">
                  <c:v>91739</c:v>
                </c:pt>
                <c:pt idx="1">
                  <c:v>91074</c:v>
                </c:pt>
                <c:pt idx="2">
                  <c:v>90948</c:v>
                </c:pt>
                <c:pt idx="3">
                  <c:v>90584</c:v>
                </c:pt>
                <c:pt idx="4">
                  <c:v>90882</c:v>
                </c:pt>
                <c:pt idx="5">
                  <c:v>91900</c:v>
                </c:pt>
                <c:pt idx="6">
                  <c:v>93272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9-485F-8362-0D1C6D30A4A1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8.36'!$T$11:$Z$11</c:f>
              <c:numCache>
                <c:formatCode>#,##0</c:formatCode>
                <c:ptCount val="7"/>
                <c:pt idx="0">
                  <c:v>112604</c:v>
                </c:pt>
                <c:pt idx="1">
                  <c:v>112326</c:v>
                </c:pt>
                <c:pt idx="2">
                  <c:v>111884</c:v>
                </c:pt>
                <c:pt idx="3">
                  <c:v>112596</c:v>
                </c:pt>
                <c:pt idx="4">
                  <c:v>112316</c:v>
                </c:pt>
                <c:pt idx="5">
                  <c:v>115331</c:v>
                </c:pt>
                <c:pt idx="6">
                  <c:v>116948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9-485F-8362-0D1C6D30A4A1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8.36'!$T$12:$Z$12</c:f>
              <c:numCache>
                <c:formatCode>#,##0</c:formatCode>
                <c:ptCount val="7"/>
                <c:pt idx="0">
                  <c:v>11251</c:v>
                </c:pt>
                <c:pt idx="1">
                  <c:v>10965</c:v>
                </c:pt>
                <c:pt idx="2">
                  <c:v>10855</c:v>
                </c:pt>
                <c:pt idx="3">
                  <c:v>10584</c:v>
                </c:pt>
                <c:pt idx="4">
                  <c:v>10830</c:v>
                </c:pt>
                <c:pt idx="5">
                  <c:v>11247</c:v>
                </c:pt>
                <c:pt idx="6">
                  <c:v>11386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B9-485F-8362-0D1C6D30A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8.36'!$AB$15:$AB$33</c:f>
              <c:numCache>
                <c:formatCode>0.0%</c:formatCode>
                <c:ptCount val="19"/>
                <c:pt idx="0">
                  <c:v>3.1480355946202879E-3</c:v>
                </c:pt>
                <c:pt idx="1">
                  <c:v>1.1298642604454002E-3</c:v>
                </c:pt>
                <c:pt idx="2">
                  <c:v>7.7430766593420297E-2</c:v>
                </c:pt>
                <c:pt idx="3">
                  <c:v>6.1713965122259101E-3</c:v>
                </c:pt>
                <c:pt idx="4">
                  <c:v>7.9807377624012341E-2</c:v>
                </c:pt>
                <c:pt idx="5">
                  <c:v>6.3810058129568165E-2</c:v>
                </c:pt>
                <c:pt idx="6">
                  <c:v>0.1046877678557514</c:v>
                </c:pt>
                <c:pt idx="7">
                  <c:v>5.318154191406798E-2</c:v>
                </c:pt>
                <c:pt idx="8">
                  <c:v>3.0249193510683062E-2</c:v>
                </c:pt>
                <c:pt idx="9">
                  <c:v>1.8070035999812988E-2</c:v>
                </c:pt>
                <c:pt idx="10">
                  <c:v>4.3223152087521623E-2</c:v>
                </c:pt>
                <c:pt idx="11">
                  <c:v>1.8864837065781476E-2</c:v>
                </c:pt>
                <c:pt idx="12">
                  <c:v>8.1132046067293156E-2</c:v>
                </c:pt>
                <c:pt idx="13">
                  <c:v>9.103589072264559E-2</c:v>
                </c:pt>
                <c:pt idx="14">
                  <c:v>3.7355650100518958E-2</c:v>
                </c:pt>
                <c:pt idx="15">
                  <c:v>7.640999267536272E-2</c:v>
                </c:pt>
                <c:pt idx="16">
                  <c:v>0.11279941402901802</c:v>
                </c:pt>
                <c:pt idx="17">
                  <c:v>1.9667430299063381E-2</c:v>
                </c:pt>
                <c:pt idx="18">
                  <c:v>3.913226424797793E-2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F-4B20-A9C4-AA63EB2287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F-4B20-A9C4-AA63EB22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8.36'!$Z$44:$Z$60</c:f>
              <c:numCache>
                <c:formatCode>#,##0</c:formatCode>
                <c:ptCount val="17"/>
                <c:pt idx="0">
                  <c:v>31</c:v>
                </c:pt>
                <c:pt idx="1">
                  <c:v>1014</c:v>
                </c:pt>
                <c:pt idx="2">
                  <c:v>3593</c:v>
                </c:pt>
                <c:pt idx="3">
                  <c:v>6382</c:v>
                </c:pt>
                <c:pt idx="4">
                  <c:v>7878</c:v>
                </c:pt>
                <c:pt idx="5">
                  <c:v>7590</c:v>
                </c:pt>
                <c:pt idx="6">
                  <c:v>6940</c:v>
                </c:pt>
                <c:pt idx="7">
                  <c:v>6210</c:v>
                </c:pt>
                <c:pt idx="8">
                  <c:v>6409</c:v>
                </c:pt>
                <c:pt idx="9">
                  <c:v>5878</c:v>
                </c:pt>
                <c:pt idx="10">
                  <c:v>5670</c:v>
                </c:pt>
                <c:pt idx="11">
                  <c:v>4074</c:v>
                </c:pt>
                <c:pt idx="12">
                  <c:v>2092</c:v>
                </c:pt>
                <c:pt idx="13">
                  <c:v>785</c:v>
                </c:pt>
                <c:pt idx="14">
                  <c:v>259</c:v>
                </c:pt>
                <c:pt idx="15">
                  <c:v>118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F-4FF0-A544-BFA5947C864B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8.36'!$Z$63:$Z$79</c:f>
              <c:numCache>
                <c:formatCode>#,##0</c:formatCode>
                <c:ptCount val="17"/>
                <c:pt idx="0">
                  <c:v>16</c:v>
                </c:pt>
                <c:pt idx="1">
                  <c:v>1209</c:v>
                </c:pt>
                <c:pt idx="2">
                  <c:v>3693</c:v>
                </c:pt>
                <c:pt idx="3">
                  <c:v>6675</c:v>
                </c:pt>
                <c:pt idx="4">
                  <c:v>7934</c:v>
                </c:pt>
                <c:pt idx="5">
                  <c:v>7097</c:v>
                </c:pt>
                <c:pt idx="6">
                  <c:v>6216</c:v>
                </c:pt>
                <c:pt idx="7">
                  <c:v>5930</c:v>
                </c:pt>
                <c:pt idx="8">
                  <c:v>6581</c:v>
                </c:pt>
                <c:pt idx="9">
                  <c:v>6183</c:v>
                </c:pt>
                <c:pt idx="10">
                  <c:v>5468</c:v>
                </c:pt>
                <c:pt idx="11">
                  <c:v>3772</c:v>
                </c:pt>
                <c:pt idx="12">
                  <c:v>1496</c:v>
                </c:pt>
                <c:pt idx="13">
                  <c:v>492</c:v>
                </c:pt>
                <c:pt idx="14">
                  <c:v>202</c:v>
                </c:pt>
                <c:pt idx="15">
                  <c:v>135</c:v>
                </c:pt>
                <c:pt idx="1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F-4FF0-A544-BFA5947C8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8.36'!$Z$83:$Z$90</c:f>
              <c:numCache>
                <c:formatCode>#,##0</c:formatCode>
                <c:ptCount val="8"/>
                <c:pt idx="0">
                  <c:v>6628</c:v>
                </c:pt>
                <c:pt idx="1">
                  <c:v>8218</c:v>
                </c:pt>
                <c:pt idx="2">
                  <c:v>8869</c:v>
                </c:pt>
                <c:pt idx="3">
                  <c:v>2221</c:v>
                </c:pt>
                <c:pt idx="4">
                  <c:v>3157</c:v>
                </c:pt>
                <c:pt idx="5">
                  <c:v>3216</c:v>
                </c:pt>
                <c:pt idx="6">
                  <c:v>3292</c:v>
                </c:pt>
                <c:pt idx="7">
                  <c:v>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F-4F68-87D1-1AA8A56A92F5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8.36'!$Z$93:$Z$100</c:f>
              <c:numCache>
                <c:formatCode>#,##0</c:formatCode>
                <c:ptCount val="8"/>
                <c:pt idx="0">
                  <c:v>3987</c:v>
                </c:pt>
                <c:pt idx="1">
                  <c:v>9846</c:v>
                </c:pt>
                <c:pt idx="2">
                  <c:v>1520</c:v>
                </c:pt>
                <c:pt idx="3">
                  <c:v>5959</c:v>
                </c:pt>
                <c:pt idx="4">
                  <c:v>9834</c:v>
                </c:pt>
                <c:pt idx="5">
                  <c:v>4991</c:v>
                </c:pt>
                <c:pt idx="6">
                  <c:v>601</c:v>
                </c:pt>
                <c:pt idx="7">
                  <c:v>2280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F-4F68-87D1-1AA8A56A9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8.4'!$T$4:$Z$4</c:f>
              <c:numCache>
                <c:formatCode>#,##0</c:formatCode>
                <c:ptCount val="7"/>
                <c:pt idx="0">
                  <c:v>94540</c:v>
                </c:pt>
                <c:pt idx="1">
                  <c:v>94512</c:v>
                </c:pt>
                <c:pt idx="2">
                  <c:v>94180</c:v>
                </c:pt>
                <c:pt idx="3">
                  <c:v>94259</c:v>
                </c:pt>
                <c:pt idx="4">
                  <c:v>95099</c:v>
                </c:pt>
                <c:pt idx="5">
                  <c:v>98329</c:v>
                </c:pt>
                <c:pt idx="6">
                  <c:v>100699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3-4C1C-9347-3252A6AAC60E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8.4'!$T$7:$Z$7</c:f>
              <c:numCache>
                <c:formatCode>#,##0</c:formatCode>
                <c:ptCount val="7"/>
                <c:pt idx="0">
                  <c:v>69246</c:v>
                </c:pt>
                <c:pt idx="1">
                  <c:v>69038</c:v>
                </c:pt>
                <c:pt idx="2">
                  <c:v>68948</c:v>
                </c:pt>
                <c:pt idx="3">
                  <c:v>68567</c:v>
                </c:pt>
                <c:pt idx="4">
                  <c:v>69360</c:v>
                </c:pt>
                <c:pt idx="5">
                  <c:v>70480</c:v>
                </c:pt>
                <c:pt idx="6">
                  <c:v>72377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03-4C1C-9347-3252A6AAC60E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8.4'!$T$11:$Z$11</c:f>
              <c:numCache>
                <c:formatCode>#,##0</c:formatCode>
                <c:ptCount val="7"/>
                <c:pt idx="0">
                  <c:v>85141</c:v>
                </c:pt>
                <c:pt idx="1">
                  <c:v>85150</c:v>
                </c:pt>
                <c:pt idx="2">
                  <c:v>84960</c:v>
                </c:pt>
                <c:pt idx="3">
                  <c:v>85398</c:v>
                </c:pt>
                <c:pt idx="4">
                  <c:v>85889</c:v>
                </c:pt>
                <c:pt idx="5">
                  <c:v>88771</c:v>
                </c:pt>
                <c:pt idx="6">
                  <c:v>90890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3-4C1C-9347-3252A6AAC60E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8.4'!$T$12:$Z$12</c:f>
              <c:numCache>
                <c:formatCode>#,##0</c:formatCode>
                <c:ptCount val="7"/>
                <c:pt idx="0">
                  <c:v>9396</c:v>
                </c:pt>
                <c:pt idx="1">
                  <c:v>9363</c:v>
                </c:pt>
                <c:pt idx="2">
                  <c:v>9222</c:v>
                </c:pt>
                <c:pt idx="3">
                  <c:v>8860</c:v>
                </c:pt>
                <c:pt idx="4">
                  <c:v>9210</c:v>
                </c:pt>
                <c:pt idx="5">
                  <c:v>9558</c:v>
                </c:pt>
                <c:pt idx="6">
                  <c:v>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03-4C1C-9347-3252A6AAC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8.36'!$T$8:$Z$8</c:f>
              <c:numCache>
                <c:formatCode>#,##0</c:formatCode>
                <c:ptCount val="7"/>
                <c:pt idx="0">
                  <c:v>39336</c:v>
                </c:pt>
                <c:pt idx="1">
                  <c:v>39943</c:v>
                </c:pt>
                <c:pt idx="2">
                  <c:v>40592.47</c:v>
                </c:pt>
                <c:pt idx="3">
                  <c:v>42018.71</c:v>
                </c:pt>
                <c:pt idx="4">
                  <c:v>43820.09</c:v>
                </c:pt>
                <c:pt idx="5">
                  <c:v>44295.11</c:v>
                </c:pt>
                <c:pt idx="6">
                  <c:v>46162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8-4944-A367-9A3A0BB17E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8-4944-A367-9A3A0BB17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8.37'!$U$4:$Y$4</c:f>
              <c:numCache>
                <c:formatCode>#,##0</c:formatCode>
                <c:ptCount val="5"/>
                <c:pt idx="0">
                  <c:v>50849</c:v>
                </c:pt>
                <c:pt idx="1">
                  <c:v>51212</c:v>
                </c:pt>
                <c:pt idx="2">
                  <c:v>51145</c:v>
                </c:pt>
                <c:pt idx="3">
                  <c:v>49927</c:v>
                </c:pt>
                <c:pt idx="4">
                  <c:v>51555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33-4578-BC31-4B6B6D76240E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8.37'!$U$7:$Y$7</c:f>
              <c:numCache>
                <c:formatCode>#,##0</c:formatCode>
                <c:ptCount val="5"/>
                <c:pt idx="0">
                  <c:v>36473</c:v>
                </c:pt>
                <c:pt idx="1">
                  <c:v>36586</c:v>
                </c:pt>
                <c:pt idx="2">
                  <c:v>36369</c:v>
                </c:pt>
                <c:pt idx="3">
                  <c:v>36137</c:v>
                </c:pt>
                <c:pt idx="4">
                  <c:v>36738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3-4578-BC31-4B6B6D76240E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8.37'!$U$11:$Y$11</c:f>
              <c:numCache>
                <c:formatCode>#,##0</c:formatCode>
                <c:ptCount val="5"/>
                <c:pt idx="0">
                  <c:v>46561</c:v>
                </c:pt>
                <c:pt idx="1">
                  <c:v>47037</c:v>
                </c:pt>
                <c:pt idx="2">
                  <c:v>47081</c:v>
                </c:pt>
                <c:pt idx="3">
                  <c:v>45850</c:v>
                </c:pt>
                <c:pt idx="4">
                  <c:v>47287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33-4578-BC31-4B6B6D76240E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8.37'!$U$12:$Y$12</c:f>
              <c:numCache>
                <c:formatCode>#,##0</c:formatCode>
                <c:ptCount val="5"/>
                <c:pt idx="0">
                  <c:v>4287</c:v>
                </c:pt>
                <c:pt idx="1">
                  <c:v>4177</c:v>
                </c:pt>
                <c:pt idx="2">
                  <c:v>4064</c:v>
                </c:pt>
                <c:pt idx="3">
                  <c:v>4079</c:v>
                </c:pt>
                <c:pt idx="4">
                  <c:v>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33-4578-BC31-4B6B6D762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8.37'!$AB$15:$AB$33</c:f>
              <c:numCache>
                <c:formatCode>0.0%</c:formatCode>
                <c:ptCount val="19"/>
                <c:pt idx="0">
                  <c:v>2.6583869575821248E-2</c:v>
                </c:pt>
                <c:pt idx="1">
                  <c:v>1.0693581974748139E-2</c:v>
                </c:pt>
                <c:pt idx="2">
                  <c:v>6.8570249329306041E-2</c:v>
                </c:pt>
                <c:pt idx="3">
                  <c:v>3.0805020355327093E-2</c:v>
                </c:pt>
                <c:pt idx="4">
                  <c:v>9.0032455959326865E-2</c:v>
                </c:pt>
                <c:pt idx="5">
                  <c:v>2.0899386526086711E-2</c:v>
                </c:pt>
                <c:pt idx="6">
                  <c:v>9.7761852053355344E-2</c:v>
                </c:pt>
                <c:pt idx="7">
                  <c:v>6.6562857625274377E-2</c:v>
                </c:pt>
                <c:pt idx="8">
                  <c:v>2.7859595144738569E-2</c:v>
                </c:pt>
                <c:pt idx="9">
                  <c:v>8.9676003226835267E-3</c:v>
                </c:pt>
                <c:pt idx="10">
                  <c:v>3.8571937789617844E-2</c:v>
                </c:pt>
                <c:pt idx="11">
                  <c:v>1.6940885128416787E-2</c:v>
                </c:pt>
                <c:pt idx="12">
                  <c:v>4.881526368121869E-2</c:v>
                </c:pt>
                <c:pt idx="13">
                  <c:v>7.9282591974185315E-2</c:v>
                </c:pt>
                <c:pt idx="14">
                  <c:v>7.1084179126878408E-2</c:v>
                </c:pt>
                <c:pt idx="15">
                  <c:v>7.1177982477534096E-2</c:v>
                </c:pt>
                <c:pt idx="16">
                  <c:v>0.12147533909911262</c:v>
                </c:pt>
                <c:pt idx="17">
                  <c:v>1.2119392904714556E-2</c:v>
                </c:pt>
                <c:pt idx="18">
                  <c:v>3.3300189482768326E-2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F-4B3B-B38D-7DA98971A6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F-4B3B-B38D-7DA98971A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8.37'!$Y$44:$Y$60</c:f>
              <c:numCache>
                <c:formatCode>#,##0</c:formatCode>
                <c:ptCount val="17"/>
                <c:pt idx="0">
                  <c:v>11</c:v>
                </c:pt>
                <c:pt idx="1">
                  <c:v>565</c:v>
                </c:pt>
                <c:pt idx="2">
                  <c:v>1506</c:v>
                </c:pt>
                <c:pt idx="3">
                  <c:v>2566</c:v>
                </c:pt>
                <c:pt idx="4">
                  <c:v>3360</c:v>
                </c:pt>
                <c:pt idx="5">
                  <c:v>3130</c:v>
                </c:pt>
                <c:pt idx="6">
                  <c:v>2653</c:v>
                </c:pt>
                <c:pt idx="7">
                  <c:v>2440</c:v>
                </c:pt>
                <c:pt idx="8">
                  <c:v>2685</c:v>
                </c:pt>
                <c:pt idx="9">
                  <c:v>2663</c:v>
                </c:pt>
                <c:pt idx="10">
                  <c:v>2602</c:v>
                </c:pt>
                <c:pt idx="11">
                  <c:v>2002</c:v>
                </c:pt>
                <c:pt idx="12">
                  <c:v>937</c:v>
                </c:pt>
                <c:pt idx="13">
                  <c:v>299</c:v>
                </c:pt>
                <c:pt idx="14">
                  <c:v>130</c:v>
                </c:pt>
                <c:pt idx="15">
                  <c:v>73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2-456F-8E54-AF9861D5160B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8.37'!$Y$63:$Y$79</c:f>
              <c:numCache>
                <c:formatCode>#,##0</c:formatCode>
                <c:ptCount val="17"/>
                <c:pt idx="0">
                  <c:v>4</c:v>
                </c:pt>
                <c:pt idx="1">
                  <c:v>723</c:v>
                </c:pt>
                <c:pt idx="2">
                  <c:v>1548</c:v>
                </c:pt>
                <c:pt idx="3">
                  <c:v>2566</c:v>
                </c:pt>
                <c:pt idx="4">
                  <c:v>2718</c:v>
                </c:pt>
                <c:pt idx="5">
                  <c:v>2334</c:v>
                </c:pt>
                <c:pt idx="6">
                  <c:v>2128</c:v>
                </c:pt>
                <c:pt idx="7">
                  <c:v>2264</c:v>
                </c:pt>
                <c:pt idx="8">
                  <c:v>2289</c:v>
                </c:pt>
                <c:pt idx="9">
                  <c:v>2396</c:v>
                </c:pt>
                <c:pt idx="10">
                  <c:v>2306</c:v>
                </c:pt>
                <c:pt idx="11">
                  <c:v>1486</c:v>
                </c:pt>
                <c:pt idx="12">
                  <c:v>617</c:v>
                </c:pt>
                <c:pt idx="13">
                  <c:v>242</c:v>
                </c:pt>
                <c:pt idx="14">
                  <c:v>142</c:v>
                </c:pt>
                <c:pt idx="15">
                  <c:v>69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2-456F-8E54-AF9861D51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8.37'!$Y$83:$Y$90</c:f>
              <c:numCache>
                <c:formatCode>#,##0</c:formatCode>
                <c:ptCount val="8"/>
                <c:pt idx="0">
                  <c:v>1543</c:v>
                </c:pt>
                <c:pt idx="1">
                  <c:v>1797</c:v>
                </c:pt>
                <c:pt idx="2">
                  <c:v>5125</c:v>
                </c:pt>
                <c:pt idx="3">
                  <c:v>930</c:v>
                </c:pt>
                <c:pt idx="4">
                  <c:v>787</c:v>
                </c:pt>
                <c:pt idx="5">
                  <c:v>903</c:v>
                </c:pt>
                <c:pt idx="6">
                  <c:v>2080</c:v>
                </c:pt>
                <c:pt idx="7">
                  <c:v>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D-4A62-A6A1-06A9828BE03B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8.37'!$Y$93:$Y$100</c:f>
              <c:numCache>
                <c:formatCode>#,##0</c:formatCode>
                <c:ptCount val="8"/>
                <c:pt idx="0">
                  <c:v>1300</c:v>
                </c:pt>
                <c:pt idx="1">
                  <c:v>3189</c:v>
                </c:pt>
                <c:pt idx="2">
                  <c:v>566</c:v>
                </c:pt>
                <c:pt idx="3">
                  <c:v>2751</c:v>
                </c:pt>
                <c:pt idx="4">
                  <c:v>3337</c:v>
                </c:pt>
                <c:pt idx="5">
                  <c:v>2031</c:v>
                </c:pt>
                <c:pt idx="6">
                  <c:v>128</c:v>
                </c:pt>
                <c:pt idx="7">
                  <c:v>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D-4A62-A6A1-06A9828BE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8.37'!$U$8:$Y$8</c:f>
              <c:numCache>
                <c:formatCode>#,##0</c:formatCode>
                <c:ptCount val="5"/>
                <c:pt idx="0">
                  <c:v>38394.5</c:v>
                </c:pt>
                <c:pt idx="1">
                  <c:v>39333.279999999999</c:v>
                </c:pt>
                <c:pt idx="2">
                  <c:v>39424.35</c:v>
                </c:pt>
                <c:pt idx="3">
                  <c:v>42182.49</c:v>
                </c:pt>
                <c:pt idx="4">
                  <c:v>41470.14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7-4FFD-A916-CC1DE9028A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7-4FFD-A916-CC1DE9028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8.37'!$T$4:$Z$4</c:f>
              <c:numCache>
                <c:formatCode>#,##0</c:formatCode>
                <c:ptCount val="7"/>
                <c:pt idx="0">
                  <c:v>50820</c:v>
                </c:pt>
                <c:pt idx="1">
                  <c:v>50849</c:v>
                </c:pt>
                <c:pt idx="2">
                  <c:v>51212</c:v>
                </c:pt>
                <c:pt idx="3">
                  <c:v>51145</c:v>
                </c:pt>
                <c:pt idx="4">
                  <c:v>49927</c:v>
                </c:pt>
                <c:pt idx="5">
                  <c:v>51555</c:v>
                </c:pt>
                <c:pt idx="6">
                  <c:v>53303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E-4058-AF86-D9BA7FB18BD1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8.37'!$T$7:$Z$7</c:f>
              <c:numCache>
                <c:formatCode>#,##0</c:formatCode>
                <c:ptCount val="7"/>
                <c:pt idx="0">
                  <c:v>37138</c:v>
                </c:pt>
                <c:pt idx="1">
                  <c:v>36473</c:v>
                </c:pt>
                <c:pt idx="2">
                  <c:v>36586</c:v>
                </c:pt>
                <c:pt idx="3">
                  <c:v>36369</c:v>
                </c:pt>
                <c:pt idx="4">
                  <c:v>36137</c:v>
                </c:pt>
                <c:pt idx="5">
                  <c:v>36738</c:v>
                </c:pt>
                <c:pt idx="6">
                  <c:v>37686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E-4058-AF86-D9BA7FB18BD1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8.37'!$T$11:$Z$11</c:f>
              <c:numCache>
                <c:formatCode>#,##0</c:formatCode>
                <c:ptCount val="7"/>
                <c:pt idx="0">
                  <c:v>46499</c:v>
                </c:pt>
                <c:pt idx="1">
                  <c:v>46561</c:v>
                </c:pt>
                <c:pt idx="2">
                  <c:v>47037</c:v>
                </c:pt>
                <c:pt idx="3">
                  <c:v>47081</c:v>
                </c:pt>
                <c:pt idx="4">
                  <c:v>45850</c:v>
                </c:pt>
                <c:pt idx="5">
                  <c:v>47287</c:v>
                </c:pt>
                <c:pt idx="6">
                  <c:v>48902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E-4058-AF86-D9BA7FB18BD1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8.37'!$T$12:$Z$12</c:f>
              <c:numCache>
                <c:formatCode>#,##0</c:formatCode>
                <c:ptCount val="7"/>
                <c:pt idx="0">
                  <c:v>4318</c:v>
                </c:pt>
                <c:pt idx="1">
                  <c:v>4287</c:v>
                </c:pt>
                <c:pt idx="2">
                  <c:v>4177</c:v>
                </c:pt>
                <c:pt idx="3">
                  <c:v>4064</c:v>
                </c:pt>
                <c:pt idx="4">
                  <c:v>4079</c:v>
                </c:pt>
                <c:pt idx="5">
                  <c:v>4268</c:v>
                </c:pt>
                <c:pt idx="6">
                  <c:v>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CE-4058-AF86-D9BA7FB1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8.37'!$AB$15:$AB$33</c:f>
              <c:numCache>
                <c:formatCode>0.0%</c:formatCode>
                <c:ptCount val="19"/>
                <c:pt idx="0">
                  <c:v>2.6583869575821248E-2</c:v>
                </c:pt>
                <c:pt idx="1">
                  <c:v>1.0693581974748139E-2</c:v>
                </c:pt>
                <c:pt idx="2">
                  <c:v>6.8570249329306041E-2</c:v>
                </c:pt>
                <c:pt idx="3">
                  <c:v>3.0805020355327093E-2</c:v>
                </c:pt>
                <c:pt idx="4">
                  <c:v>9.0032455959326865E-2</c:v>
                </c:pt>
                <c:pt idx="5">
                  <c:v>2.0899386526086711E-2</c:v>
                </c:pt>
                <c:pt idx="6">
                  <c:v>9.7761852053355344E-2</c:v>
                </c:pt>
                <c:pt idx="7">
                  <c:v>6.6562857625274377E-2</c:v>
                </c:pt>
                <c:pt idx="8">
                  <c:v>2.7859595144738569E-2</c:v>
                </c:pt>
                <c:pt idx="9">
                  <c:v>8.9676003226835267E-3</c:v>
                </c:pt>
                <c:pt idx="10">
                  <c:v>3.8571937789617844E-2</c:v>
                </c:pt>
                <c:pt idx="11">
                  <c:v>1.6940885128416787E-2</c:v>
                </c:pt>
                <c:pt idx="12">
                  <c:v>4.881526368121869E-2</c:v>
                </c:pt>
                <c:pt idx="13">
                  <c:v>7.9282591974185315E-2</c:v>
                </c:pt>
                <c:pt idx="14">
                  <c:v>7.1084179126878408E-2</c:v>
                </c:pt>
                <c:pt idx="15">
                  <c:v>7.1177982477534096E-2</c:v>
                </c:pt>
                <c:pt idx="16">
                  <c:v>0.12147533909911262</c:v>
                </c:pt>
                <c:pt idx="17">
                  <c:v>1.2119392904714556E-2</c:v>
                </c:pt>
                <c:pt idx="18">
                  <c:v>3.3300189482768326E-2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6-4D7B-82AC-6E2E63FDA9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6-4D7B-82AC-6E2E63FDA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8.37'!$Z$44:$Z$60</c:f>
              <c:numCache>
                <c:formatCode>#,##0</c:formatCode>
                <c:ptCount val="17"/>
                <c:pt idx="0">
                  <c:v>4</c:v>
                </c:pt>
                <c:pt idx="1">
                  <c:v>602</c:v>
                </c:pt>
                <c:pt idx="2">
                  <c:v>1506</c:v>
                </c:pt>
                <c:pt idx="3">
                  <c:v>2691</c:v>
                </c:pt>
                <c:pt idx="4">
                  <c:v>3370</c:v>
                </c:pt>
                <c:pt idx="5">
                  <c:v>3185</c:v>
                </c:pt>
                <c:pt idx="6">
                  <c:v>2761</c:v>
                </c:pt>
                <c:pt idx="7">
                  <c:v>2558</c:v>
                </c:pt>
                <c:pt idx="8">
                  <c:v>2714</c:v>
                </c:pt>
                <c:pt idx="9">
                  <c:v>2665</c:v>
                </c:pt>
                <c:pt idx="10">
                  <c:v>2657</c:v>
                </c:pt>
                <c:pt idx="11">
                  <c:v>2011</c:v>
                </c:pt>
                <c:pt idx="12">
                  <c:v>1022</c:v>
                </c:pt>
                <c:pt idx="13">
                  <c:v>367</c:v>
                </c:pt>
                <c:pt idx="14">
                  <c:v>142</c:v>
                </c:pt>
                <c:pt idx="15">
                  <c:v>78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A-44DB-BA87-CAC146C01F0C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8.37'!$Z$63:$Z$79</c:f>
              <c:numCache>
                <c:formatCode>#,##0</c:formatCode>
                <c:ptCount val="17"/>
                <c:pt idx="0">
                  <c:v>2</c:v>
                </c:pt>
                <c:pt idx="1">
                  <c:v>736</c:v>
                </c:pt>
                <c:pt idx="2">
                  <c:v>1594</c:v>
                </c:pt>
                <c:pt idx="3">
                  <c:v>2599</c:v>
                </c:pt>
                <c:pt idx="4">
                  <c:v>2761</c:v>
                </c:pt>
                <c:pt idx="5">
                  <c:v>2588</c:v>
                </c:pt>
                <c:pt idx="6">
                  <c:v>2244</c:v>
                </c:pt>
                <c:pt idx="7">
                  <c:v>2219</c:v>
                </c:pt>
                <c:pt idx="8">
                  <c:v>2526</c:v>
                </c:pt>
                <c:pt idx="9">
                  <c:v>2272</c:v>
                </c:pt>
                <c:pt idx="10">
                  <c:v>2410</c:v>
                </c:pt>
                <c:pt idx="11">
                  <c:v>1561</c:v>
                </c:pt>
                <c:pt idx="12">
                  <c:v>708</c:v>
                </c:pt>
                <c:pt idx="13">
                  <c:v>258</c:v>
                </c:pt>
                <c:pt idx="14">
                  <c:v>140</c:v>
                </c:pt>
                <c:pt idx="15">
                  <c:v>71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A-44DB-BA87-CAC146C01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8.37'!$Z$83:$Z$90</c:f>
              <c:numCache>
                <c:formatCode>#,##0</c:formatCode>
                <c:ptCount val="8"/>
                <c:pt idx="0">
                  <c:v>1601</c:v>
                </c:pt>
                <c:pt idx="1">
                  <c:v>1795</c:v>
                </c:pt>
                <c:pt idx="2">
                  <c:v>5147</c:v>
                </c:pt>
                <c:pt idx="3">
                  <c:v>978</c:v>
                </c:pt>
                <c:pt idx="4">
                  <c:v>806</c:v>
                </c:pt>
                <c:pt idx="5">
                  <c:v>949</c:v>
                </c:pt>
                <c:pt idx="6">
                  <c:v>2119</c:v>
                </c:pt>
                <c:pt idx="7">
                  <c:v>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7-4CC1-B53C-B34E41493479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8.37'!$Z$93:$Z$100</c:f>
              <c:numCache>
                <c:formatCode>#,##0</c:formatCode>
                <c:ptCount val="8"/>
                <c:pt idx="0">
                  <c:v>1383</c:v>
                </c:pt>
                <c:pt idx="1">
                  <c:v>3299</c:v>
                </c:pt>
                <c:pt idx="2">
                  <c:v>612</c:v>
                </c:pt>
                <c:pt idx="3">
                  <c:v>2927</c:v>
                </c:pt>
                <c:pt idx="4">
                  <c:v>3410</c:v>
                </c:pt>
                <c:pt idx="5">
                  <c:v>2132</c:v>
                </c:pt>
                <c:pt idx="6">
                  <c:v>153</c:v>
                </c:pt>
                <c:pt idx="7">
                  <c:v>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87-4CC1-B53C-B34E41493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8.4'!$AB$15:$AB$33</c:f>
              <c:numCache>
                <c:formatCode>0.0%</c:formatCode>
                <c:ptCount val="19"/>
                <c:pt idx="0">
                  <c:v>3.6842471126823503E-3</c:v>
                </c:pt>
                <c:pt idx="1">
                  <c:v>8.4409974279784305E-4</c:v>
                </c:pt>
                <c:pt idx="2">
                  <c:v>4.609777654197162E-2</c:v>
                </c:pt>
                <c:pt idx="3">
                  <c:v>5.9186287847942881E-3</c:v>
                </c:pt>
                <c:pt idx="4">
                  <c:v>6.6217142176188445E-2</c:v>
                </c:pt>
                <c:pt idx="5">
                  <c:v>4.0000397223408375E-2</c:v>
                </c:pt>
                <c:pt idx="6">
                  <c:v>8.068600482626441E-2</c:v>
                </c:pt>
                <c:pt idx="7">
                  <c:v>5.2761199217469884E-2</c:v>
                </c:pt>
                <c:pt idx="8">
                  <c:v>2.9771894457740394E-2</c:v>
                </c:pt>
                <c:pt idx="9">
                  <c:v>2.1162077081202397E-2</c:v>
                </c:pt>
                <c:pt idx="10">
                  <c:v>4.7309307937516761E-2</c:v>
                </c:pt>
                <c:pt idx="11">
                  <c:v>1.6921717196794406E-2</c:v>
                </c:pt>
                <c:pt idx="12">
                  <c:v>0.10215593004895779</c:v>
                </c:pt>
                <c:pt idx="13">
                  <c:v>7.7091132980466534E-2</c:v>
                </c:pt>
                <c:pt idx="14">
                  <c:v>5.5482179564841756E-2</c:v>
                </c:pt>
                <c:pt idx="15">
                  <c:v>0.11279158680821061</c:v>
                </c:pt>
                <c:pt idx="16">
                  <c:v>0.13979284799253219</c:v>
                </c:pt>
                <c:pt idx="17">
                  <c:v>2.7001261184321591E-2</c:v>
                </c:pt>
                <c:pt idx="18">
                  <c:v>3.1906970277758469E-2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F-4D48-99AA-BC5886D35F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F-4D48-99AA-BC5886D35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8.37'!$T$8:$Z$8</c:f>
              <c:numCache>
                <c:formatCode>#,##0</c:formatCode>
                <c:ptCount val="7"/>
                <c:pt idx="0">
                  <c:v>37194.559999999998</c:v>
                </c:pt>
                <c:pt idx="1">
                  <c:v>38394.5</c:v>
                </c:pt>
                <c:pt idx="2">
                  <c:v>39333.279999999999</c:v>
                </c:pt>
                <c:pt idx="3">
                  <c:v>39424.35</c:v>
                </c:pt>
                <c:pt idx="4">
                  <c:v>42182.49</c:v>
                </c:pt>
                <c:pt idx="5">
                  <c:v>41470.14</c:v>
                </c:pt>
                <c:pt idx="6">
                  <c:v>43485.11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0-448D-833A-4A97BE6935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0-448D-833A-4A97BE693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8.38'!$U$4:$Y$4</c:f>
              <c:numCache>
                <c:formatCode>#,##0</c:formatCode>
                <c:ptCount val="5"/>
                <c:pt idx="0">
                  <c:v>4955</c:v>
                </c:pt>
                <c:pt idx="1">
                  <c:v>4920</c:v>
                </c:pt>
                <c:pt idx="2">
                  <c:v>4796</c:v>
                </c:pt>
                <c:pt idx="3">
                  <c:v>4538</c:v>
                </c:pt>
                <c:pt idx="4">
                  <c:v>5061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D-4A3A-AECD-86B90F5C5CC2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8.38'!$U$7:$Y$7</c:f>
              <c:numCache>
                <c:formatCode>#,##0</c:formatCode>
                <c:ptCount val="5"/>
                <c:pt idx="0">
                  <c:v>3428</c:v>
                </c:pt>
                <c:pt idx="1">
                  <c:v>3413</c:v>
                </c:pt>
                <c:pt idx="2">
                  <c:v>3354</c:v>
                </c:pt>
                <c:pt idx="3">
                  <c:v>3226</c:v>
                </c:pt>
                <c:pt idx="4">
                  <c:v>3495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D-4A3A-AECD-86B90F5C5CC2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8.38'!$U$11:$Y$11</c:f>
              <c:numCache>
                <c:formatCode>#,##0</c:formatCode>
                <c:ptCount val="5"/>
                <c:pt idx="0">
                  <c:v>3617</c:v>
                </c:pt>
                <c:pt idx="1">
                  <c:v>3605</c:v>
                </c:pt>
                <c:pt idx="2">
                  <c:v>3526</c:v>
                </c:pt>
                <c:pt idx="3">
                  <c:v>3370</c:v>
                </c:pt>
                <c:pt idx="4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D-4A3A-AECD-86B90F5C5CC2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8.38'!$U$12:$Y$12</c:f>
              <c:numCache>
                <c:formatCode>#,##0</c:formatCode>
                <c:ptCount val="5"/>
                <c:pt idx="0">
                  <c:v>1343</c:v>
                </c:pt>
                <c:pt idx="1">
                  <c:v>1316</c:v>
                </c:pt>
                <c:pt idx="2">
                  <c:v>1270</c:v>
                </c:pt>
                <c:pt idx="3">
                  <c:v>1171</c:v>
                </c:pt>
                <c:pt idx="4">
                  <c:v>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6D-4A3A-AECD-86B90F5C5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8.38'!$AB$15:$AB$33</c:f>
              <c:numCache>
                <c:formatCode>0.0%</c:formatCode>
                <c:ptCount val="19"/>
                <c:pt idx="0">
                  <c:v>0.15259921743991056</c:v>
                </c:pt>
                <c:pt idx="1">
                  <c:v>7.8256008943543877E-3</c:v>
                </c:pt>
                <c:pt idx="2">
                  <c:v>9.1112353269983237E-2</c:v>
                </c:pt>
                <c:pt idx="3">
                  <c:v>3.7264766163592321E-3</c:v>
                </c:pt>
                <c:pt idx="4">
                  <c:v>3.8941680640953977E-2</c:v>
                </c:pt>
                <c:pt idx="5">
                  <c:v>3.0743432084963666E-2</c:v>
                </c:pt>
                <c:pt idx="6">
                  <c:v>6.204583566238122E-2</c:v>
                </c:pt>
                <c:pt idx="7">
                  <c:v>3.0184460592509781E-2</c:v>
                </c:pt>
                <c:pt idx="8">
                  <c:v>3.5774175517048631E-2</c:v>
                </c:pt>
                <c:pt idx="9">
                  <c:v>4.4717719396310789E-3</c:v>
                </c:pt>
                <c:pt idx="10">
                  <c:v>2.3290478852245201E-2</c:v>
                </c:pt>
                <c:pt idx="11">
                  <c:v>1.1924725172349543E-2</c:v>
                </c:pt>
                <c:pt idx="12">
                  <c:v>2.422209800633501E-2</c:v>
                </c:pt>
                <c:pt idx="13">
                  <c:v>5.068008198248556E-2</c:v>
                </c:pt>
                <c:pt idx="14">
                  <c:v>5.0493758151667595E-2</c:v>
                </c:pt>
                <c:pt idx="15">
                  <c:v>6.5772312278740447E-2</c:v>
                </c:pt>
                <c:pt idx="16">
                  <c:v>9.8565306502701691E-2</c:v>
                </c:pt>
                <c:pt idx="17">
                  <c:v>1.4346934972983045E-2</c:v>
                </c:pt>
                <c:pt idx="18">
                  <c:v>1.8632383081796162E-2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4-4E47-AF4B-5E440C908A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44-4E47-AF4B-5E440C908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8.38'!$Y$44:$Y$60</c:f>
              <c:numCache>
                <c:formatCode>#,##0</c:formatCode>
                <c:ptCount val="17"/>
                <c:pt idx="0">
                  <c:v>10</c:v>
                </c:pt>
                <c:pt idx="1">
                  <c:v>44</c:v>
                </c:pt>
                <c:pt idx="2">
                  <c:v>132</c:v>
                </c:pt>
                <c:pt idx="3">
                  <c:v>209</c:v>
                </c:pt>
                <c:pt idx="4">
                  <c:v>227</c:v>
                </c:pt>
                <c:pt idx="5">
                  <c:v>214</c:v>
                </c:pt>
                <c:pt idx="6">
                  <c:v>175</c:v>
                </c:pt>
                <c:pt idx="7">
                  <c:v>220</c:v>
                </c:pt>
                <c:pt idx="8">
                  <c:v>257</c:v>
                </c:pt>
                <c:pt idx="9">
                  <c:v>232</c:v>
                </c:pt>
                <c:pt idx="10">
                  <c:v>327</c:v>
                </c:pt>
                <c:pt idx="11">
                  <c:v>248</c:v>
                </c:pt>
                <c:pt idx="12">
                  <c:v>153</c:v>
                </c:pt>
                <c:pt idx="13">
                  <c:v>88</c:v>
                </c:pt>
                <c:pt idx="14">
                  <c:v>43</c:v>
                </c:pt>
                <c:pt idx="15">
                  <c:v>26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6-4160-B926-740CA7CFAC7F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8.38'!$Y$63:$Y$79</c:f>
              <c:numCache>
                <c:formatCode>#,##0</c:formatCode>
                <c:ptCount val="17"/>
                <c:pt idx="0">
                  <c:v>8</c:v>
                </c:pt>
                <c:pt idx="1">
                  <c:v>58</c:v>
                </c:pt>
                <c:pt idx="2">
                  <c:v>137</c:v>
                </c:pt>
                <c:pt idx="3">
                  <c:v>198</c:v>
                </c:pt>
                <c:pt idx="4">
                  <c:v>163</c:v>
                </c:pt>
                <c:pt idx="5">
                  <c:v>174</c:v>
                </c:pt>
                <c:pt idx="6">
                  <c:v>179</c:v>
                </c:pt>
                <c:pt idx="7">
                  <c:v>233</c:v>
                </c:pt>
                <c:pt idx="8">
                  <c:v>246</c:v>
                </c:pt>
                <c:pt idx="9">
                  <c:v>272</c:v>
                </c:pt>
                <c:pt idx="10">
                  <c:v>313</c:v>
                </c:pt>
                <c:pt idx="11">
                  <c:v>235</c:v>
                </c:pt>
                <c:pt idx="12">
                  <c:v>128</c:v>
                </c:pt>
                <c:pt idx="13">
                  <c:v>46</c:v>
                </c:pt>
                <c:pt idx="14">
                  <c:v>23</c:v>
                </c:pt>
                <c:pt idx="15">
                  <c:v>18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F6-4160-B926-740CA7CFA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8.38'!$Y$83:$Y$90</c:f>
              <c:numCache>
                <c:formatCode>#,##0</c:formatCode>
                <c:ptCount val="8"/>
                <c:pt idx="0">
                  <c:v>204</c:v>
                </c:pt>
                <c:pt idx="1">
                  <c:v>85</c:v>
                </c:pt>
                <c:pt idx="2">
                  <c:v>178</c:v>
                </c:pt>
                <c:pt idx="3">
                  <c:v>66</c:v>
                </c:pt>
                <c:pt idx="4">
                  <c:v>45</c:v>
                </c:pt>
                <c:pt idx="5">
                  <c:v>39</c:v>
                </c:pt>
                <c:pt idx="6">
                  <c:v>191</c:v>
                </c:pt>
                <c:pt idx="7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1-4B74-AB57-2FB053C4D64B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8.38'!$Y$93:$Y$100</c:f>
              <c:numCache>
                <c:formatCode>#,##0</c:formatCode>
                <c:ptCount val="8"/>
                <c:pt idx="0">
                  <c:v>121</c:v>
                </c:pt>
                <c:pt idx="1">
                  <c:v>269</c:v>
                </c:pt>
                <c:pt idx="2">
                  <c:v>41</c:v>
                </c:pt>
                <c:pt idx="3">
                  <c:v>218</c:v>
                </c:pt>
                <c:pt idx="4">
                  <c:v>220</c:v>
                </c:pt>
                <c:pt idx="5">
                  <c:v>115</c:v>
                </c:pt>
                <c:pt idx="6">
                  <c:v>27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1-4B74-AB57-2FB053C4D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8.38'!$U$8:$Y$8</c:f>
              <c:numCache>
                <c:formatCode>#,##0</c:formatCode>
                <c:ptCount val="5"/>
                <c:pt idx="0">
                  <c:v>27914.9</c:v>
                </c:pt>
                <c:pt idx="1">
                  <c:v>27515.71</c:v>
                </c:pt>
                <c:pt idx="2">
                  <c:v>29998.52</c:v>
                </c:pt>
                <c:pt idx="3">
                  <c:v>31322</c:v>
                </c:pt>
                <c:pt idx="4">
                  <c:v>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0-45FD-992F-35214871C9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10-45FD-992F-35214871C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8.38'!$T$4:$Z$4</c:f>
              <c:numCache>
                <c:formatCode>#,##0</c:formatCode>
                <c:ptCount val="7"/>
                <c:pt idx="0">
                  <c:v>4994</c:v>
                </c:pt>
                <c:pt idx="1">
                  <c:v>4955</c:v>
                </c:pt>
                <c:pt idx="2">
                  <c:v>4920</c:v>
                </c:pt>
                <c:pt idx="3">
                  <c:v>4796</c:v>
                </c:pt>
                <c:pt idx="4">
                  <c:v>4538</c:v>
                </c:pt>
                <c:pt idx="5">
                  <c:v>5061</c:v>
                </c:pt>
                <c:pt idx="6">
                  <c:v>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D-4C66-9EFB-19C1AE9B7594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8.38'!$T$7:$Z$7</c:f>
              <c:numCache>
                <c:formatCode>#,##0</c:formatCode>
                <c:ptCount val="7"/>
                <c:pt idx="0">
                  <c:v>3402</c:v>
                </c:pt>
                <c:pt idx="1">
                  <c:v>3428</c:v>
                </c:pt>
                <c:pt idx="2">
                  <c:v>3413</c:v>
                </c:pt>
                <c:pt idx="3">
                  <c:v>3354</c:v>
                </c:pt>
                <c:pt idx="4">
                  <c:v>3226</c:v>
                </c:pt>
                <c:pt idx="5">
                  <c:v>3495</c:v>
                </c:pt>
                <c:pt idx="6">
                  <c:v>3733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D-4C66-9EFB-19C1AE9B7594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8.38'!$T$11:$Z$11</c:f>
              <c:numCache>
                <c:formatCode>#,##0</c:formatCode>
                <c:ptCount val="7"/>
                <c:pt idx="0">
                  <c:v>3625</c:v>
                </c:pt>
                <c:pt idx="1">
                  <c:v>3617</c:v>
                </c:pt>
                <c:pt idx="2">
                  <c:v>3605</c:v>
                </c:pt>
                <c:pt idx="3">
                  <c:v>3526</c:v>
                </c:pt>
                <c:pt idx="4">
                  <c:v>3370</c:v>
                </c:pt>
                <c:pt idx="5">
                  <c:v>3786</c:v>
                </c:pt>
                <c:pt idx="6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4D-4C66-9EFB-19C1AE9B7594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8.38'!$T$12:$Z$12</c:f>
              <c:numCache>
                <c:formatCode>#,##0</c:formatCode>
                <c:ptCount val="7"/>
                <c:pt idx="0">
                  <c:v>1368</c:v>
                </c:pt>
                <c:pt idx="1">
                  <c:v>1343</c:v>
                </c:pt>
                <c:pt idx="2">
                  <c:v>1316</c:v>
                </c:pt>
                <c:pt idx="3">
                  <c:v>1270</c:v>
                </c:pt>
                <c:pt idx="4">
                  <c:v>1171</c:v>
                </c:pt>
                <c:pt idx="5">
                  <c:v>1275</c:v>
                </c:pt>
                <c:pt idx="6">
                  <c:v>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4D-4C66-9EFB-19C1AE9B7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8.38'!$AB$15:$AB$33</c:f>
              <c:numCache>
                <c:formatCode>0.0%</c:formatCode>
                <c:ptCount val="19"/>
                <c:pt idx="0">
                  <c:v>0.15259921743991056</c:v>
                </c:pt>
                <c:pt idx="1">
                  <c:v>7.8256008943543877E-3</c:v>
                </c:pt>
                <c:pt idx="2">
                  <c:v>9.1112353269983237E-2</c:v>
                </c:pt>
                <c:pt idx="3">
                  <c:v>3.7264766163592321E-3</c:v>
                </c:pt>
                <c:pt idx="4">
                  <c:v>3.8941680640953977E-2</c:v>
                </c:pt>
                <c:pt idx="5">
                  <c:v>3.0743432084963666E-2</c:v>
                </c:pt>
                <c:pt idx="6">
                  <c:v>6.204583566238122E-2</c:v>
                </c:pt>
                <c:pt idx="7">
                  <c:v>3.0184460592509781E-2</c:v>
                </c:pt>
                <c:pt idx="8">
                  <c:v>3.5774175517048631E-2</c:v>
                </c:pt>
                <c:pt idx="9">
                  <c:v>4.4717719396310789E-3</c:v>
                </c:pt>
                <c:pt idx="10">
                  <c:v>2.3290478852245201E-2</c:v>
                </c:pt>
                <c:pt idx="11">
                  <c:v>1.1924725172349543E-2</c:v>
                </c:pt>
                <c:pt idx="12">
                  <c:v>2.422209800633501E-2</c:v>
                </c:pt>
                <c:pt idx="13">
                  <c:v>5.068008198248556E-2</c:v>
                </c:pt>
                <c:pt idx="14">
                  <c:v>5.0493758151667595E-2</c:v>
                </c:pt>
                <c:pt idx="15">
                  <c:v>6.5772312278740447E-2</c:v>
                </c:pt>
                <c:pt idx="16">
                  <c:v>9.8565306502701691E-2</c:v>
                </c:pt>
                <c:pt idx="17">
                  <c:v>1.4346934972983045E-2</c:v>
                </c:pt>
                <c:pt idx="18">
                  <c:v>1.8632383081796162E-2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3-4423-AD2D-F73348F7F6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3-4423-AD2D-F73348F7F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8.38'!$Z$44:$Z$60</c:f>
              <c:numCache>
                <c:formatCode>#,##0</c:formatCode>
                <c:ptCount val="17"/>
                <c:pt idx="0">
                  <c:v>9</c:v>
                </c:pt>
                <c:pt idx="1">
                  <c:v>75</c:v>
                </c:pt>
                <c:pt idx="2">
                  <c:v>137</c:v>
                </c:pt>
                <c:pt idx="3">
                  <c:v>195</c:v>
                </c:pt>
                <c:pt idx="4">
                  <c:v>210</c:v>
                </c:pt>
                <c:pt idx="5">
                  <c:v>215</c:v>
                </c:pt>
                <c:pt idx="6">
                  <c:v>188</c:v>
                </c:pt>
                <c:pt idx="7">
                  <c:v>220</c:v>
                </c:pt>
                <c:pt idx="8">
                  <c:v>263</c:v>
                </c:pt>
                <c:pt idx="9">
                  <c:v>254</c:v>
                </c:pt>
                <c:pt idx="10">
                  <c:v>330</c:v>
                </c:pt>
                <c:pt idx="11">
                  <c:v>264</c:v>
                </c:pt>
                <c:pt idx="12">
                  <c:v>202</c:v>
                </c:pt>
                <c:pt idx="13">
                  <c:v>96</c:v>
                </c:pt>
                <c:pt idx="14">
                  <c:v>41</c:v>
                </c:pt>
                <c:pt idx="15">
                  <c:v>36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6-4283-8E3C-CFB3999C9EB2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8.38'!$Z$63:$Z$79</c:f>
              <c:numCache>
                <c:formatCode>#,##0</c:formatCode>
                <c:ptCount val="17"/>
                <c:pt idx="0">
                  <c:v>5</c:v>
                </c:pt>
                <c:pt idx="1">
                  <c:v>55</c:v>
                </c:pt>
                <c:pt idx="2">
                  <c:v>153</c:v>
                </c:pt>
                <c:pt idx="3">
                  <c:v>216</c:v>
                </c:pt>
                <c:pt idx="4">
                  <c:v>193</c:v>
                </c:pt>
                <c:pt idx="5">
                  <c:v>181</c:v>
                </c:pt>
                <c:pt idx="6">
                  <c:v>201</c:v>
                </c:pt>
                <c:pt idx="7">
                  <c:v>222</c:v>
                </c:pt>
                <c:pt idx="8">
                  <c:v>265</c:v>
                </c:pt>
                <c:pt idx="9">
                  <c:v>269</c:v>
                </c:pt>
                <c:pt idx="10">
                  <c:v>325</c:v>
                </c:pt>
                <c:pt idx="11">
                  <c:v>227</c:v>
                </c:pt>
                <c:pt idx="12">
                  <c:v>137</c:v>
                </c:pt>
                <c:pt idx="13">
                  <c:v>51</c:v>
                </c:pt>
                <c:pt idx="14">
                  <c:v>26</c:v>
                </c:pt>
                <c:pt idx="15">
                  <c:v>29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6-4283-8E3C-CFB3999C9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8.38'!$Z$83:$Z$90</c:f>
              <c:numCache>
                <c:formatCode>#,##0</c:formatCode>
                <c:ptCount val="8"/>
                <c:pt idx="0">
                  <c:v>208</c:v>
                </c:pt>
                <c:pt idx="1">
                  <c:v>83</c:v>
                </c:pt>
                <c:pt idx="2">
                  <c:v>196</c:v>
                </c:pt>
                <c:pt idx="3">
                  <c:v>71</c:v>
                </c:pt>
                <c:pt idx="4">
                  <c:v>39</c:v>
                </c:pt>
                <c:pt idx="5">
                  <c:v>47</c:v>
                </c:pt>
                <c:pt idx="6">
                  <c:v>209</c:v>
                </c:pt>
                <c:pt idx="7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1-4529-B9BF-AD8F5C4AA09E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8.38'!$Z$93:$Z$100</c:f>
              <c:numCache>
                <c:formatCode>#,##0</c:formatCode>
                <c:ptCount val="8"/>
                <c:pt idx="0">
                  <c:v>133</c:v>
                </c:pt>
                <c:pt idx="1">
                  <c:v>288</c:v>
                </c:pt>
                <c:pt idx="2">
                  <c:v>51</c:v>
                </c:pt>
                <c:pt idx="3">
                  <c:v>217</c:v>
                </c:pt>
                <c:pt idx="4">
                  <c:v>228</c:v>
                </c:pt>
                <c:pt idx="5">
                  <c:v>111</c:v>
                </c:pt>
                <c:pt idx="6">
                  <c:v>29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1-4529-B9BF-AD8F5C4AA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8.4'!$Z$44:$Z$60</c:f>
              <c:numCache>
                <c:formatCode>#,##0</c:formatCode>
                <c:ptCount val="17"/>
                <c:pt idx="0">
                  <c:v>20</c:v>
                </c:pt>
                <c:pt idx="1">
                  <c:v>573</c:v>
                </c:pt>
                <c:pt idx="2">
                  <c:v>2395</c:v>
                </c:pt>
                <c:pt idx="3">
                  <c:v>4564</c:v>
                </c:pt>
                <c:pt idx="4">
                  <c:v>6120</c:v>
                </c:pt>
                <c:pt idx="5">
                  <c:v>6130</c:v>
                </c:pt>
                <c:pt idx="6">
                  <c:v>5746</c:v>
                </c:pt>
                <c:pt idx="7">
                  <c:v>5246</c:v>
                </c:pt>
                <c:pt idx="8">
                  <c:v>5019</c:v>
                </c:pt>
                <c:pt idx="9">
                  <c:v>4136</c:v>
                </c:pt>
                <c:pt idx="10">
                  <c:v>3836</c:v>
                </c:pt>
                <c:pt idx="11">
                  <c:v>3012</c:v>
                </c:pt>
                <c:pt idx="12">
                  <c:v>1701</c:v>
                </c:pt>
                <c:pt idx="13">
                  <c:v>788</c:v>
                </c:pt>
                <c:pt idx="14">
                  <c:v>269</c:v>
                </c:pt>
                <c:pt idx="15">
                  <c:v>158</c:v>
                </c:pt>
                <c:pt idx="16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B-45A2-A845-1B1F3A3A5353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8.4'!$Z$63:$Z$79</c:f>
              <c:numCache>
                <c:formatCode>#,##0</c:formatCode>
                <c:ptCount val="17"/>
                <c:pt idx="0">
                  <c:v>18</c:v>
                </c:pt>
                <c:pt idx="1">
                  <c:v>755</c:v>
                </c:pt>
                <c:pt idx="2">
                  <c:v>2670</c:v>
                </c:pt>
                <c:pt idx="3">
                  <c:v>4821</c:v>
                </c:pt>
                <c:pt idx="4">
                  <c:v>6085</c:v>
                </c:pt>
                <c:pt idx="5">
                  <c:v>5993</c:v>
                </c:pt>
                <c:pt idx="6">
                  <c:v>5566</c:v>
                </c:pt>
                <c:pt idx="7">
                  <c:v>5311</c:v>
                </c:pt>
                <c:pt idx="8">
                  <c:v>5312</c:v>
                </c:pt>
                <c:pt idx="9">
                  <c:v>4427</c:v>
                </c:pt>
                <c:pt idx="10">
                  <c:v>4139</c:v>
                </c:pt>
                <c:pt idx="11">
                  <c:v>2997</c:v>
                </c:pt>
                <c:pt idx="12">
                  <c:v>1535</c:v>
                </c:pt>
                <c:pt idx="13">
                  <c:v>576</c:v>
                </c:pt>
                <c:pt idx="14">
                  <c:v>254</c:v>
                </c:pt>
                <c:pt idx="15">
                  <c:v>150</c:v>
                </c:pt>
                <c:pt idx="16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B-45A2-A845-1B1F3A3A5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8.38'!$T$8:$Z$8</c:f>
              <c:numCache>
                <c:formatCode>#,##0</c:formatCode>
                <c:ptCount val="7"/>
                <c:pt idx="0">
                  <c:v>26187.54</c:v>
                </c:pt>
                <c:pt idx="1">
                  <c:v>27914.9</c:v>
                </c:pt>
                <c:pt idx="2">
                  <c:v>27515.71</c:v>
                </c:pt>
                <c:pt idx="3">
                  <c:v>29998.52</c:v>
                </c:pt>
                <c:pt idx="4">
                  <c:v>31322</c:v>
                </c:pt>
                <c:pt idx="5">
                  <c:v>31533</c:v>
                </c:pt>
                <c:pt idx="6">
                  <c:v>34693.5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C-42B5-9426-098765A96A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C-42B5-9426-098765A96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8.39'!$U$4:$Y$4</c:f>
              <c:numCache>
                <c:formatCode>#,##0</c:formatCode>
                <c:ptCount val="5"/>
                <c:pt idx="0">
                  <c:v>33704</c:v>
                </c:pt>
                <c:pt idx="1">
                  <c:v>34200</c:v>
                </c:pt>
                <c:pt idx="2">
                  <c:v>34593</c:v>
                </c:pt>
                <c:pt idx="3">
                  <c:v>34955</c:v>
                </c:pt>
                <c:pt idx="4">
                  <c:v>36491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E-47B0-93D9-F6FC720564AE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8.39'!$U$7:$Y$7</c:f>
              <c:numCache>
                <c:formatCode>#,##0</c:formatCode>
                <c:ptCount val="5"/>
                <c:pt idx="0">
                  <c:v>24599</c:v>
                </c:pt>
                <c:pt idx="1">
                  <c:v>24872</c:v>
                </c:pt>
                <c:pt idx="2">
                  <c:v>24999</c:v>
                </c:pt>
                <c:pt idx="3">
                  <c:v>25496</c:v>
                </c:pt>
                <c:pt idx="4">
                  <c:v>26285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FE-47B0-93D9-F6FC720564AE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8.39'!$U$11:$Y$11</c:f>
              <c:numCache>
                <c:formatCode>#,##0</c:formatCode>
                <c:ptCount val="5"/>
                <c:pt idx="0">
                  <c:v>29045</c:v>
                </c:pt>
                <c:pt idx="1">
                  <c:v>29599</c:v>
                </c:pt>
                <c:pt idx="2">
                  <c:v>30061</c:v>
                </c:pt>
                <c:pt idx="3">
                  <c:v>30332</c:v>
                </c:pt>
                <c:pt idx="4">
                  <c:v>31679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FE-47B0-93D9-F6FC720564AE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8.39'!$U$12:$Y$12</c:f>
              <c:numCache>
                <c:formatCode>#,##0</c:formatCode>
                <c:ptCount val="5"/>
                <c:pt idx="0">
                  <c:v>4657</c:v>
                </c:pt>
                <c:pt idx="1">
                  <c:v>4599</c:v>
                </c:pt>
                <c:pt idx="2">
                  <c:v>4535</c:v>
                </c:pt>
                <c:pt idx="3">
                  <c:v>4624</c:v>
                </c:pt>
                <c:pt idx="4">
                  <c:v>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FE-47B0-93D9-F6FC72056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8.39'!$AB$15:$AB$33</c:f>
              <c:numCache>
                <c:formatCode>0.0%</c:formatCode>
                <c:ptCount val="19"/>
                <c:pt idx="0">
                  <c:v>2.4591246467154441E-2</c:v>
                </c:pt>
                <c:pt idx="1">
                  <c:v>2.2715866768800021E-3</c:v>
                </c:pt>
                <c:pt idx="2">
                  <c:v>5.5178425209329356E-2</c:v>
                </c:pt>
                <c:pt idx="3">
                  <c:v>7.1317256134604719E-3</c:v>
                </c:pt>
                <c:pt idx="4">
                  <c:v>9.1523812039409388E-2</c:v>
                </c:pt>
                <c:pt idx="5">
                  <c:v>3.3624765577537706E-2</c:v>
                </c:pt>
                <c:pt idx="6">
                  <c:v>6.9573945429092163E-2</c:v>
                </c:pt>
                <c:pt idx="7">
                  <c:v>5.4386011252278189E-2</c:v>
                </c:pt>
                <c:pt idx="8">
                  <c:v>5.3752080086637261E-2</c:v>
                </c:pt>
                <c:pt idx="9">
                  <c:v>1.6244486119548852E-2</c:v>
                </c:pt>
                <c:pt idx="10">
                  <c:v>3.9171663276895849E-2</c:v>
                </c:pt>
                <c:pt idx="11">
                  <c:v>2.0285797300509785E-2</c:v>
                </c:pt>
                <c:pt idx="12">
                  <c:v>7.9505533690800073E-2</c:v>
                </c:pt>
                <c:pt idx="13">
                  <c:v>7.4803877545629838E-2</c:v>
                </c:pt>
                <c:pt idx="14">
                  <c:v>6.4000633931165646E-2</c:v>
                </c:pt>
                <c:pt idx="15">
                  <c:v>9.5670778414643803E-2</c:v>
                </c:pt>
                <c:pt idx="16">
                  <c:v>0.10076864153833963</c:v>
                </c:pt>
                <c:pt idx="17">
                  <c:v>2.6545867561213979E-2</c:v>
                </c:pt>
                <c:pt idx="18">
                  <c:v>3.0138144166512587E-2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3-477D-A345-51B84E697D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3-477D-A345-51B84E697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8.39'!$Y$44:$Y$60</c:f>
              <c:numCache>
                <c:formatCode>#,##0</c:formatCode>
                <c:ptCount val="17"/>
                <c:pt idx="0">
                  <c:v>6</c:v>
                </c:pt>
                <c:pt idx="1">
                  <c:v>316</c:v>
                </c:pt>
                <c:pt idx="2">
                  <c:v>961</c:v>
                </c:pt>
                <c:pt idx="3">
                  <c:v>1530</c:v>
                </c:pt>
                <c:pt idx="4">
                  <c:v>1583</c:v>
                </c:pt>
                <c:pt idx="5">
                  <c:v>1479</c:v>
                </c:pt>
                <c:pt idx="6">
                  <c:v>1734</c:v>
                </c:pt>
                <c:pt idx="7">
                  <c:v>2034</c:v>
                </c:pt>
                <c:pt idx="8">
                  <c:v>2213</c:v>
                </c:pt>
                <c:pt idx="9">
                  <c:v>1884</c:v>
                </c:pt>
                <c:pt idx="10">
                  <c:v>1918</c:v>
                </c:pt>
                <c:pt idx="11">
                  <c:v>1299</c:v>
                </c:pt>
                <c:pt idx="12">
                  <c:v>779</c:v>
                </c:pt>
                <c:pt idx="13">
                  <c:v>404</c:v>
                </c:pt>
                <c:pt idx="14">
                  <c:v>145</c:v>
                </c:pt>
                <c:pt idx="15">
                  <c:v>53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2-482C-940A-38683AAA02B4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8.39'!$Y$63:$Y$79</c:f>
              <c:numCache>
                <c:formatCode>#,##0</c:formatCode>
                <c:ptCount val="17"/>
                <c:pt idx="0">
                  <c:v>10</c:v>
                </c:pt>
                <c:pt idx="1">
                  <c:v>365</c:v>
                </c:pt>
                <c:pt idx="2">
                  <c:v>1108</c:v>
                </c:pt>
                <c:pt idx="3">
                  <c:v>1599</c:v>
                </c:pt>
                <c:pt idx="4">
                  <c:v>1416</c:v>
                </c:pt>
                <c:pt idx="5">
                  <c:v>1475</c:v>
                </c:pt>
                <c:pt idx="6">
                  <c:v>1824</c:v>
                </c:pt>
                <c:pt idx="7">
                  <c:v>2066</c:v>
                </c:pt>
                <c:pt idx="8">
                  <c:v>2318</c:v>
                </c:pt>
                <c:pt idx="9">
                  <c:v>2044</c:v>
                </c:pt>
                <c:pt idx="10">
                  <c:v>1765</c:v>
                </c:pt>
                <c:pt idx="11">
                  <c:v>1201</c:v>
                </c:pt>
                <c:pt idx="12">
                  <c:v>574</c:v>
                </c:pt>
                <c:pt idx="13">
                  <c:v>223</c:v>
                </c:pt>
                <c:pt idx="14">
                  <c:v>62</c:v>
                </c:pt>
                <c:pt idx="15">
                  <c:v>34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2-482C-940A-38683AAA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8.39'!$Y$83:$Y$90</c:f>
              <c:numCache>
                <c:formatCode>#,##0</c:formatCode>
                <c:ptCount val="8"/>
                <c:pt idx="0">
                  <c:v>1983</c:v>
                </c:pt>
                <c:pt idx="1">
                  <c:v>2081</c:v>
                </c:pt>
                <c:pt idx="2">
                  <c:v>2599</c:v>
                </c:pt>
                <c:pt idx="3">
                  <c:v>794</c:v>
                </c:pt>
                <c:pt idx="4">
                  <c:v>664</c:v>
                </c:pt>
                <c:pt idx="5">
                  <c:v>530</c:v>
                </c:pt>
                <c:pt idx="6">
                  <c:v>975</c:v>
                </c:pt>
                <c:pt idx="7">
                  <c:v>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7E-4B3C-A67C-0064E34095BA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8.39'!$Y$93:$Y$100</c:f>
              <c:numCache>
                <c:formatCode>#,##0</c:formatCode>
                <c:ptCount val="8"/>
                <c:pt idx="0">
                  <c:v>1192</c:v>
                </c:pt>
                <c:pt idx="1">
                  <c:v>2996</c:v>
                </c:pt>
                <c:pt idx="2">
                  <c:v>423</c:v>
                </c:pt>
                <c:pt idx="3">
                  <c:v>1579</c:v>
                </c:pt>
                <c:pt idx="4">
                  <c:v>2413</c:v>
                </c:pt>
                <c:pt idx="5">
                  <c:v>1088</c:v>
                </c:pt>
                <c:pt idx="6">
                  <c:v>76</c:v>
                </c:pt>
                <c:pt idx="7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7E-4B3C-A67C-0064E3409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8.39'!$U$8:$Y$8</c:f>
              <c:numCache>
                <c:formatCode>#,##0</c:formatCode>
                <c:ptCount val="5"/>
                <c:pt idx="0">
                  <c:v>39463</c:v>
                </c:pt>
                <c:pt idx="1">
                  <c:v>38982</c:v>
                </c:pt>
                <c:pt idx="2">
                  <c:v>41999</c:v>
                </c:pt>
                <c:pt idx="3">
                  <c:v>43773.14</c:v>
                </c:pt>
                <c:pt idx="4">
                  <c:v>44860.5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5-470C-9E54-D63FB266DB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5-470C-9E54-D63FB266D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8.39'!$T$4:$Z$4</c:f>
              <c:numCache>
                <c:formatCode>#,##0</c:formatCode>
                <c:ptCount val="7"/>
                <c:pt idx="0">
                  <c:v>32973</c:v>
                </c:pt>
                <c:pt idx="1">
                  <c:v>33704</c:v>
                </c:pt>
                <c:pt idx="2">
                  <c:v>34200</c:v>
                </c:pt>
                <c:pt idx="3">
                  <c:v>34593</c:v>
                </c:pt>
                <c:pt idx="4">
                  <c:v>34955</c:v>
                </c:pt>
                <c:pt idx="5">
                  <c:v>36491</c:v>
                </c:pt>
                <c:pt idx="6">
                  <c:v>37859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6-46B8-809E-0DACFF237062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8.39'!$T$7:$Z$7</c:f>
              <c:numCache>
                <c:formatCode>#,##0</c:formatCode>
                <c:ptCount val="7"/>
                <c:pt idx="0">
                  <c:v>24213</c:v>
                </c:pt>
                <c:pt idx="1">
                  <c:v>24599</c:v>
                </c:pt>
                <c:pt idx="2">
                  <c:v>24872</c:v>
                </c:pt>
                <c:pt idx="3">
                  <c:v>24999</c:v>
                </c:pt>
                <c:pt idx="4">
                  <c:v>25496</c:v>
                </c:pt>
                <c:pt idx="5">
                  <c:v>26285</c:v>
                </c:pt>
                <c:pt idx="6">
                  <c:v>27419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6-46B8-809E-0DACFF237062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8.39'!$T$11:$Z$11</c:f>
              <c:numCache>
                <c:formatCode>#,##0</c:formatCode>
                <c:ptCount val="7"/>
                <c:pt idx="0">
                  <c:v>28387</c:v>
                </c:pt>
                <c:pt idx="1">
                  <c:v>29045</c:v>
                </c:pt>
                <c:pt idx="2">
                  <c:v>29599</c:v>
                </c:pt>
                <c:pt idx="3">
                  <c:v>30061</c:v>
                </c:pt>
                <c:pt idx="4">
                  <c:v>30332</c:v>
                </c:pt>
                <c:pt idx="5">
                  <c:v>31679</c:v>
                </c:pt>
                <c:pt idx="6">
                  <c:v>32814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6-46B8-809E-0DACFF237062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8.39'!$T$12:$Z$12</c:f>
              <c:numCache>
                <c:formatCode>#,##0</c:formatCode>
                <c:ptCount val="7"/>
                <c:pt idx="0">
                  <c:v>4589</c:v>
                </c:pt>
                <c:pt idx="1">
                  <c:v>4657</c:v>
                </c:pt>
                <c:pt idx="2">
                  <c:v>4599</c:v>
                </c:pt>
                <c:pt idx="3">
                  <c:v>4535</c:v>
                </c:pt>
                <c:pt idx="4">
                  <c:v>4624</c:v>
                </c:pt>
                <c:pt idx="5">
                  <c:v>4812</c:v>
                </c:pt>
                <c:pt idx="6">
                  <c:v>5043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16-46B8-809E-0DACFF237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8.39'!$AB$15:$AB$33</c:f>
              <c:numCache>
                <c:formatCode>0.0%</c:formatCode>
                <c:ptCount val="19"/>
                <c:pt idx="0">
                  <c:v>2.4591246467154441E-2</c:v>
                </c:pt>
                <c:pt idx="1">
                  <c:v>2.2715866768800021E-3</c:v>
                </c:pt>
                <c:pt idx="2">
                  <c:v>5.5178425209329356E-2</c:v>
                </c:pt>
                <c:pt idx="3">
                  <c:v>7.1317256134604719E-3</c:v>
                </c:pt>
                <c:pt idx="4">
                  <c:v>9.1523812039409388E-2</c:v>
                </c:pt>
                <c:pt idx="5">
                  <c:v>3.3624765577537706E-2</c:v>
                </c:pt>
                <c:pt idx="6">
                  <c:v>6.9573945429092163E-2</c:v>
                </c:pt>
                <c:pt idx="7">
                  <c:v>5.4386011252278189E-2</c:v>
                </c:pt>
                <c:pt idx="8">
                  <c:v>5.3752080086637261E-2</c:v>
                </c:pt>
                <c:pt idx="9">
                  <c:v>1.6244486119548852E-2</c:v>
                </c:pt>
                <c:pt idx="10">
                  <c:v>3.9171663276895849E-2</c:v>
                </c:pt>
                <c:pt idx="11">
                  <c:v>2.0285797300509785E-2</c:v>
                </c:pt>
                <c:pt idx="12">
                  <c:v>7.9505533690800073E-2</c:v>
                </c:pt>
                <c:pt idx="13">
                  <c:v>7.4803877545629838E-2</c:v>
                </c:pt>
                <c:pt idx="14">
                  <c:v>6.4000633931165646E-2</c:v>
                </c:pt>
                <c:pt idx="15">
                  <c:v>9.5670778414643803E-2</c:v>
                </c:pt>
                <c:pt idx="16">
                  <c:v>0.10076864153833963</c:v>
                </c:pt>
                <c:pt idx="17">
                  <c:v>2.6545867561213979E-2</c:v>
                </c:pt>
                <c:pt idx="18">
                  <c:v>3.0138144166512587E-2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C-41B6-99B1-35406990DF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C-41B6-99B1-35406990D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8.39'!$Z$44:$Z$60</c:f>
              <c:numCache>
                <c:formatCode>#,##0</c:formatCode>
                <c:ptCount val="17"/>
                <c:pt idx="0">
                  <c:v>9</c:v>
                </c:pt>
                <c:pt idx="1">
                  <c:v>356</c:v>
                </c:pt>
                <c:pt idx="2">
                  <c:v>1118</c:v>
                </c:pt>
                <c:pt idx="3">
                  <c:v>1501</c:v>
                </c:pt>
                <c:pt idx="4">
                  <c:v>1623</c:v>
                </c:pt>
                <c:pt idx="5">
                  <c:v>1558</c:v>
                </c:pt>
                <c:pt idx="6">
                  <c:v>1803</c:v>
                </c:pt>
                <c:pt idx="7">
                  <c:v>1976</c:v>
                </c:pt>
                <c:pt idx="8">
                  <c:v>2239</c:v>
                </c:pt>
                <c:pt idx="9">
                  <c:v>1958</c:v>
                </c:pt>
                <c:pt idx="10">
                  <c:v>1910</c:v>
                </c:pt>
                <c:pt idx="11">
                  <c:v>1436</c:v>
                </c:pt>
                <c:pt idx="12">
                  <c:v>798</c:v>
                </c:pt>
                <c:pt idx="13">
                  <c:v>446</c:v>
                </c:pt>
                <c:pt idx="14">
                  <c:v>163</c:v>
                </c:pt>
                <c:pt idx="15">
                  <c:v>66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C-4AFF-A0A0-F86084E4F42F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8.39'!$Z$63:$Z$79</c:f>
              <c:numCache>
                <c:formatCode>#,##0</c:formatCode>
                <c:ptCount val="17"/>
                <c:pt idx="0">
                  <c:v>16</c:v>
                </c:pt>
                <c:pt idx="1">
                  <c:v>335</c:v>
                </c:pt>
                <c:pt idx="2">
                  <c:v>1147</c:v>
                </c:pt>
                <c:pt idx="3">
                  <c:v>1724</c:v>
                </c:pt>
                <c:pt idx="4">
                  <c:v>1564</c:v>
                </c:pt>
                <c:pt idx="5">
                  <c:v>1514</c:v>
                </c:pt>
                <c:pt idx="6">
                  <c:v>1870</c:v>
                </c:pt>
                <c:pt idx="7">
                  <c:v>2147</c:v>
                </c:pt>
                <c:pt idx="8">
                  <c:v>2325</c:v>
                </c:pt>
                <c:pt idx="9">
                  <c:v>2109</c:v>
                </c:pt>
                <c:pt idx="10">
                  <c:v>1758</c:v>
                </c:pt>
                <c:pt idx="11">
                  <c:v>1292</c:v>
                </c:pt>
                <c:pt idx="12">
                  <c:v>626</c:v>
                </c:pt>
                <c:pt idx="13">
                  <c:v>250</c:v>
                </c:pt>
                <c:pt idx="14">
                  <c:v>74</c:v>
                </c:pt>
                <c:pt idx="15">
                  <c:v>30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C-4AFF-A0A0-F86084E4F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8.39'!$Z$83:$Z$90</c:f>
              <c:numCache>
                <c:formatCode>#,##0</c:formatCode>
                <c:ptCount val="8"/>
                <c:pt idx="0">
                  <c:v>2080</c:v>
                </c:pt>
                <c:pt idx="1">
                  <c:v>2138</c:v>
                </c:pt>
                <c:pt idx="2">
                  <c:v>2719</c:v>
                </c:pt>
                <c:pt idx="3">
                  <c:v>860</c:v>
                </c:pt>
                <c:pt idx="4">
                  <c:v>665</c:v>
                </c:pt>
                <c:pt idx="5">
                  <c:v>562</c:v>
                </c:pt>
                <c:pt idx="6">
                  <c:v>994</c:v>
                </c:pt>
                <c:pt idx="7">
                  <c:v>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2-48CF-89E2-4F3986B1889E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8.39'!$Z$93:$Z$100</c:f>
              <c:numCache>
                <c:formatCode>#,##0</c:formatCode>
                <c:ptCount val="8"/>
                <c:pt idx="0">
                  <c:v>1309</c:v>
                </c:pt>
                <c:pt idx="1">
                  <c:v>3123</c:v>
                </c:pt>
                <c:pt idx="2">
                  <c:v>426</c:v>
                </c:pt>
                <c:pt idx="3">
                  <c:v>1719</c:v>
                </c:pt>
                <c:pt idx="4">
                  <c:v>2468</c:v>
                </c:pt>
                <c:pt idx="5">
                  <c:v>1125</c:v>
                </c:pt>
                <c:pt idx="6">
                  <c:v>94</c:v>
                </c:pt>
                <c:pt idx="7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2-48CF-89E2-4F3986B18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8.4'!$Z$83:$Z$90</c:f>
              <c:numCache>
                <c:formatCode>#,##0</c:formatCode>
                <c:ptCount val="8"/>
                <c:pt idx="0">
                  <c:v>5535</c:v>
                </c:pt>
                <c:pt idx="1">
                  <c:v>8449</c:v>
                </c:pt>
                <c:pt idx="2">
                  <c:v>5250</c:v>
                </c:pt>
                <c:pt idx="3">
                  <c:v>2123</c:v>
                </c:pt>
                <c:pt idx="4">
                  <c:v>2555</c:v>
                </c:pt>
                <c:pt idx="5">
                  <c:v>2071</c:v>
                </c:pt>
                <c:pt idx="6">
                  <c:v>1530</c:v>
                </c:pt>
                <c:pt idx="7">
                  <c:v>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2F-A236-EFC0153E2501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8.4'!$Z$93:$Z$100</c:f>
              <c:numCache>
                <c:formatCode>#,##0</c:formatCode>
                <c:ptCount val="8"/>
                <c:pt idx="0">
                  <c:v>3449</c:v>
                </c:pt>
                <c:pt idx="1">
                  <c:v>10613</c:v>
                </c:pt>
                <c:pt idx="2">
                  <c:v>937</c:v>
                </c:pt>
                <c:pt idx="3">
                  <c:v>3852</c:v>
                </c:pt>
                <c:pt idx="4">
                  <c:v>7126</c:v>
                </c:pt>
                <c:pt idx="5">
                  <c:v>3047</c:v>
                </c:pt>
                <c:pt idx="6">
                  <c:v>164</c:v>
                </c:pt>
                <c:pt idx="7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2F-A236-EFC0153E2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8.39'!$T$8:$Z$8</c:f>
              <c:numCache>
                <c:formatCode>#,##0</c:formatCode>
                <c:ptCount val="7"/>
                <c:pt idx="0">
                  <c:v>38574</c:v>
                </c:pt>
                <c:pt idx="1">
                  <c:v>39463</c:v>
                </c:pt>
                <c:pt idx="2">
                  <c:v>38982</c:v>
                </c:pt>
                <c:pt idx="3">
                  <c:v>41999</c:v>
                </c:pt>
                <c:pt idx="4">
                  <c:v>43773.14</c:v>
                </c:pt>
                <c:pt idx="5">
                  <c:v>44860.5</c:v>
                </c:pt>
                <c:pt idx="6">
                  <c:v>46746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1-4CCE-8580-C54B9E1A1B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1-4CCE-8580-C54B9E1A1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8.40'!$U$4:$Y$4</c:f>
              <c:numCache>
                <c:formatCode>#,##0</c:formatCode>
                <c:ptCount val="5"/>
                <c:pt idx="0">
                  <c:v>86015</c:v>
                </c:pt>
                <c:pt idx="1">
                  <c:v>85307</c:v>
                </c:pt>
                <c:pt idx="2">
                  <c:v>85229</c:v>
                </c:pt>
                <c:pt idx="3">
                  <c:v>85541</c:v>
                </c:pt>
                <c:pt idx="4">
                  <c:v>87276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4-4FDE-A1E5-3704650381EE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8.40'!$U$7:$Y$7</c:f>
              <c:numCache>
                <c:formatCode>#,##0</c:formatCode>
                <c:ptCount val="5"/>
                <c:pt idx="0">
                  <c:v>63714</c:v>
                </c:pt>
                <c:pt idx="1">
                  <c:v>63293</c:v>
                </c:pt>
                <c:pt idx="2">
                  <c:v>63049</c:v>
                </c:pt>
                <c:pt idx="3">
                  <c:v>63096</c:v>
                </c:pt>
                <c:pt idx="4">
                  <c:v>63730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4-4FDE-A1E5-3704650381EE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8.40'!$U$11:$Y$11</c:f>
              <c:numCache>
                <c:formatCode>#,##0</c:formatCode>
                <c:ptCount val="5"/>
                <c:pt idx="0">
                  <c:v>76251</c:v>
                </c:pt>
                <c:pt idx="1">
                  <c:v>75730</c:v>
                </c:pt>
                <c:pt idx="2">
                  <c:v>76069</c:v>
                </c:pt>
                <c:pt idx="3">
                  <c:v>76186</c:v>
                </c:pt>
                <c:pt idx="4">
                  <c:v>77660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74-4FDE-A1E5-3704650381EE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8.40'!$U$12:$Y$12</c:f>
              <c:numCache>
                <c:formatCode>#,##0</c:formatCode>
                <c:ptCount val="5"/>
                <c:pt idx="0">
                  <c:v>9763</c:v>
                </c:pt>
                <c:pt idx="1">
                  <c:v>9580</c:v>
                </c:pt>
                <c:pt idx="2">
                  <c:v>9161</c:v>
                </c:pt>
                <c:pt idx="3">
                  <c:v>9357</c:v>
                </c:pt>
                <c:pt idx="4">
                  <c:v>9616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74-4FDE-A1E5-370465038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8.40'!$AB$15:$AB$33</c:f>
              <c:numCache>
                <c:formatCode>0.0%</c:formatCode>
                <c:ptCount val="19"/>
                <c:pt idx="0">
                  <c:v>4.0621212801292697E-3</c:v>
                </c:pt>
                <c:pt idx="1">
                  <c:v>1.0996902913057139E-3</c:v>
                </c:pt>
                <c:pt idx="2">
                  <c:v>4.5951344315274471E-2</c:v>
                </c:pt>
                <c:pt idx="3">
                  <c:v>4.5670811077696489E-3</c:v>
                </c:pt>
                <c:pt idx="4">
                  <c:v>6.0034112841689483E-2</c:v>
                </c:pt>
                <c:pt idx="5">
                  <c:v>5.1797656986399751E-2</c:v>
                </c:pt>
                <c:pt idx="6">
                  <c:v>0.10815117375106603</c:v>
                </c:pt>
                <c:pt idx="7">
                  <c:v>6.2480362673369538E-2</c:v>
                </c:pt>
                <c:pt idx="8">
                  <c:v>2.6022263117734191E-2</c:v>
                </c:pt>
                <c:pt idx="9">
                  <c:v>2.0838008887292966E-2</c:v>
                </c:pt>
                <c:pt idx="10">
                  <c:v>5.4445890749135958E-2</c:v>
                </c:pt>
                <c:pt idx="11">
                  <c:v>2.4787916872391041E-2</c:v>
                </c:pt>
                <c:pt idx="12">
                  <c:v>0.10958750392746533</c:v>
                </c:pt>
                <c:pt idx="13">
                  <c:v>7.3365052291395491E-2</c:v>
                </c:pt>
                <c:pt idx="14">
                  <c:v>3.4696350823645583E-2</c:v>
                </c:pt>
                <c:pt idx="15">
                  <c:v>8.7425378158804259E-2</c:v>
                </c:pt>
                <c:pt idx="16">
                  <c:v>0.11703846671753669</c:v>
                </c:pt>
                <c:pt idx="17">
                  <c:v>2.1556173975492615E-2</c:v>
                </c:pt>
                <c:pt idx="18">
                  <c:v>3.3607881861842992E-2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2-4612-9306-5251A35847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82-4612-9306-5251A3584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8.40'!$Y$44:$Y$60</c:f>
              <c:numCache>
                <c:formatCode>#,##0</c:formatCode>
                <c:ptCount val="17"/>
                <c:pt idx="0">
                  <c:v>20</c:v>
                </c:pt>
                <c:pt idx="1">
                  <c:v>591</c:v>
                </c:pt>
                <c:pt idx="2">
                  <c:v>2271</c:v>
                </c:pt>
                <c:pt idx="3">
                  <c:v>4105</c:v>
                </c:pt>
                <c:pt idx="4">
                  <c:v>5036</c:v>
                </c:pt>
                <c:pt idx="5">
                  <c:v>4283</c:v>
                </c:pt>
                <c:pt idx="6">
                  <c:v>4291</c:v>
                </c:pt>
                <c:pt idx="7">
                  <c:v>4126</c:v>
                </c:pt>
                <c:pt idx="8">
                  <c:v>4420</c:v>
                </c:pt>
                <c:pt idx="9">
                  <c:v>4085</c:v>
                </c:pt>
                <c:pt idx="10">
                  <c:v>3803</c:v>
                </c:pt>
                <c:pt idx="11">
                  <c:v>2719</c:v>
                </c:pt>
                <c:pt idx="12">
                  <c:v>1723</c:v>
                </c:pt>
                <c:pt idx="13">
                  <c:v>973</c:v>
                </c:pt>
                <c:pt idx="14">
                  <c:v>506</c:v>
                </c:pt>
                <c:pt idx="15">
                  <c:v>214</c:v>
                </c:pt>
                <c:pt idx="16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6-4E20-ADAA-80395405CD6D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8.40'!$Y$63:$Y$79</c:f>
              <c:numCache>
                <c:formatCode>#,##0</c:formatCode>
                <c:ptCount val="17"/>
                <c:pt idx="0">
                  <c:v>23</c:v>
                </c:pt>
                <c:pt idx="1">
                  <c:v>715</c:v>
                </c:pt>
                <c:pt idx="2">
                  <c:v>2745</c:v>
                </c:pt>
                <c:pt idx="3">
                  <c:v>4517</c:v>
                </c:pt>
                <c:pt idx="4">
                  <c:v>5098</c:v>
                </c:pt>
                <c:pt idx="5">
                  <c:v>4284</c:v>
                </c:pt>
                <c:pt idx="6">
                  <c:v>3834</c:v>
                </c:pt>
                <c:pt idx="7">
                  <c:v>4119</c:v>
                </c:pt>
                <c:pt idx="8">
                  <c:v>4830</c:v>
                </c:pt>
                <c:pt idx="9">
                  <c:v>4504</c:v>
                </c:pt>
                <c:pt idx="10">
                  <c:v>3766</c:v>
                </c:pt>
                <c:pt idx="11">
                  <c:v>2609</c:v>
                </c:pt>
                <c:pt idx="12">
                  <c:v>1417</c:v>
                </c:pt>
                <c:pt idx="13">
                  <c:v>795</c:v>
                </c:pt>
                <c:pt idx="14">
                  <c:v>343</c:v>
                </c:pt>
                <c:pt idx="15">
                  <c:v>213</c:v>
                </c:pt>
                <c:pt idx="16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C6-4E20-ADAA-80395405C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8.40'!$Y$83:$Y$90</c:f>
              <c:numCache>
                <c:formatCode>#,##0</c:formatCode>
                <c:ptCount val="8"/>
                <c:pt idx="0">
                  <c:v>5897</c:v>
                </c:pt>
                <c:pt idx="1">
                  <c:v>7169</c:v>
                </c:pt>
                <c:pt idx="2">
                  <c:v>3590</c:v>
                </c:pt>
                <c:pt idx="3">
                  <c:v>1429</c:v>
                </c:pt>
                <c:pt idx="4">
                  <c:v>2293</c:v>
                </c:pt>
                <c:pt idx="5">
                  <c:v>2205</c:v>
                </c:pt>
                <c:pt idx="6">
                  <c:v>1014</c:v>
                </c:pt>
                <c:pt idx="7">
                  <c:v>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0-4D9C-9754-8CD68AD6995F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8.40'!$Y$93:$Y$100</c:f>
              <c:numCache>
                <c:formatCode>#,##0</c:formatCode>
                <c:ptCount val="8"/>
                <c:pt idx="0">
                  <c:v>3245</c:v>
                </c:pt>
                <c:pt idx="1">
                  <c:v>7771</c:v>
                </c:pt>
                <c:pt idx="2">
                  <c:v>765</c:v>
                </c:pt>
                <c:pt idx="3">
                  <c:v>2833</c:v>
                </c:pt>
                <c:pt idx="4">
                  <c:v>6316</c:v>
                </c:pt>
                <c:pt idx="5">
                  <c:v>3428</c:v>
                </c:pt>
                <c:pt idx="6">
                  <c:v>152</c:v>
                </c:pt>
                <c:pt idx="7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D0-4D9C-9754-8CD68AD69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8.40'!$U$8:$Y$8</c:f>
              <c:numCache>
                <c:formatCode>#,##0</c:formatCode>
                <c:ptCount val="5"/>
                <c:pt idx="0">
                  <c:v>38129</c:v>
                </c:pt>
                <c:pt idx="1">
                  <c:v>38810</c:v>
                </c:pt>
                <c:pt idx="2">
                  <c:v>40171.47</c:v>
                </c:pt>
                <c:pt idx="3">
                  <c:v>41400</c:v>
                </c:pt>
                <c:pt idx="4">
                  <c:v>42030.58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1-4A40-A872-397523FF55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1-4A40-A872-397523FF5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8.40'!$T$4:$Z$4</c:f>
              <c:numCache>
                <c:formatCode>#,##0</c:formatCode>
                <c:ptCount val="7"/>
                <c:pt idx="0">
                  <c:v>86105</c:v>
                </c:pt>
                <c:pt idx="1">
                  <c:v>86015</c:v>
                </c:pt>
                <c:pt idx="2">
                  <c:v>85307</c:v>
                </c:pt>
                <c:pt idx="3">
                  <c:v>85229</c:v>
                </c:pt>
                <c:pt idx="4">
                  <c:v>85541</c:v>
                </c:pt>
                <c:pt idx="5">
                  <c:v>87276</c:v>
                </c:pt>
                <c:pt idx="6">
                  <c:v>89116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3-4BD1-B538-2E3AD99CAA43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8.40'!$T$7:$Z$7</c:f>
              <c:numCache>
                <c:formatCode>#,##0</c:formatCode>
                <c:ptCount val="7"/>
                <c:pt idx="0">
                  <c:v>64002</c:v>
                </c:pt>
                <c:pt idx="1">
                  <c:v>63714</c:v>
                </c:pt>
                <c:pt idx="2">
                  <c:v>63293</c:v>
                </c:pt>
                <c:pt idx="3">
                  <c:v>63049</c:v>
                </c:pt>
                <c:pt idx="4">
                  <c:v>63096</c:v>
                </c:pt>
                <c:pt idx="5">
                  <c:v>63730</c:v>
                </c:pt>
                <c:pt idx="6">
                  <c:v>64929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3-4BD1-B538-2E3AD99CAA43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8.40'!$T$11:$Z$11</c:f>
              <c:numCache>
                <c:formatCode>#,##0</c:formatCode>
                <c:ptCount val="7"/>
                <c:pt idx="0">
                  <c:v>76228</c:v>
                </c:pt>
                <c:pt idx="1">
                  <c:v>76251</c:v>
                </c:pt>
                <c:pt idx="2">
                  <c:v>75730</c:v>
                </c:pt>
                <c:pt idx="3">
                  <c:v>76069</c:v>
                </c:pt>
                <c:pt idx="4">
                  <c:v>76186</c:v>
                </c:pt>
                <c:pt idx="5">
                  <c:v>77660</c:v>
                </c:pt>
                <c:pt idx="6">
                  <c:v>79205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3-4BD1-B538-2E3AD99CAA43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8.40'!$T$12:$Z$12</c:f>
              <c:numCache>
                <c:formatCode>#,##0</c:formatCode>
                <c:ptCount val="7"/>
                <c:pt idx="0">
                  <c:v>9875</c:v>
                </c:pt>
                <c:pt idx="1">
                  <c:v>9763</c:v>
                </c:pt>
                <c:pt idx="2">
                  <c:v>9580</c:v>
                </c:pt>
                <c:pt idx="3">
                  <c:v>9161</c:v>
                </c:pt>
                <c:pt idx="4">
                  <c:v>9357</c:v>
                </c:pt>
                <c:pt idx="5">
                  <c:v>9616</c:v>
                </c:pt>
                <c:pt idx="6">
                  <c:v>9914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33-4BD1-B538-2E3AD99CA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8.40'!$AB$15:$AB$33</c:f>
              <c:numCache>
                <c:formatCode>0.0%</c:formatCode>
                <c:ptCount val="19"/>
                <c:pt idx="0">
                  <c:v>4.0621212801292697E-3</c:v>
                </c:pt>
                <c:pt idx="1">
                  <c:v>1.0996902913057139E-3</c:v>
                </c:pt>
                <c:pt idx="2">
                  <c:v>4.5951344315274471E-2</c:v>
                </c:pt>
                <c:pt idx="3">
                  <c:v>4.5670811077696489E-3</c:v>
                </c:pt>
                <c:pt idx="4">
                  <c:v>6.0034112841689483E-2</c:v>
                </c:pt>
                <c:pt idx="5">
                  <c:v>5.1797656986399751E-2</c:v>
                </c:pt>
                <c:pt idx="6">
                  <c:v>0.10815117375106603</c:v>
                </c:pt>
                <c:pt idx="7">
                  <c:v>6.2480362673369538E-2</c:v>
                </c:pt>
                <c:pt idx="8">
                  <c:v>2.6022263117734191E-2</c:v>
                </c:pt>
                <c:pt idx="9">
                  <c:v>2.0838008887292966E-2</c:v>
                </c:pt>
                <c:pt idx="10">
                  <c:v>5.4445890749135958E-2</c:v>
                </c:pt>
                <c:pt idx="11">
                  <c:v>2.4787916872391041E-2</c:v>
                </c:pt>
                <c:pt idx="12">
                  <c:v>0.10958750392746533</c:v>
                </c:pt>
                <c:pt idx="13">
                  <c:v>7.3365052291395491E-2</c:v>
                </c:pt>
                <c:pt idx="14">
                  <c:v>3.4696350823645583E-2</c:v>
                </c:pt>
                <c:pt idx="15">
                  <c:v>8.7425378158804259E-2</c:v>
                </c:pt>
                <c:pt idx="16">
                  <c:v>0.11703846671753669</c:v>
                </c:pt>
                <c:pt idx="17">
                  <c:v>2.1556173975492615E-2</c:v>
                </c:pt>
                <c:pt idx="18">
                  <c:v>3.3607881861842992E-2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2-4013-9609-77393A323F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2-4013-9609-77393A323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8.40'!$Z$44:$Z$60</c:f>
              <c:numCache>
                <c:formatCode>#,##0</c:formatCode>
                <c:ptCount val="17"/>
                <c:pt idx="0">
                  <c:v>18</c:v>
                </c:pt>
                <c:pt idx="1">
                  <c:v>616</c:v>
                </c:pt>
                <c:pt idx="2">
                  <c:v>2327</c:v>
                </c:pt>
                <c:pt idx="3">
                  <c:v>4330</c:v>
                </c:pt>
                <c:pt idx="4">
                  <c:v>5163</c:v>
                </c:pt>
                <c:pt idx="5">
                  <c:v>4466</c:v>
                </c:pt>
                <c:pt idx="6">
                  <c:v>4412</c:v>
                </c:pt>
                <c:pt idx="7">
                  <c:v>4198</c:v>
                </c:pt>
                <c:pt idx="8">
                  <c:v>4398</c:v>
                </c:pt>
                <c:pt idx="9">
                  <c:v>4105</c:v>
                </c:pt>
                <c:pt idx="10">
                  <c:v>3786</c:v>
                </c:pt>
                <c:pt idx="11">
                  <c:v>2790</c:v>
                </c:pt>
                <c:pt idx="12">
                  <c:v>1694</c:v>
                </c:pt>
                <c:pt idx="13">
                  <c:v>965</c:v>
                </c:pt>
                <c:pt idx="14">
                  <c:v>493</c:v>
                </c:pt>
                <c:pt idx="15">
                  <c:v>233</c:v>
                </c:pt>
                <c:pt idx="16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F-4E15-98E0-141EEAD53B3D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8.40'!$Z$63:$Z$79</c:f>
              <c:numCache>
                <c:formatCode>#,##0</c:formatCode>
                <c:ptCount val="17"/>
                <c:pt idx="0">
                  <c:v>14</c:v>
                </c:pt>
                <c:pt idx="1">
                  <c:v>783</c:v>
                </c:pt>
                <c:pt idx="2">
                  <c:v>2696</c:v>
                </c:pt>
                <c:pt idx="3">
                  <c:v>4756</c:v>
                </c:pt>
                <c:pt idx="4">
                  <c:v>5155</c:v>
                </c:pt>
                <c:pt idx="5">
                  <c:v>4470</c:v>
                </c:pt>
                <c:pt idx="6">
                  <c:v>4156</c:v>
                </c:pt>
                <c:pt idx="7">
                  <c:v>4076</c:v>
                </c:pt>
                <c:pt idx="8">
                  <c:v>4788</c:v>
                </c:pt>
                <c:pt idx="9">
                  <c:v>4484</c:v>
                </c:pt>
                <c:pt idx="10">
                  <c:v>3915</c:v>
                </c:pt>
                <c:pt idx="11">
                  <c:v>2613</c:v>
                </c:pt>
                <c:pt idx="12">
                  <c:v>1446</c:v>
                </c:pt>
                <c:pt idx="13">
                  <c:v>793</c:v>
                </c:pt>
                <c:pt idx="14">
                  <c:v>349</c:v>
                </c:pt>
                <c:pt idx="15">
                  <c:v>223</c:v>
                </c:pt>
                <c:pt idx="16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0F-4E15-98E0-141EEAD53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8.40'!$Z$83:$Z$90</c:f>
              <c:numCache>
                <c:formatCode>#,##0</c:formatCode>
                <c:ptCount val="8"/>
                <c:pt idx="0">
                  <c:v>6005</c:v>
                </c:pt>
                <c:pt idx="1">
                  <c:v>7419</c:v>
                </c:pt>
                <c:pt idx="2">
                  <c:v>3688</c:v>
                </c:pt>
                <c:pt idx="3">
                  <c:v>1529</c:v>
                </c:pt>
                <c:pt idx="4">
                  <c:v>2275</c:v>
                </c:pt>
                <c:pt idx="5">
                  <c:v>2338</c:v>
                </c:pt>
                <c:pt idx="6">
                  <c:v>1044</c:v>
                </c:pt>
                <c:pt idx="7">
                  <c:v>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A-4702-9EFE-AF033A752393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8.40'!$Z$93:$Z$100</c:f>
              <c:numCache>
                <c:formatCode>#,##0</c:formatCode>
                <c:ptCount val="8"/>
                <c:pt idx="0">
                  <c:v>3414</c:v>
                </c:pt>
                <c:pt idx="1">
                  <c:v>8004</c:v>
                </c:pt>
                <c:pt idx="2">
                  <c:v>821</c:v>
                </c:pt>
                <c:pt idx="3">
                  <c:v>3037</c:v>
                </c:pt>
                <c:pt idx="4">
                  <c:v>6386</c:v>
                </c:pt>
                <c:pt idx="5">
                  <c:v>3541</c:v>
                </c:pt>
                <c:pt idx="6">
                  <c:v>156</c:v>
                </c:pt>
                <c:pt idx="7">
                  <c:v>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A-4702-9EFE-AF033A752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8.1'!$Y$83:$Y$90</c:f>
              <c:numCache>
                <c:formatCode>#,##0</c:formatCode>
                <c:ptCount val="8"/>
                <c:pt idx="0">
                  <c:v>373</c:v>
                </c:pt>
                <c:pt idx="1">
                  <c:v>330</c:v>
                </c:pt>
                <c:pt idx="2">
                  <c:v>571</c:v>
                </c:pt>
                <c:pt idx="3">
                  <c:v>203</c:v>
                </c:pt>
                <c:pt idx="4">
                  <c:v>98</c:v>
                </c:pt>
                <c:pt idx="5">
                  <c:v>153</c:v>
                </c:pt>
                <c:pt idx="6">
                  <c:v>328</c:v>
                </c:pt>
                <c:pt idx="7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4-4382-A8FC-1B25A78FC1F4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8.1'!$Y$93:$Y$100</c:f>
              <c:numCache>
                <c:formatCode>#,##0</c:formatCode>
                <c:ptCount val="8"/>
                <c:pt idx="0">
                  <c:v>259</c:v>
                </c:pt>
                <c:pt idx="1">
                  <c:v>637</c:v>
                </c:pt>
                <c:pt idx="2">
                  <c:v>121</c:v>
                </c:pt>
                <c:pt idx="3">
                  <c:v>474</c:v>
                </c:pt>
                <c:pt idx="4">
                  <c:v>473</c:v>
                </c:pt>
                <c:pt idx="5">
                  <c:v>302</c:v>
                </c:pt>
                <c:pt idx="6">
                  <c:v>39</c:v>
                </c:pt>
                <c:pt idx="7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F4-4382-A8FC-1B25A78FC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8.4'!$T$8:$Z$8</c:f>
              <c:numCache>
                <c:formatCode>#,##0</c:formatCode>
                <c:ptCount val="7"/>
                <c:pt idx="0">
                  <c:v>40602.43</c:v>
                </c:pt>
                <c:pt idx="1">
                  <c:v>41460</c:v>
                </c:pt>
                <c:pt idx="2">
                  <c:v>42214.5</c:v>
                </c:pt>
                <c:pt idx="3">
                  <c:v>44118.98</c:v>
                </c:pt>
                <c:pt idx="4">
                  <c:v>46082</c:v>
                </c:pt>
                <c:pt idx="5">
                  <c:v>47073.94</c:v>
                </c:pt>
                <c:pt idx="6">
                  <c:v>48800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6-4459-A1CF-5578FF785D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6-4459-A1CF-5578FF785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8.40'!$T$8:$Z$8</c:f>
              <c:numCache>
                <c:formatCode>#,##0</c:formatCode>
                <c:ptCount val="7"/>
                <c:pt idx="0">
                  <c:v>37623</c:v>
                </c:pt>
                <c:pt idx="1">
                  <c:v>38129</c:v>
                </c:pt>
                <c:pt idx="2">
                  <c:v>38810</c:v>
                </c:pt>
                <c:pt idx="3">
                  <c:v>40171.47</c:v>
                </c:pt>
                <c:pt idx="4">
                  <c:v>41400</c:v>
                </c:pt>
                <c:pt idx="5">
                  <c:v>42030.58</c:v>
                </c:pt>
                <c:pt idx="6">
                  <c:v>43255.13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2-47AE-BFB9-F12C87B838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2-47AE-BFB9-F12C87B83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8.41'!$U$4:$Y$4</c:f>
              <c:numCache>
                <c:formatCode>#,##0</c:formatCode>
                <c:ptCount val="5"/>
                <c:pt idx="0">
                  <c:v>6344</c:v>
                </c:pt>
                <c:pt idx="1">
                  <c:v>6515</c:v>
                </c:pt>
                <c:pt idx="2">
                  <c:v>6519</c:v>
                </c:pt>
                <c:pt idx="3">
                  <c:v>6539</c:v>
                </c:pt>
                <c:pt idx="4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3-45B6-9433-0DA23573CC16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8.41'!$U$7:$Y$7</c:f>
              <c:numCache>
                <c:formatCode>#,##0</c:formatCode>
                <c:ptCount val="5"/>
                <c:pt idx="0">
                  <c:v>4233</c:v>
                </c:pt>
                <c:pt idx="1">
                  <c:v>4293</c:v>
                </c:pt>
                <c:pt idx="2">
                  <c:v>4351</c:v>
                </c:pt>
                <c:pt idx="3">
                  <c:v>4421</c:v>
                </c:pt>
                <c:pt idx="4">
                  <c:v>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3-45B6-9433-0DA23573CC16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8.41'!$U$11:$Y$11</c:f>
              <c:numCache>
                <c:formatCode>#,##0</c:formatCode>
                <c:ptCount val="5"/>
                <c:pt idx="0">
                  <c:v>5028</c:v>
                </c:pt>
                <c:pt idx="1">
                  <c:v>5161</c:v>
                </c:pt>
                <c:pt idx="2">
                  <c:v>5155</c:v>
                </c:pt>
                <c:pt idx="3">
                  <c:v>5190</c:v>
                </c:pt>
                <c:pt idx="4">
                  <c:v>5766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3-45B6-9433-0DA23573CC16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8.41'!$U$12:$Y$12</c:f>
              <c:numCache>
                <c:formatCode>#,##0</c:formatCode>
                <c:ptCount val="5"/>
                <c:pt idx="0">
                  <c:v>1323</c:v>
                </c:pt>
                <c:pt idx="1">
                  <c:v>1355</c:v>
                </c:pt>
                <c:pt idx="2">
                  <c:v>1365</c:v>
                </c:pt>
                <c:pt idx="3">
                  <c:v>1354</c:v>
                </c:pt>
                <c:pt idx="4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43-45B6-9433-0DA23573C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8.41'!$AB$15:$AB$33</c:f>
              <c:numCache>
                <c:formatCode>0.0%</c:formatCode>
                <c:ptCount val="19"/>
                <c:pt idx="0">
                  <c:v>7.4792243767313013E-2</c:v>
                </c:pt>
                <c:pt idx="1">
                  <c:v>7.9145231499802137E-3</c:v>
                </c:pt>
                <c:pt idx="2">
                  <c:v>3.521962801741195E-2</c:v>
                </c:pt>
                <c:pt idx="3">
                  <c:v>4.3529877324891171E-3</c:v>
                </c:pt>
                <c:pt idx="4">
                  <c:v>8.4949215143120954E-2</c:v>
                </c:pt>
                <c:pt idx="5">
                  <c:v>2.2160664819944598E-2</c:v>
                </c:pt>
                <c:pt idx="6">
                  <c:v>9.7216726025590297E-2</c:v>
                </c:pt>
                <c:pt idx="7">
                  <c:v>9.2204194697269495E-2</c:v>
                </c:pt>
                <c:pt idx="8">
                  <c:v>5.4478301015697138E-2</c:v>
                </c:pt>
                <c:pt idx="9">
                  <c:v>8.3102493074792248E-3</c:v>
                </c:pt>
                <c:pt idx="10">
                  <c:v>2.1105395066613904E-2</c:v>
                </c:pt>
                <c:pt idx="11">
                  <c:v>3.1790001319087192E-2</c:v>
                </c:pt>
                <c:pt idx="12">
                  <c:v>4.4980873235720878E-2</c:v>
                </c:pt>
                <c:pt idx="13">
                  <c:v>6.4371454953172411E-2</c:v>
                </c:pt>
                <c:pt idx="14">
                  <c:v>3.8517345996570376E-2</c:v>
                </c:pt>
                <c:pt idx="15">
                  <c:v>9.0753198786439782E-2</c:v>
                </c:pt>
                <c:pt idx="16">
                  <c:v>8.0200501253132828E-2</c:v>
                </c:pt>
                <c:pt idx="17">
                  <c:v>2.5062656641604009E-2</c:v>
                </c:pt>
                <c:pt idx="18">
                  <c:v>3.7725893681572351E-2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E-4C4A-A8CA-2617845C93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E-4C4A-A8CA-2617845C9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8.41'!$Y$44:$Y$60</c:f>
              <c:numCache>
                <c:formatCode>#,##0</c:formatCode>
                <c:ptCount val="17"/>
                <c:pt idx="0">
                  <c:v>0</c:v>
                </c:pt>
                <c:pt idx="1">
                  <c:v>103</c:v>
                </c:pt>
                <c:pt idx="2">
                  <c:v>195</c:v>
                </c:pt>
                <c:pt idx="3">
                  <c:v>309</c:v>
                </c:pt>
                <c:pt idx="4">
                  <c:v>333</c:v>
                </c:pt>
                <c:pt idx="5">
                  <c:v>265</c:v>
                </c:pt>
                <c:pt idx="6">
                  <c:v>313</c:v>
                </c:pt>
                <c:pt idx="7">
                  <c:v>292</c:v>
                </c:pt>
                <c:pt idx="8">
                  <c:v>305</c:v>
                </c:pt>
                <c:pt idx="9">
                  <c:v>322</c:v>
                </c:pt>
                <c:pt idx="10">
                  <c:v>400</c:v>
                </c:pt>
                <c:pt idx="11">
                  <c:v>302</c:v>
                </c:pt>
                <c:pt idx="12">
                  <c:v>214</c:v>
                </c:pt>
                <c:pt idx="13">
                  <c:v>97</c:v>
                </c:pt>
                <c:pt idx="14">
                  <c:v>30</c:v>
                </c:pt>
                <c:pt idx="15">
                  <c:v>20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C-4778-990C-BAA4EBD91BA7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8.41'!$Y$63:$Y$79</c:f>
              <c:numCache>
                <c:formatCode>#,##0</c:formatCode>
                <c:ptCount val="17"/>
                <c:pt idx="0">
                  <c:v>0</c:v>
                </c:pt>
                <c:pt idx="1">
                  <c:v>74</c:v>
                </c:pt>
                <c:pt idx="2">
                  <c:v>202</c:v>
                </c:pt>
                <c:pt idx="3">
                  <c:v>297</c:v>
                </c:pt>
                <c:pt idx="4">
                  <c:v>275</c:v>
                </c:pt>
                <c:pt idx="5">
                  <c:v>306</c:v>
                </c:pt>
                <c:pt idx="6">
                  <c:v>326</c:v>
                </c:pt>
                <c:pt idx="7">
                  <c:v>327</c:v>
                </c:pt>
                <c:pt idx="8">
                  <c:v>378</c:v>
                </c:pt>
                <c:pt idx="9">
                  <c:v>391</c:v>
                </c:pt>
                <c:pt idx="10">
                  <c:v>453</c:v>
                </c:pt>
                <c:pt idx="11">
                  <c:v>344</c:v>
                </c:pt>
                <c:pt idx="12">
                  <c:v>146</c:v>
                </c:pt>
                <c:pt idx="13">
                  <c:v>59</c:v>
                </c:pt>
                <c:pt idx="14">
                  <c:v>34</c:v>
                </c:pt>
                <c:pt idx="15">
                  <c:v>13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C-4778-990C-BAA4EBD9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8.41'!$Y$83:$Y$90</c:f>
              <c:numCache>
                <c:formatCode>#,##0</c:formatCode>
                <c:ptCount val="8"/>
                <c:pt idx="0">
                  <c:v>270</c:v>
                </c:pt>
                <c:pt idx="1">
                  <c:v>203</c:v>
                </c:pt>
                <c:pt idx="2">
                  <c:v>410</c:v>
                </c:pt>
                <c:pt idx="3">
                  <c:v>156</c:v>
                </c:pt>
                <c:pt idx="4">
                  <c:v>61</c:v>
                </c:pt>
                <c:pt idx="5">
                  <c:v>123</c:v>
                </c:pt>
                <c:pt idx="6">
                  <c:v>186</c:v>
                </c:pt>
                <c:pt idx="7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4-4DF3-9DED-B3BE90BB91F2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8.41'!$Y$93:$Y$100</c:f>
              <c:numCache>
                <c:formatCode>#,##0</c:formatCode>
                <c:ptCount val="8"/>
                <c:pt idx="0">
                  <c:v>174</c:v>
                </c:pt>
                <c:pt idx="1">
                  <c:v>436</c:v>
                </c:pt>
                <c:pt idx="2">
                  <c:v>77</c:v>
                </c:pt>
                <c:pt idx="3">
                  <c:v>282</c:v>
                </c:pt>
                <c:pt idx="4">
                  <c:v>347</c:v>
                </c:pt>
                <c:pt idx="5">
                  <c:v>257</c:v>
                </c:pt>
                <c:pt idx="6">
                  <c:v>13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C4-4DF3-9DED-B3BE90BB9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8.41'!$U$8:$Y$8</c:f>
              <c:numCache>
                <c:formatCode>#,##0</c:formatCode>
                <c:ptCount val="5"/>
                <c:pt idx="0">
                  <c:v>25163</c:v>
                </c:pt>
                <c:pt idx="1">
                  <c:v>25679.93</c:v>
                </c:pt>
                <c:pt idx="2">
                  <c:v>26944.91</c:v>
                </c:pt>
                <c:pt idx="3">
                  <c:v>28773.3</c:v>
                </c:pt>
                <c:pt idx="4">
                  <c:v>28336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7-45C2-9320-EBAE8AFAF9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7-45C2-9320-EBAE8AFAF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8.41'!$T$4:$Z$4</c:f>
              <c:numCache>
                <c:formatCode>#,##0</c:formatCode>
                <c:ptCount val="7"/>
                <c:pt idx="0">
                  <c:v>6370</c:v>
                </c:pt>
                <c:pt idx="1">
                  <c:v>6344</c:v>
                </c:pt>
                <c:pt idx="2">
                  <c:v>6515</c:v>
                </c:pt>
                <c:pt idx="3">
                  <c:v>6519</c:v>
                </c:pt>
                <c:pt idx="4">
                  <c:v>6539</c:v>
                </c:pt>
                <c:pt idx="5">
                  <c:v>7159</c:v>
                </c:pt>
                <c:pt idx="6">
                  <c:v>7580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F-4369-ABB4-BC7BF175F99E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8.41'!$T$7:$Z$7</c:f>
              <c:numCache>
                <c:formatCode>#,##0</c:formatCode>
                <c:ptCount val="7"/>
                <c:pt idx="0">
                  <c:v>4185</c:v>
                </c:pt>
                <c:pt idx="1">
                  <c:v>4233</c:v>
                </c:pt>
                <c:pt idx="2">
                  <c:v>4293</c:v>
                </c:pt>
                <c:pt idx="3">
                  <c:v>4351</c:v>
                </c:pt>
                <c:pt idx="4">
                  <c:v>4421</c:v>
                </c:pt>
                <c:pt idx="5">
                  <c:v>4664</c:v>
                </c:pt>
                <c:pt idx="6">
                  <c:v>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F-4369-ABB4-BC7BF175F99E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8.41'!$T$11:$Z$11</c:f>
              <c:numCache>
                <c:formatCode>#,##0</c:formatCode>
                <c:ptCount val="7"/>
                <c:pt idx="0">
                  <c:v>5039</c:v>
                </c:pt>
                <c:pt idx="1">
                  <c:v>5028</c:v>
                </c:pt>
                <c:pt idx="2">
                  <c:v>5161</c:v>
                </c:pt>
                <c:pt idx="3">
                  <c:v>5155</c:v>
                </c:pt>
                <c:pt idx="4">
                  <c:v>5190</c:v>
                </c:pt>
                <c:pt idx="5">
                  <c:v>5766</c:v>
                </c:pt>
                <c:pt idx="6">
                  <c:v>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0F-4369-ABB4-BC7BF175F99E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8.41'!$T$12:$Z$12</c:f>
              <c:numCache>
                <c:formatCode>#,##0</c:formatCode>
                <c:ptCount val="7"/>
                <c:pt idx="0">
                  <c:v>1336</c:v>
                </c:pt>
                <c:pt idx="1">
                  <c:v>1323</c:v>
                </c:pt>
                <c:pt idx="2">
                  <c:v>1355</c:v>
                </c:pt>
                <c:pt idx="3">
                  <c:v>1365</c:v>
                </c:pt>
                <c:pt idx="4">
                  <c:v>1354</c:v>
                </c:pt>
                <c:pt idx="5">
                  <c:v>1393</c:v>
                </c:pt>
                <c:pt idx="6">
                  <c:v>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0F-4369-ABB4-BC7BF175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8.41'!$AB$15:$AB$33</c:f>
              <c:numCache>
                <c:formatCode>0.0%</c:formatCode>
                <c:ptCount val="19"/>
                <c:pt idx="0">
                  <c:v>7.4792243767313013E-2</c:v>
                </c:pt>
                <c:pt idx="1">
                  <c:v>7.9145231499802137E-3</c:v>
                </c:pt>
                <c:pt idx="2">
                  <c:v>3.521962801741195E-2</c:v>
                </c:pt>
                <c:pt idx="3">
                  <c:v>4.3529877324891171E-3</c:v>
                </c:pt>
                <c:pt idx="4">
                  <c:v>8.4949215143120954E-2</c:v>
                </c:pt>
                <c:pt idx="5">
                  <c:v>2.2160664819944598E-2</c:v>
                </c:pt>
                <c:pt idx="6">
                  <c:v>9.7216726025590297E-2</c:v>
                </c:pt>
                <c:pt idx="7">
                  <c:v>9.2204194697269495E-2</c:v>
                </c:pt>
                <c:pt idx="8">
                  <c:v>5.4478301015697138E-2</c:v>
                </c:pt>
                <c:pt idx="9">
                  <c:v>8.3102493074792248E-3</c:v>
                </c:pt>
                <c:pt idx="10">
                  <c:v>2.1105395066613904E-2</c:v>
                </c:pt>
                <c:pt idx="11">
                  <c:v>3.1790001319087192E-2</c:v>
                </c:pt>
                <c:pt idx="12">
                  <c:v>4.4980873235720878E-2</c:v>
                </c:pt>
                <c:pt idx="13">
                  <c:v>6.4371454953172411E-2</c:v>
                </c:pt>
                <c:pt idx="14">
                  <c:v>3.8517345996570376E-2</c:v>
                </c:pt>
                <c:pt idx="15">
                  <c:v>9.0753198786439782E-2</c:v>
                </c:pt>
                <c:pt idx="16">
                  <c:v>8.0200501253132828E-2</c:v>
                </c:pt>
                <c:pt idx="17">
                  <c:v>2.5062656641604009E-2</c:v>
                </c:pt>
                <c:pt idx="18">
                  <c:v>3.7725893681572351E-2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8-40AE-A3E1-3D589D5013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8-40AE-A3E1-3D589D501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8.41'!$Z$44:$Z$60</c:f>
              <c:numCache>
                <c:formatCode>#,##0</c:formatCode>
                <c:ptCount val="17"/>
                <c:pt idx="0">
                  <c:v>0</c:v>
                </c:pt>
                <c:pt idx="1">
                  <c:v>88</c:v>
                </c:pt>
                <c:pt idx="2">
                  <c:v>248</c:v>
                </c:pt>
                <c:pt idx="3">
                  <c:v>325</c:v>
                </c:pt>
                <c:pt idx="4">
                  <c:v>347</c:v>
                </c:pt>
                <c:pt idx="5">
                  <c:v>284</c:v>
                </c:pt>
                <c:pt idx="6">
                  <c:v>309</c:v>
                </c:pt>
                <c:pt idx="7">
                  <c:v>289</c:v>
                </c:pt>
                <c:pt idx="8">
                  <c:v>323</c:v>
                </c:pt>
                <c:pt idx="9">
                  <c:v>353</c:v>
                </c:pt>
                <c:pt idx="10">
                  <c:v>420</c:v>
                </c:pt>
                <c:pt idx="11">
                  <c:v>334</c:v>
                </c:pt>
                <c:pt idx="12">
                  <c:v>224</c:v>
                </c:pt>
                <c:pt idx="13">
                  <c:v>118</c:v>
                </c:pt>
                <c:pt idx="14">
                  <c:v>37</c:v>
                </c:pt>
                <c:pt idx="15">
                  <c:v>20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6-407D-B617-2362638CD252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8.41'!$Z$63:$Z$79</c:f>
              <c:numCache>
                <c:formatCode>#,##0</c:formatCode>
                <c:ptCount val="17"/>
                <c:pt idx="0">
                  <c:v>7</c:v>
                </c:pt>
                <c:pt idx="1">
                  <c:v>66</c:v>
                </c:pt>
                <c:pt idx="2">
                  <c:v>195</c:v>
                </c:pt>
                <c:pt idx="3">
                  <c:v>315</c:v>
                </c:pt>
                <c:pt idx="4">
                  <c:v>313</c:v>
                </c:pt>
                <c:pt idx="5">
                  <c:v>310</c:v>
                </c:pt>
                <c:pt idx="6">
                  <c:v>339</c:v>
                </c:pt>
                <c:pt idx="7">
                  <c:v>337</c:v>
                </c:pt>
                <c:pt idx="8">
                  <c:v>399</c:v>
                </c:pt>
                <c:pt idx="9">
                  <c:v>381</c:v>
                </c:pt>
                <c:pt idx="10">
                  <c:v>458</c:v>
                </c:pt>
                <c:pt idx="11">
                  <c:v>352</c:v>
                </c:pt>
                <c:pt idx="12">
                  <c:v>160</c:v>
                </c:pt>
                <c:pt idx="13">
                  <c:v>86</c:v>
                </c:pt>
                <c:pt idx="14">
                  <c:v>28</c:v>
                </c:pt>
                <c:pt idx="15">
                  <c:v>16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36-407D-B617-2362638CD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8.41'!$Z$83:$Z$90</c:f>
              <c:numCache>
                <c:formatCode>#,##0</c:formatCode>
                <c:ptCount val="8"/>
                <c:pt idx="0">
                  <c:v>295</c:v>
                </c:pt>
                <c:pt idx="1">
                  <c:v>214</c:v>
                </c:pt>
                <c:pt idx="2">
                  <c:v>440</c:v>
                </c:pt>
                <c:pt idx="3">
                  <c:v>162</c:v>
                </c:pt>
                <c:pt idx="4">
                  <c:v>52</c:v>
                </c:pt>
                <c:pt idx="5">
                  <c:v>126</c:v>
                </c:pt>
                <c:pt idx="6">
                  <c:v>214</c:v>
                </c:pt>
                <c:pt idx="7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8-4312-93EA-B20ED6215CD7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8.41'!$Z$93:$Z$100</c:f>
              <c:numCache>
                <c:formatCode>#,##0</c:formatCode>
                <c:ptCount val="8"/>
                <c:pt idx="0">
                  <c:v>169</c:v>
                </c:pt>
                <c:pt idx="1">
                  <c:v>457</c:v>
                </c:pt>
                <c:pt idx="2">
                  <c:v>77</c:v>
                </c:pt>
                <c:pt idx="3">
                  <c:v>319</c:v>
                </c:pt>
                <c:pt idx="4">
                  <c:v>341</c:v>
                </c:pt>
                <c:pt idx="5">
                  <c:v>284</c:v>
                </c:pt>
                <c:pt idx="6">
                  <c:v>15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48-4312-93EA-B20ED6215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8.5'!$U$4:$Y$4</c:f>
              <c:numCache>
                <c:formatCode>#,##0</c:formatCode>
                <c:ptCount val="5"/>
                <c:pt idx="0">
                  <c:v>20402</c:v>
                </c:pt>
                <c:pt idx="1">
                  <c:v>20869</c:v>
                </c:pt>
                <c:pt idx="2">
                  <c:v>20765</c:v>
                </c:pt>
                <c:pt idx="3">
                  <c:v>21014</c:v>
                </c:pt>
                <c:pt idx="4">
                  <c:v>22533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8-4946-8CBF-4141440F14E8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8.5'!$U$7:$Y$7</c:f>
              <c:numCache>
                <c:formatCode>#,##0</c:formatCode>
                <c:ptCount val="5"/>
                <c:pt idx="0">
                  <c:v>14662</c:v>
                </c:pt>
                <c:pt idx="1">
                  <c:v>14828</c:v>
                </c:pt>
                <c:pt idx="2">
                  <c:v>15046</c:v>
                </c:pt>
                <c:pt idx="3">
                  <c:v>15361</c:v>
                </c:pt>
                <c:pt idx="4">
                  <c:v>16263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48-4946-8CBF-4141440F14E8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8.5'!$U$11:$Y$11</c:f>
              <c:numCache>
                <c:formatCode>#,##0</c:formatCode>
                <c:ptCount val="5"/>
                <c:pt idx="0">
                  <c:v>16723</c:v>
                </c:pt>
                <c:pt idx="1">
                  <c:v>17190</c:v>
                </c:pt>
                <c:pt idx="2">
                  <c:v>17146</c:v>
                </c:pt>
                <c:pt idx="3">
                  <c:v>17324</c:v>
                </c:pt>
                <c:pt idx="4">
                  <c:v>18666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8-4946-8CBF-4141440F14E8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8.5'!$U$12:$Y$12</c:f>
              <c:numCache>
                <c:formatCode>#,##0</c:formatCode>
                <c:ptCount val="5"/>
                <c:pt idx="0">
                  <c:v>3677</c:v>
                </c:pt>
                <c:pt idx="1">
                  <c:v>3679</c:v>
                </c:pt>
                <c:pt idx="2">
                  <c:v>3620</c:v>
                </c:pt>
                <c:pt idx="3">
                  <c:v>3689</c:v>
                </c:pt>
                <c:pt idx="4">
                  <c:v>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48-4946-8CBF-4141440F1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8.41'!$T$8:$Z$8</c:f>
              <c:numCache>
                <c:formatCode>#,##0</c:formatCode>
                <c:ptCount val="7"/>
                <c:pt idx="0">
                  <c:v>23828.53</c:v>
                </c:pt>
                <c:pt idx="1">
                  <c:v>25163</c:v>
                </c:pt>
                <c:pt idx="2">
                  <c:v>25679.93</c:v>
                </c:pt>
                <c:pt idx="3">
                  <c:v>26944.91</c:v>
                </c:pt>
                <c:pt idx="4">
                  <c:v>28773.3</c:v>
                </c:pt>
                <c:pt idx="5">
                  <c:v>28336</c:v>
                </c:pt>
                <c:pt idx="6">
                  <c:v>29968.48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5-489D-870A-44BFD1BFBE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5-489D-870A-44BFD1BFB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8.42'!$U$4:$Y$4</c:f>
              <c:numCache>
                <c:formatCode>#,##0</c:formatCode>
                <c:ptCount val="5"/>
                <c:pt idx="0">
                  <c:v>66093</c:v>
                </c:pt>
                <c:pt idx="1">
                  <c:v>67537</c:v>
                </c:pt>
                <c:pt idx="2">
                  <c:v>69641</c:v>
                </c:pt>
                <c:pt idx="3">
                  <c:v>72974</c:v>
                </c:pt>
                <c:pt idx="4">
                  <c:v>77494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9-495B-AFBD-AD90E4C9E6B5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8.42'!$U$7:$Y$7</c:f>
              <c:numCache>
                <c:formatCode>#,##0</c:formatCode>
                <c:ptCount val="5"/>
                <c:pt idx="0">
                  <c:v>46201</c:v>
                </c:pt>
                <c:pt idx="1">
                  <c:v>47165</c:v>
                </c:pt>
                <c:pt idx="2">
                  <c:v>48226</c:v>
                </c:pt>
                <c:pt idx="3">
                  <c:v>50254</c:v>
                </c:pt>
                <c:pt idx="4">
                  <c:v>52508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19-495B-AFBD-AD90E4C9E6B5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8.42'!$U$11:$Y$11</c:f>
              <c:numCache>
                <c:formatCode>#,##0</c:formatCode>
                <c:ptCount val="5"/>
                <c:pt idx="0">
                  <c:v>60174</c:v>
                </c:pt>
                <c:pt idx="1">
                  <c:v>61394</c:v>
                </c:pt>
                <c:pt idx="2">
                  <c:v>63487</c:v>
                </c:pt>
                <c:pt idx="3">
                  <c:v>66201</c:v>
                </c:pt>
                <c:pt idx="4">
                  <c:v>70369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19-495B-AFBD-AD90E4C9E6B5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8.42'!$U$12:$Y$12</c:f>
              <c:numCache>
                <c:formatCode>#,##0</c:formatCode>
                <c:ptCount val="5"/>
                <c:pt idx="0">
                  <c:v>5918</c:v>
                </c:pt>
                <c:pt idx="1">
                  <c:v>6140</c:v>
                </c:pt>
                <c:pt idx="2">
                  <c:v>6156</c:v>
                </c:pt>
                <c:pt idx="3">
                  <c:v>6771</c:v>
                </c:pt>
                <c:pt idx="4">
                  <c:v>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19-495B-AFBD-AD90E4C9E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8.42'!$AB$15:$AB$33</c:f>
              <c:numCache>
                <c:formatCode>0.0%</c:formatCode>
                <c:ptCount val="19"/>
                <c:pt idx="0">
                  <c:v>5.5530133445465448E-3</c:v>
                </c:pt>
                <c:pt idx="1">
                  <c:v>9.8940104134459593E-4</c:v>
                </c:pt>
                <c:pt idx="2">
                  <c:v>4.5970045883473296E-2</c:v>
                </c:pt>
                <c:pt idx="3">
                  <c:v>6.7650296201936756E-3</c:v>
                </c:pt>
                <c:pt idx="4">
                  <c:v>4.0008904609372099E-2</c:v>
                </c:pt>
                <c:pt idx="5">
                  <c:v>3.774564972729634E-2</c:v>
                </c:pt>
                <c:pt idx="6">
                  <c:v>8.6053155570946241E-2</c:v>
                </c:pt>
                <c:pt idx="7">
                  <c:v>8.8811110973694304E-2</c:v>
                </c:pt>
                <c:pt idx="8">
                  <c:v>4.2197954413347019E-2</c:v>
                </c:pt>
                <c:pt idx="9">
                  <c:v>2.7616656566531037E-2</c:v>
                </c:pt>
                <c:pt idx="10">
                  <c:v>4.4399371730338748E-2</c:v>
                </c:pt>
                <c:pt idx="11">
                  <c:v>1.8192611647723761E-2</c:v>
                </c:pt>
                <c:pt idx="12">
                  <c:v>0.10025106051424119</c:v>
                </c:pt>
                <c:pt idx="13">
                  <c:v>0.13078645015273879</c:v>
                </c:pt>
                <c:pt idx="14">
                  <c:v>4.8666163721137315E-2</c:v>
                </c:pt>
                <c:pt idx="15">
                  <c:v>8.0017809218744199E-2</c:v>
                </c:pt>
                <c:pt idx="16">
                  <c:v>9.2113236949181887E-2</c:v>
                </c:pt>
                <c:pt idx="17">
                  <c:v>3.314493488504397E-2</c:v>
                </c:pt>
                <c:pt idx="18">
                  <c:v>3.4851651681363394E-2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8-4C13-89B8-FEAF9C016C5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8-4C13-89B8-FEAF9C016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8.42'!$Y$44:$Y$60</c:f>
              <c:numCache>
                <c:formatCode>#,##0</c:formatCode>
                <c:ptCount val="17"/>
                <c:pt idx="0">
                  <c:v>6</c:v>
                </c:pt>
                <c:pt idx="1">
                  <c:v>285</c:v>
                </c:pt>
                <c:pt idx="2">
                  <c:v>1305</c:v>
                </c:pt>
                <c:pt idx="3">
                  <c:v>4600</c:v>
                </c:pt>
                <c:pt idx="4">
                  <c:v>8166</c:v>
                </c:pt>
                <c:pt idx="5">
                  <c:v>7652</c:v>
                </c:pt>
                <c:pt idx="6">
                  <c:v>5602</c:v>
                </c:pt>
                <c:pt idx="7">
                  <c:v>4200</c:v>
                </c:pt>
                <c:pt idx="8">
                  <c:v>3286</c:v>
                </c:pt>
                <c:pt idx="9">
                  <c:v>2478</c:v>
                </c:pt>
                <c:pt idx="10">
                  <c:v>1968</c:v>
                </c:pt>
                <c:pt idx="11">
                  <c:v>1254</c:v>
                </c:pt>
                <c:pt idx="12">
                  <c:v>454</c:v>
                </c:pt>
                <c:pt idx="13">
                  <c:v>185</c:v>
                </c:pt>
                <c:pt idx="14">
                  <c:v>55</c:v>
                </c:pt>
                <c:pt idx="15">
                  <c:v>24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A-409A-9F1A-12A29BC8E3E9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8.42'!$Y$63:$Y$79</c:f>
              <c:numCache>
                <c:formatCode>#,##0</c:formatCode>
                <c:ptCount val="17"/>
                <c:pt idx="0">
                  <c:v>16</c:v>
                </c:pt>
                <c:pt idx="1">
                  <c:v>340</c:v>
                </c:pt>
                <c:pt idx="2">
                  <c:v>1443</c:v>
                </c:pt>
                <c:pt idx="3">
                  <c:v>4011</c:v>
                </c:pt>
                <c:pt idx="4">
                  <c:v>6922</c:v>
                </c:pt>
                <c:pt idx="5">
                  <c:v>6322</c:v>
                </c:pt>
                <c:pt idx="6">
                  <c:v>4470</c:v>
                </c:pt>
                <c:pt idx="7">
                  <c:v>3659</c:v>
                </c:pt>
                <c:pt idx="8">
                  <c:v>3028</c:v>
                </c:pt>
                <c:pt idx="9">
                  <c:v>2320</c:v>
                </c:pt>
                <c:pt idx="10">
                  <c:v>1825</c:v>
                </c:pt>
                <c:pt idx="11">
                  <c:v>982</c:v>
                </c:pt>
                <c:pt idx="12">
                  <c:v>417</c:v>
                </c:pt>
                <c:pt idx="13">
                  <c:v>92</c:v>
                </c:pt>
                <c:pt idx="14">
                  <c:v>37</c:v>
                </c:pt>
                <c:pt idx="15">
                  <c:v>21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A-409A-9F1A-12A29BC8E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8.42'!$Y$83:$Y$90</c:f>
              <c:numCache>
                <c:formatCode>#,##0</c:formatCode>
                <c:ptCount val="8"/>
                <c:pt idx="0">
                  <c:v>3372</c:v>
                </c:pt>
                <c:pt idx="1">
                  <c:v>5783</c:v>
                </c:pt>
                <c:pt idx="2">
                  <c:v>3305</c:v>
                </c:pt>
                <c:pt idx="3">
                  <c:v>1762</c:v>
                </c:pt>
                <c:pt idx="4">
                  <c:v>1931</c:v>
                </c:pt>
                <c:pt idx="5">
                  <c:v>1690</c:v>
                </c:pt>
                <c:pt idx="6">
                  <c:v>1773</c:v>
                </c:pt>
                <c:pt idx="7">
                  <c:v>3064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7-437F-95C2-C5D1DB3E097E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8.42'!$Y$93:$Y$100</c:f>
              <c:numCache>
                <c:formatCode>#,##0</c:formatCode>
                <c:ptCount val="8"/>
                <c:pt idx="0">
                  <c:v>2606</c:v>
                </c:pt>
                <c:pt idx="1">
                  <c:v>6529</c:v>
                </c:pt>
                <c:pt idx="2">
                  <c:v>767</c:v>
                </c:pt>
                <c:pt idx="3">
                  <c:v>2557</c:v>
                </c:pt>
                <c:pt idx="4">
                  <c:v>3842</c:v>
                </c:pt>
                <c:pt idx="5">
                  <c:v>1991</c:v>
                </c:pt>
                <c:pt idx="6">
                  <c:v>289</c:v>
                </c:pt>
                <c:pt idx="7">
                  <c:v>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7-437F-95C2-C5D1DB3E0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8.42'!$U$8:$Y$8</c:f>
              <c:numCache>
                <c:formatCode>#,##0</c:formatCode>
                <c:ptCount val="5"/>
                <c:pt idx="0">
                  <c:v>40010.660000000003</c:v>
                </c:pt>
                <c:pt idx="1">
                  <c:v>40238.660000000003</c:v>
                </c:pt>
                <c:pt idx="2">
                  <c:v>41538</c:v>
                </c:pt>
                <c:pt idx="3">
                  <c:v>42666.27</c:v>
                </c:pt>
                <c:pt idx="4">
                  <c:v>43629.62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8-4153-91BE-A38029B71C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8-4153-91BE-A38029B71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8.42'!$T$4:$Z$4</c:f>
              <c:numCache>
                <c:formatCode>#,##0</c:formatCode>
                <c:ptCount val="7"/>
                <c:pt idx="0">
                  <c:v>64895</c:v>
                </c:pt>
                <c:pt idx="1">
                  <c:v>66093</c:v>
                </c:pt>
                <c:pt idx="2">
                  <c:v>67537</c:v>
                </c:pt>
                <c:pt idx="3">
                  <c:v>69641</c:v>
                </c:pt>
                <c:pt idx="4">
                  <c:v>72974</c:v>
                </c:pt>
                <c:pt idx="5">
                  <c:v>77494</c:v>
                </c:pt>
                <c:pt idx="6">
                  <c:v>80857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5E-4F76-A197-C7488DEEAD87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8.42'!$T$7:$Z$7</c:f>
              <c:numCache>
                <c:formatCode>#,##0</c:formatCode>
                <c:ptCount val="7"/>
                <c:pt idx="0">
                  <c:v>45370</c:v>
                </c:pt>
                <c:pt idx="1">
                  <c:v>46201</c:v>
                </c:pt>
                <c:pt idx="2">
                  <c:v>47165</c:v>
                </c:pt>
                <c:pt idx="3">
                  <c:v>48226</c:v>
                </c:pt>
                <c:pt idx="4">
                  <c:v>50254</c:v>
                </c:pt>
                <c:pt idx="5">
                  <c:v>52508</c:v>
                </c:pt>
                <c:pt idx="6">
                  <c:v>54281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5E-4F76-A197-C7488DEEAD87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8.42'!$T$11:$Z$11</c:f>
              <c:numCache>
                <c:formatCode>#,##0</c:formatCode>
                <c:ptCount val="7"/>
                <c:pt idx="0">
                  <c:v>59008</c:v>
                </c:pt>
                <c:pt idx="1">
                  <c:v>60174</c:v>
                </c:pt>
                <c:pt idx="2">
                  <c:v>61394</c:v>
                </c:pt>
                <c:pt idx="3">
                  <c:v>63487</c:v>
                </c:pt>
                <c:pt idx="4">
                  <c:v>66201</c:v>
                </c:pt>
                <c:pt idx="5">
                  <c:v>70369</c:v>
                </c:pt>
                <c:pt idx="6">
                  <c:v>73150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5E-4F76-A197-C7488DEEAD87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8.42'!$T$12:$Z$12</c:f>
              <c:numCache>
                <c:formatCode>#,##0</c:formatCode>
                <c:ptCount val="7"/>
                <c:pt idx="0">
                  <c:v>5887</c:v>
                </c:pt>
                <c:pt idx="1">
                  <c:v>5918</c:v>
                </c:pt>
                <c:pt idx="2">
                  <c:v>6140</c:v>
                </c:pt>
                <c:pt idx="3">
                  <c:v>6156</c:v>
                </c:pt>
                <c:pt idx="4">
                  <c:v>6771</c:v>
                </c:pt>
                <c:pt idx="5">
                  <c:v>7125</c:v>
                </c:pt>
                <c:pt idx="6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5E-4F76-A197-C7488DEEA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8.42'!$AB$15:$AB$33</c:f>
              <c:numCache>
                <c:formatCode>0.0%</c:formatCode>
                <c:ptCount val="19"/>
                <c:pt idx="0">
                  <c:v>5.5530133445465448E-3</c:v>
                </c:pt>
                <c:pt idx="1">
                  <c:v>9.8940104134459593E-4</c:v>
                </c:pt>
                <c:pt idx="2">
                  <c:v>4.5970045883473296E-2</c:v>
                </c:pt>
                <c:pt idx="3">
                  <c:v>6.7650296201936756E-3</c:v>
                </c:pt>
                <c:pt idx="4">
                  <c:v>4.0008904609372099E-2</c:v>
                </c:pt>
                <c:pt idx="5">
                  <c:v>3.774564972729634E-2</c:v>
                </c:pt>
                <c:pt idx="6">
                  <c:v>8.6053155570946241E-2</c:v>
                </c:pt>
                <c:pt idx="7">
                  <c:v>8.8811110973694304E-2</c:v>
                </c:pt>
                <c:pt idx="8">
                  <c:v>4.2197954413347019E-2</c:v>
                </c:pt>
                <c:pt idx="9">
                  <c:v>2.7616656566531037E-2</c:v>
                </c:pt>
                <c:pt idx="10">
                  <c:v>4.4399371730338748E-2</c:v>
                </c:pt>
                <c:pt idx="11">
                  <c:v>1.8192611647723761E-2</c:v>
                </c:pt>
                <c:pt idx="12">
                  <c:v>0.10025106051424119</c:v>
                </c:pt>
                <c:pt idx="13">
                  <c:v>0.13078645015273879</c:v>
                </c:pt>
                <c:pt idx="14">
                  <c:v>4.8666163721137315E-2</c:v>
                </c:pt>
                <c:pt idx="15">
                  <c:v>8.0017809218744199E-2</c:v>
                </c:pt>
                <c:pt idx="16">
                  <c:v>9.2113236949181887E-2</c:v>
                </c:pt>
                <c:pt idx="17">
                  <c:v>3.314493488504397E-2</c:v>
                </c:pt>
                <c:pt idx="18">
                  <c:v>3.4851651681363394E-2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C-4C4C-B69E-52D3ED18E6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C-4C4C-B69E-52D3ED18E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8.42'!$Z$44:$Z$60</c:f>
              <c:numCache>
                <c:formatCode>#,##0</c:formatCode>
                <c:ptCount val="17"/>
                <c:pt idx="0">
                  <c:v>9</c:v>
                </c:pt>
                <c:pt idx="1">
                  <c:v>323</c:v>
                </c:pt>
                <c:pt idx="2">
                  <c:v>1384</c:v>
                </c:pt>
                <c:pt idx="3">
                  <c:v>4925</c:v>
                </c:pt>
                <c:pt idx="4">
                  <c:v>8494</c:v>
                </c:pt>
                <c:pt idx="5">
                  <c:v>7672</c:v>
                </c:pt>
                <c:pt idx="6">
                  <c:v>5770</c:v>
                </c:pt>
                <c:pt idx="7">
                  <c:v>4348</c:v>
                </c:pt>
                <c:pt idx="8">
                  <c:v>3449</c:v>
                </c:pt>
                <c:pt idx="9">
                  <c:v>2648</c:v>
                </c:pt>
                <c:pt idx="10">
                  <c:v>2099</c:v>
                </c:pt>
                <c:pt idx="11">
                  <c:v>1327</c:v>
                </c:pt>
                <c:pt idx="12">
                  <c:v>495</c:v>
                </c:pt>
                <c:pt idx="13">
                  <c:v>190</c:v>
                </c:pt>
                <c:pt idx="14">
                  <c:v>47</c:v>
                </c:pt>
                <c:pt idx="15">
                  <c:v>31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8-422A-A0FA-CF91D1EA01F3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8.42'!$Z$63:$Z$79</c:f>
              <c:numCache>
                <c:formatCode>#,##0</c:formatCode>
                <c:ptCount val="17"/>
                <c:pt idx="0">
                  <c:v>16</c:v>
                </c:pt>
                <c:pt idx="1">
                  <c:v>387</c:v>
                </c:pt>
                <c:pt idx="2">
                  <c:v>1471</c:v>
                </c:pt>
                <c:pt idx="3">
                  <c:v>3954</c:v>
                </c:pt>
                <c:pt idx="4">
                  <c:v>7323</c:v>
                </c:pt>
                <c:pt idx="5">
                  <c:v>6498</c:v>
                </c:pt>
                <c:pt idx="6">
                  <c:v>4841</c:v>
                </c:pt>
                <c:pt idx="7">
                  <c:v>3770</c:v>
                </c:pt>
                <c:pt idx="8">
                  <c:v>3198</c:v>
                </c:pt>
                <c:pt idx="9">
                  <c:v>2447</c:v>
                </c:pt>
                <c:pt idx="10">
                  <c:v>1885</c:v>
                </c:pt>
                <c:pt idx="11">
                  <c:v>1072</c:v>
                </c:pt>
                <c:pt idx="12">
                  <c:v>404</c:v>
                </c:pt>
                <c:pt idx="13">
                  <c:v>131</c:v>
                </c:pt>
                <c:pt idx="14">
                  <c:v>29</c:v>
                </c:pt>
                <c:pt idx="15">
                  <c:v>27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8-422A-A0FA-CF91D1EA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8.42'!$Z$83:$Z$90</c:f>
              <c:numCache>
                <c:formatCode>#,##0</c:formatCode>
                <c:ptCount val="8"/>
                <c:pt idx="0">
                  <c:v>3503</c:v>
                </c:pt>
                <c:pt idx="1">
                  <c:v>6144</c:v>
                </c:pt>
                <c:pt idx="2">
                  <c:v>3385</c:v>
                </c:pt>
                <c:pt idx="3">
                  <c:v>1857</c:v>
                </c:pt>
                <c:pt idx="4">
                  <c:v>2013</c:v>
                </c:pt>
                <c:pt idx="5">
                  <c:v>1786</c:v>
                </c:pt>
                <c:pt idx="6">
                  <c:v>1854</c:v>
                </c:pt>
                <c:pt idx="7">
                  <c:v>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8C-48BE-817D-B1B8F3950AA3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8.42'!$Z$93:$Z$100</c:f>
              <c:numCache>
                <c:formatCode>#,##0</c:formatCode>
                <c:ptCount val="8"/>
                <c:pt idx="0">
                  <c:v>2745</c:v>
                </c:pt>
                <c:pt idx="1">
                  <c:v>6911</c:v>
                </c:pt>
                <c:pt idx="2">
                  <c:v>821</c:v>
                </c:pt>
                <c:pt idx="3">
                  <c:v>2859</c:v>
                </c:pt>
                <c:pt idx="4">
                  <c:v>3952</c:v>
                </c:pt>
                <c:pt idx="5">
                  <c:v>2116</c:v>
                </c:pt>
                <c:pt idx="6">
                  <c:v>281</c:v>
                </c:pt>
                <c:pt idx="7">
                  <c:v>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8C-48BE-817D-B1B8F3950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8.5'!$AB$15:$AB$33</c:f>
              <c:numCache>
                <c:formatCode>0.0%</c:formatCode>
                <c:ptCount val="19"/>
                <c:pt idx="0">
                  <c:v>2.5170861810301717E-2</c:v>
                </c:pt>
                <c:pt idx="1">
                  <c:v>3.7506251041840308E-3</c:v>
                </c:pt>
                <c:pt idx="2">
                  <c:v>4.8508084680780127E-2</c:v>
                </c:pt>
                <c:pt idx="3">
                  <c:v>1.5335889314885814E-2</c:v>
                </c:pt>
                <c:pt idx="4">
                  <c:v>0.10585097516252709</c:v>
                </c:pt>
                <c:pt idx="5">
                  <c:v>2.8213035505917652E-2</c:v>
                </c:pt>
                <c:pt idx="6">
                  <c:v>9.2265377562927159E-2</c:v>
                </c:pt>
                <c:pt idx="7">
                  <c:v>9.7766294382397062E-2</c:v>
                </c:pt>
                <c:pt idx="8">
                  <c:v>3.2422070345057508E-2</c:v>
                </c:pt>
                <c:pt idx="9">
                  <c:v>6.6261043507251207E-3</c:v>
                </c:pt>
                <c:pt idx="10">
                  <c:v>2.8213035505917652E-2</c:v>
                </c:pt>
                <c:pt idx="11">
                  <c:v>2.4004000666777797E-2</c:v>
                </c:pt>
                <c:pt idx="12">
                  <c:v>4.9549924987497919E-2</c:v>
                </c:pt>
                <c:pt idx="13">
                  <c:v>5.8926487747957994E-2</c:v>
                </c:pt>
                <c:pt idx="14">
                  <c:v>3.7964660776796132E-2</c:v>
                </c:pt>
                <c:pt idx="15">
                  <c:v>8.1721953658943164E-2</c:v>
                </c:pt>
                <c:pt idx="16">
                  <c:v>9.9058176362727124E-2</c:v>
                </c:pt>
                <c:pt idx="17">
                  <c:v>4.3507251208534756E-2</c:v>
                </c:pt>
                <c:pt idx="18">
                  <c:v>3.6922820470078346E-2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5-46FB-B92E-82A6A5893E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5-46FB-B92E-82A6A5893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8.42'!$T$8:$Z$8</c:f>
              <c:numCache>
                <c:formatCode>#,##0</c:formatCode>
                <c:ptCount val="7"/>
                <c:pt idx="0">
                  <c:v>38691</c:v>
                </c:pt>
                <c:pt idx="1">
                  <c:v>40010.660000000003</c:v>
                </c:pt>
                <c:pt idx="2">
                  <c:v>40238.660000000003</c:v>
                </c:pt>
                <c:pt idx="3">
                  <c:v>41538</c:v>
                </c:pt>
                <c:pt idx="4">
                  <c:v>42666.27</c:v>
                </c:pt>
                <c:pt idx="5">
                  <c:v>43629.62</c:v>
                </c:pt>
                <c:pt idx="6">
                  <c:v>44921.5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6-48DC-B762-7D84686115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26-48DC-B762-7D8468611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8.43'!$U$4:$Y$4</c:f>
              <c:numCache>
                <c:formatCode>#,##0</c:formatCode>
                <c:ptCount val="5"/>
                <c:pt idx="0">
                  <c:v>84531</c:v>
                </c:pt>
                <c:pt idx="1">
                  <c:v>85151</c:v>
                </c:pt>
                <c:pt idx="2">
                  <c:v>85675</c:v>
                </c:pt>
                <c:pt idx="3">
                  <c:v>86944</c:v>
                </c:pt>
                <c:pt idx="4">
                  <c:v>89415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E-4222-BE06-DE310B557F3E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8.43'!$U$7:$Y$7</c:f>
              <c:numCache>
                <c:formatCode>#,##0</c:formatCode>
                <c:ptCount val="5"/>
                <c:pt idx="0">
                  <c:v>61485</c:v>
                </c:pt>
                <c:pt idx="1">
                  <c:v>62139</c:v>
                </c:pt>
                <c:pt idx="2">
                  <c:v>62365</c:v>
                </c:pt>
                <c:pt idx="3">
                  <c:v>63320</c:v>
                </c:pt>
                <c:pt idx="4">
                  <c:v>64374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E-4222-BE06-DE310B557F3E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8.43'!$U$11:$Y$11</c:f>
              <c:numCache>
                <c:formatCode>#,##0</c:formatCode>
                <c:ptCount val="5"/>
                <c:pt idx="0">
                  <c:v>76728</c:v>
                </c:pt>
                <c:pt idx="1">
                  <c:v>77266</c:v>
                </c:pt>
                <c:pt idx="2">
                  <c:v>78030</c:v>
                </c:pt>
                <c:pt idx="3">
                  <c:v>79163</c:v>
                </c:pt>
                <c:pt idx="4">
                  <c:v>81400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E-4222-BE06-DE310B557F3E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8.43'!$U$12:$Y$12</c:f>
              <c:numCache>
                <c:formatCode>#,##0</c:formatCode>
                <c:ptCount val="5"/>
                <c:pt idx="0">
                  <c:v>7804</c:v>
                </c:pt>
                <c:pt idx="1">
                  <c:v>7886</c:v>
                </c:pt>
                <c:pt idx="2">
                  <c:v>7646</c:v>
                </c:pt>
                <c:pt idx="3">
                  <c:v>7783</c:v>
                </c:pt>
                <c:pt idx="4">
                  <c:v>8015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9E-4222-BE06-DE310B557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8.43'!$AB$15:$AB$33</c:f>
              <c:numCache>
                <c:formatCode>0.0%</c:formatCode>
                <c:ptCount val="19"/>
                <c:pt idx="0">
                  <c:v>3.7699456426442224E-3</c:v>
                </c:pt>
                <c:pt idx="1">
                  <c:v>9.5344555497106783E-4</c:v>
                </c:pt>
                <c:pt idx="2">
                  <c:v>7.1442661756970019E-2</c:v>
                </c:pt>
                <c:pt idx="3">
                  <c:v>5.983692793266702E-3</c:v>
                </c:pt>
                <c:pt idx="4">
                  <c:v>8.3881290548833948E-2</c:v>
                </c:pt>
                <c:pt idx="5">
                  <c:v>5.063124671225671E-2</c:v>
                </c:pt>
                <c:pt idx="6">
                  <c:v>9.3854111870945112E-2</c:v>
                </c:pt>
                <c:pt idx="7">
                  <c:v>4.9031211642994912E-2</c:v>
                </c:pt>
                <c:pt idx="8">
                  <c:v>2.4997808171137996E-2</c:v>
                </c:pt>
                <c:pt idx="9">
                  <c:v>1.9518236016131861E-2</c:v>
                </c:pt>
                <c:pt idx="10">
                  <c:v>4.2937927406628093E-2</c:v>
                </c:pt>
                <c:pt idx="11">
                  <c:v>2.0011397510082414E-2</c:v>
                </c:pt>
                <c:pt idx="12">
                  <c:v>8.7311502717867792E-2</c:v>
                </c:pt>
                <c:pt idx="13">
                  <c:v>8.2182623180782038E-2</c:v>
                </c:pt>
                <c:pt idx="14">
                  <c:v>4.5984569524811503E-2</c:v>
                </c:pt>
                <c:pt idx="15">
                  <c:v>9.4237681921795546E-2</c:v>
                </c:pt>
                <c:pt idx="16">
                  <c:v>0.12113142205856567</c:v>
                </c:pt>
                <c:pt idx="17">
                  <c:v>2.1019638786603543E-2</c:v>
                </c:pt>
                <c:pt idx="18">
                  <c:v>4.0055672453094861E-2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3-49C4-BC8D-5117E3DDFE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3-49C4-BC8D-5117E3DDF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8.43'!$Y$44:$Y$60</c:f>
              <c:numCache>
                <c:formatCode>#,##0</c:formatCode>
                <c:ptCount val="17"/>
                <c:pt idx="0">
                  <c:v>11</c:v>
                </c:pt>
                <c:pt idx="1">
                  <c:v>634</c:v>
                </c:pt>
                <c:pt idx="2">
                  <c:v>2439</c:v>
                </c:pt>
                <c:pt idx="3">
                  <c:v>4087</c:v>
                </c:pt>
                <c:pt idx="4">
                  <c:v>5324</c:v>
                </c:pt>
                <c:pt idx="5">
                  <c:v>5588</c:v>
                </c:pt>
                <c:pt idx="6">
                  <c:v>5088</c:v>
                </c:pt>
                <c:pt idx="7">
                  <c:v>4580</c:v>
                </c:pt>
                <c:pt idx="8">
                  <c:v>4420</c:v>
                </c:pt>
                <c:pt idx="9">
                  <c:v>3959</c:v>
                </c:pt>
                <c:pt idx="10">
                  <c:v>3562</c:v>
                </c:pt>
                <c:pt idx="11">
                  <c:v>2591</c:v>
                </c:pt>
                <c:pt idx="12">
                  <c:v>1277</c:v>
                </c:pt>
                <c:pt idx="13">
                  <c:v>605</c:v>
                </c:pt>
                <c:pt idx="14">
                  <c:v>207</c:v>
                </c:pt>
                <c:pt idx="15">
                  <c:v>103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1-4343-94BE-19D526D04BB1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8.43'!$Y$63:$Y$79</c:f>
              <c:numCache>
                <c:formatCode>#,##0</c:formatCode>
                <c:ptCount val="17"/>
                <c:pt idx="0">
                  <c:v>12</c:v>
                </c:pt>
                <c:pt idx="1">
                  <c:v>855</c:v>
                </c:pt>
                <c:pt idx="2">
                  <c:v>2616</c:v>
                </c:pt>
                <c:pt idx="3">
                  <c:v>4379</c:v>
                </c:pt>
                <c:pt idx="4">
                  <c:v>5238</c:v>
                </c:pt>
                <c:pt idx="5">
                  <c:v>5346</c:v>
                </c:pt>
                <c:pt idx="6">
                  <c:v>4612</c:v>
                </c:pt>
                <c:pt idx="7">
                  <c:v>4622</c:v>
                </c:pt>
                <c:pt idx="8">
                  <c:v>4829</c:v>
                </c:pt>
                <c:pt idx="9">
                  <c:v>4371</c:v>
                </c:pt>
                <c:pt idx="10">
                  <c:v>3587</c:v>
                </c:pt>
                <c:pt idx="11">
                  <c:v>2415</c:v>
                </c:pt>
                <c:pt idx="12">
                  <c:v>1139</c:v>
                </c:pt>
                <c:pt idx="13">
                  <c:v>407</c:v>
                </c:pt>
                <c:pt idx="14">
                  <c:v>204</c:v>
                </c:pt>
                <c:pt idx="15">
                  <c:v>123</c:v>
                </c:pt>
                <c:pt idx="16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1-4343-94BE-19D526D04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8.43'!$Y$83:$Y$90</c:f>
              <c:numCache>
                <c:formatCode>#,##0</c:formatCode>
                <c:ptCount val="8"/>
                <c:pt idx="0">
                  <c:v>4558</c:v>
                </c:pt>
                <c:pt idx="1">
                  <c:v>5936</c:v>
                </c:pt>
                <c:pt idx="2">
                  <c:v>5955</c:v>
                </c:pt>
                <c:pt idx="3">
                  <c:v>1757</c:v>
                </c:pt>
                <c:pt idx="4">
                  <c:v>2082</c:v>
                </c:pt>
                <c:pt idx="5">
                  <c:v>2017</c:v>
                </c:pt>
                <c:pt idx="6">
                  <c:v>1722</c:v>
                </c:pt>
                <c:pt idx="7">
                  <c:v>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8-42BB-A227-0CE445ED2003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8.43'!$Y$93:$Y$100</c:f>
              <c:numCache>
                <c:formatCode>#,##0</c:formatCode>
                <c:ptCount val="8"/>
                <c:pt idx="0">
                  <c:v>2735</c:v>
                </c:pt>
                <c:pt idx="1">
                  <c:v>7609</c:v>
                </c:pt>
                <c:pt idx="2">
                  <c:v>1002</c:v>
                </c:pt>
                <c:pt idx="3">
                  <c:v>4051</c:v>
                </c:pt>
                <c:pt idx="4">
                  <c:v>6664</c:v>
                </c:pt>
                <c:pt idx="5">
                  <c:v>3195</c:v>
                </c:pt>
                <c:pt idx="6">
                  <c:v>233</c:v>
                </c:pt>
                <c:pt idx="7">
                  <c:v>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8-42BB-A227-0CE445ED2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8.43'!$U$8:$Y$8</c:f>
              <c:numCache>
                <c:formatCode>#,##0</c:formatCode>
                <c:ptCount val="5"/>
                <c:pt idx="0">
                  <c:v>39424.14</c:v>
                </c:pt>
                <c:pt idx="1">
                  <c:v>40282</c:v>
                </c:pt>
                <c:pt idx="2">
                  <c:v>42023.8</c:v>
                </c:pt>
                <c:pt idx="3">
                  <c:v>43379</c:v>
                </c:pt>
                <c:pt idx="4">
                  <c:v>44424.480000000003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9-446F-BCA5-7A26DC7110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9-446F-BCA5-7A26DC711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8.43'!$T$4:$Z$4</c:f>
              <c:numCache>
                <c:formatCode>#,##0</c:formatCode>
                <c:ptCount val="7"/>
                <c:pt idx="0">
                  <c:v>83833</c:v>
                </c:pt>
                <c:pt idx="1">
                  <c:v>84531</c:v>
                </c:pt>
                <c:pt idx="2">
                  <c:v>85151</c:v>
                </c:pt>
                <c:pt idx="3">
                  <c:v>85675</c:v>
                </c:pt>
                <c:pt idx="4">
                  <c:v>86944</c:v>
                </c:pt>
                <c:pt idx="5">
                  <c:v>89415</c:v>
                </c:pt>
                <c:pt idx="6">
                  <c:v>91248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F-4DD5-A0BE-3EEDBF39B142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8.43'!$T$7:$Z$7</c:f>
              <c:numCache>
                <c:formatCode>#,##0</c:formatCode>
                <c:ptCount val="7"/>
                <c:pt idx="0">
                  <c:v>61582</c:v>
                </c:pt>
                <c:pt idx="1">
                  <c:v>61485</c:v>
                </c:pt>
                <c:pt idx="2">
                  <c:v>62139</c:v>
                </c:pt>
                <c:pt idx="3">
                  <c:v>62365</c:v>
                </c:pt>
                <c:pt idx="4">
                  <c:v>63320</c:v>
                </c:pt>
                <c:pt idx="5">
                  <c:v>64374</c:v>
                </c:pt>
                <c:pt idx="6">
                  <c:v>65538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F-4DD5-A0BE-3EEDBF39B142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8.43'!$T$11:$Z$11</c:f>
              <c:numCache>
                <c:formatCode>#,##0</c:formatCode>
                <c:ptCount val="7"/>
                <c:pt idx="0">
                  <c:v>75864</c:v>
                </c:pt>
                <c:pt idx="1">
                  <c:v>76728</c:v>
                </c:pt>
                <c:pt idx="2">
                  <c:v>77266</c:v>
                </c:pt>
                <c:pt idx="3">
                  <c:v>78030</c:v>
                </c:pt>
                <c:pt idx="4">
                  <c:v>79163</c:v>
                </c:pt>
                <c:pt idx="5">
                  <c:v>81400</c:v>
                </c:pt>
                <c:pt idx="6">
                  <c:v>83072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F-4DD5-A0BE-3EEDBF39B142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8.43'!$T$12:$Z$12</c:f>
              <c:numCache>
                <c:formatCode>#,##0</c:formatCode>
                <c:ptCount val="7"/>
                <c:pt idx="0">
                  <c:v>7970</c:v>
                </c:pt>
                <c:pt idx="1">
                  <c:v>7804</c:v>
                </c:pt>
                <c:pt idx="2">
                  <c:v>7886</c:v>
                </c:pt>
                <c:pt idx="3">
                  <c:v>7646</c:v>
                </c:pt>
                <c:pt idx="4">
                  <c:v>7783</c:v>
                </c:pt>
                <c:pt idx="5">
                  <c:v>8015</c:v>
                </c:pt>
                <c:pt idx="6">
                  <c:v>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AF-4DD5-A0BE-3EEDBF39B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8.43'!$AB$15:$AB$33</c:f>
              <c:numCache>
                <c:formatCode>0.0%</c:formatCode>
                <c:ptCount val="19"/>
                <c:pt idx="0">
                  <c:v>3.7699456426442224E-3</c:v>
                </c:pt>
                <c:pt idx="1">
                  <c:v>9.5344555497106783E-4</c:v>
                </c:pt>
                <c:pt idx="2">
                  <c:v>7.1442661756970019E-2</c:v>
                </c:pt>
                <c:pt idx="3">
                  <c:v>5.983692793266702E-3</c:v>
                </c:pt>
                <c:pt idx="4">
                  <c:v>8.3881290548833948E-2</c:v>
                </c:pt>
                <c:pt idx="5">
                  <c:v>5.063124671225671E-2</c:v>
                </c:pt>
                <c:pt idx="6">
                  <c:v>9.3854111870945112E-2</c:v>
                </c:pt>
                <c:pt idx="7">
                  <c:v>4.9031211642994912E-2</c:v>
                </c:pt>
                <c:pt idx="8">
                  <c:v>2.4997808171137996E-2</c:v>
                </c:pt>
                <c:pt idx="9">
                  <c:v>1.9518236016131861E-2</c:v>
                </c:pt>
                <c:pt idx="10">
                  <c:v>4.2937927406628093E-2</c:v>
                </c:pt>
                <c:pt idx="11">
                  <c:v>2.0011397510082414E-2</c:v>
                </c:pt>
                <c:pt idx="12">
                  <c:v>8.7311502717867792E-2</c:v>
                </c:pt>
                <c:pt idx="13">
                  <c:v>8.2182623180782038E-2</c:v>
                </c:pt>
                <c:pt idx="14">
                  <c:v>4.5984569524811503E-2</c:v>
                </c:pt>
                <c:pt idx="15">
                  <c:v>9.4237681921795546E-2</c:v>
                </c:pt>
                <c:pt idx="16">
                  <c:v>0.12113142205856567</c:v>
                </c:pt>
                <c:pt idx="17">
                  <c:v>2.1019638786603543E-2</c:v>
                </c:pt>
                <c:pt idx="18">
                  <c:v>4.0055672453094861E-2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C-45FF-98BB-9B61286187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C-45FF-98BB-9B6128618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8.43'!$Z$44:$Z$60</c:f>
              <c:numCache>
                <c:formatCode>#,##0</c:formatCode>
                <c:ptCount val="17"/>
                <c:pt idx="0">
                  <c:v>14</c:v>
                </c:pt>
                <c:pt idx="1">
                  <c:v>707</c:v>
                </c:pt>
                <c:pt idx="2">
                  <c:v>2430</c:v>
                </c:pt>
                <c:pt idx="3">
                  <c:v>4119</c:v>
                </c:pt>
                <c:pt idx="4">
                  <c:v>5346</c:v>
                </c:pt>
                <c:pt idx="5">
                  <c:v>5550</c:v>
                </c:pt>
                <c:pt idx="6">
                  <c:v>5335</c:v>
                </c:pt>
                <c:pt idx="7">
                  <c:v>4595</c:v>
                </c:pt>
                <c:pt idx="8">
                  <c:v>4491</c:v>
                </c:pt>
                <c:pt idx="9">
                  <c:v>4002</c:v>
                </c:pt>
                <c:pt idx="10">
                  <c:v>3602</c:v>
                </c:pt>
                <c:pt idx="11">
                  <c:v>2689</c:v>
                </c:pt>
                <c:pt idx="12">
                  <c:v>1357</c:v>
                </c:pt>
                <c:pt idx="13">
                  <c:v>579</c:v>
                </c:pt>
                <c:pt idx="14">
                  <c:v>226</c:v>
                </c:pt>
                <c:pt idx="15">
                  <c:v>90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7-47F6-AD8C-19C78B6710A0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8.43'!$Z$63:$Z$79</c:f>
              <c:numCache>
                <c:formatCode>#,##0</c:formatCode>
                <c:ptCount val="17"/>
                <c:pt idx="0">
                  <c:v>15</c:v>
                </c:pt>
                <c:pt idx="1">
                  <c:v>841</c:v>
                </c:pt>
                <c:pt idx="2">
                  <c:v>2633</c:v>
                </c:pt>
                <c:pt idx="3">
                  <c:v>4490</c:v>
                </c:pt>
                <c:pt idx="4">
                  <c:v>5464</c:v>
                </c:pt>
                <c:pt idx="5">
                  <c:v>5430</c:v>
                </c:pt>
                <c:pt idx="6">
                  <c:v>4928</c:v>
                </c:pt>
                <c:pt idx="7">
                  <c:v>4549</c:v>
                </c:pt>
                <c:pt idx="8">
                  <c:v>5021</c:v>
                </c:pt>
                <c:pt idx="9">
                  <c:v>4286</c:v>
                </c:pt>
                <c:pt idx="10">
                  <c:v>3732</c:v>
                </c:pt>
                <c:pt idx="11">
                  <c:v>2515</c:v>
                </c:pt>
                <c:pt idx="12">
                  <c:v>1160</c:v>
                </c:pt>
                <c:pt idx="13">
                  <c:v>457</c:v>
                </c:pt>
                <c:pt idx="14">
                  <c:v>195</c:v>
                </c:pt>
                <c:pt idx="15">
                  <c:v>139</c:v>
                </c:pt>
                <c:pt idx="16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7-47F6-AD8C-19C78B671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8.43'!$Z$83:$Z$90</c:f>
              <c:numCache>
                <c:formatCode>#,##0</c:formatCode>
                <c:ptCount val="8"/>
                <c:pt idx="0">
                  <c:v>4699</c:v>
                </c:pt>
                <c:pt idx="1">
                  <c:v>6077</c:v>
                </c:pt>
                <c:pt idx="2">
                  <c:v>6178</c:v>
                </c:pt>
                <c:pt idx="3">
                  <c:v>1809</c:v>
                </c:pt>
                <c:pt idx="4">
                  <c:v>2069</c:v>
                </c:pt>
                <c:pt idx="5">
                  <c:v>2039</c:v>
                </c:pt>
                <c:pt idx="6">
                  <c:v>1732</c:v>
                </c:pt>
                <c:pt idx="7">
                  <c:v>2752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9-42F4-9D3A-10D1F7063EFE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8.43'!$Z$93:$Z$100</c:f>
              <c:numCache>
                <c:formatCode>#,##0</c:formatCode>
                <c:ptCount val="8"/>
                <c:pt idx="0">
                  <c:v>2929</c:v>
                </c:pt>
                <c:pt idx="1">
                  <c:v>7901</c:v>
                </c:pt>
                <c:pt idx="2">
                  <c:v>1047</c:v>
                </c:pt>
                <c:pt idx="3">
                  <c:v>4255</c:v>
                </c:pt>
                <c:pt idx="4">
                  <c:v>6763</c:v>
                </c:pt>
                <c:pt idx="5">
                  <c:v>3250</c:v>
                </c:pt>
                <c:pt idx="6">
                  <c:v>255</c:v>
                </c:pt>
                <c:pt idx="7">
                  <c:v>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9-42F4-9D3A-10D1F7063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8.5'!$Y$44:$Y$60</c:f>
              <c:numCache>
                <c:formatCode>#,##0</c:formatCode>
                <c:ptCount val="17"/>
                <c:pt idx="0">
                  <c:v>8</c:v>
                </c:pt>
                <c:pt idx="1">
                  <c:v>253</c:v>
                </c:pt>
                <c:pt idx="2">
                  <c:v>543</c:v>
                </c:pt>
                <c:pt idx="3">
                  <c:v>818</c:v>
                </c:pt>
                <c:pt idx="4">
                  <c:v>991</c:v>
                </c:pt>
                <c:pt idx="5">
                  <c:v>1074</c:v>
                </c:pt>
                <c:pt idx="6">
                  <c:v>972</c:v>
                </c:pt>
                <c:pt idx="7">
                  <c:v>993</c:v>
                </c:pt>
                <c:pt idx="8">
                  <c:v>1147</c:v>
                </c:pt>
                <c:pt idx="9">
                  <c:v>1002</c:v>
                </c:pt>
                <c:pt idx="10">
                  <c:v>1196</c:v>
                </c:pt>
                <c:pt idx="11">
                  <c:v>988</c:v>
                </c:pt>
                <c:pt idx="12">
                  <c:v>581</c:v>
                </c:pt>
                <c:pt idx="13">
                  <c:v>236</c:v>
                </c:pt>
                <c:pt idx="14">
                  <c:v>102</c:v>
                </c:pt>
                <c:pt idx="15">
                  <c:v>62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904-B514-E238FE49AD52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8.5'!$Y$63:$Y$79</c:f>
              <c:numCache>
                <c:formatCode>#,##0</c:formatCode>
                <c:ptCount val="17"/>
                <c:pt idx="0">
                  <c:v>12</c:v>
                </c:pt>
                <c:pt idx="1">
                  <c:v>249</c:v>
                </c:pt>
                <c:pt idx="2">
                  <c:v>661</c:v>
                </c:pt>
                <c:pt idx="3">
                  <c:v>818</c:v>
                </c:pt>
                <c:pt idx="4">
                  <c:v>1039</c:v>
                </c:pt>
                <c:pt idx="5">
                  <c:v>964</c:v>
                </c:pt>
                <c:pt idx="6">
                  <c:v>961</c:v>
                </c:pt>
                <c:pt idx="7">
                  <c:v>1129</c:v>
                </c:pt>
                <c:pt idx="8">
                  <c:v>1166</c:v>
                </c:pt>
                <c:pt idx="9">
                  <c:v>1303</c:v>
                </c:pt>
                <c:pt idx="10">
                  <c:v>1331</c:v>
                </c:pt>
                <c:pt idx="11">
                  <c:v>1063</c:v>
                </c:pt>
                <c:pt idx="12">
                  <c:v>477</c:v>
                </c:pt>
                <c:pt idx="13">
                  <c:v>190</c:v>
                </c:pt>
                <c:pt idx="14">
                  <c:v>89</c:v>
                </c:pt>
                <c:pt idx="15">
                  <c:v>44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904-B514-E238FE49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8.43'!$T$8:$Z$8</c:f>
              <c:numCache>
                <c:formatCode>#,##0</c:formatCode>
                <c:ptCount val="7"/>
                <c:pt idx="0">
                  <c:v>38920</c:v>
                </c:pt>
                <c:pt idx="1">
                  <c:v>39424.14</c:v>
                </c:pt>
                <c:pt idx="2">
                  <c:v>40282</c:v>
                </c:pt>
                <c:pt idx="3">
                  <c:v>42023.8</c:v>
                </c:pt>
                <c:pt idx="4">
                  <c:v>43379</c:v>
                </c:pt>
                <c:pt idx="5">
                  <c:v>44424.480000000003</c:v>
                </c:pt>
                <c:pt idx="6">
                  <c:v>45869.09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D-4F8C-B17F-AE4CC86DA4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D-4F8C-B17F-AE4CC86DA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8.44'!$U$4:$Y$4</c:f>
              <c:numCache>
                <c:formatCode>#,##0</c:formatCode>
                <c:ptCount val="5"/>
                <c:pt idx="0">
                  <c:v>109991</c:v>
                </c:pt>
                <c:pt idx="1">
                  <c:v>114801</c:v>
                </c:pt>
                <c:pt idx="2">
                  <c:v>122037</c:v>
                </c:pt>
                <c:pt idx="3">
                  <c:v>129645</c:v>
                </c:pt>
                <c:pt idx="4">
                  <c:v>140834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3-4092-B17D-938FFCA9CE2F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8.44'!$U$7:$Y$7</c:f>
              <c:numCache>
                <c:formatCode>#,##0</c:formatCode>
                <c:ptCount val="5"/>
                <c:pt idx="0">
                  <c:v>74769</c:v>
                </c:pt>
                <c:pt idx="1">
                  <c:v>78215</c:v>
                </c:pt>
                <c:pt idx="2">
                  <c:v>82200</c:v>
                </c:pt>
                <c:pt idx="3">
                  <c:v>86868</c:v>
                </c:pt>
                <c:pt idx="4">
                  <c:v>93319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3-4092-B17D-938FFCA9CE2F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8.44'!$U$11:$Y$11</c:f>
              <c:numCache>
                <c:formatCode>#,##0</c:formatCode>
                <c:ptCount val="5"/>
                <c:pt idx="0">
                  <c:v>101865</c:v>
                </c:pt>
                <c:pt idx="1">
                  <c:v>106616</c:v>
                </c:pt>
                <c:pt idx="2">
                  <c:v>113709</c:v>
                </c:pt>
                <c:pt idx="3">
                  <c:v>120482</c:v>
                </c:pt>
                <c:pt idx="4">
                  <c:v>130678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3-4092-B17D-938FFCA9CE2F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8.44'!$U$12:$Y$12</c:f>
              <c:numCache>
                <c:formatCode>#,##0</c:formatCode>
                <c:ptCount val="5"/>
                <c:pt idx="0">
                  <c:v>8124</c:v>
                </c:pt>
                <c:pt idx="1">
                  <c:v>8183</c:v>
                </c:pt>
                <c:pt idx="2">
                  <c:v>8328</c:v>
                </c:pt>
                <c:pt idx="3">
                  <c:v>9162</c:v>
                </c:pt>
                <c:pt idx="4">
                  <c:v>10156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33-4092-B17D-938FFCA9C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8.44'!$AB$15:$AB$33</c:f>
              <c:numCache>
                <c:formatCode>0.0%</c:formatCode>
                <c:ptCount val="19"/>
                <c:pt idx="0">
                  <c:v>2.2204233413228941E-2</c:v>
                </c:pt>
                <c:pt idx="1">
                  <c:v>1.5683992841016171E-3</c:v>
                </c:pt>
                <c:pt idx="2">
                  <c:v>2.5239844930844975E-2</c:v>
                </c:pt>
                <c:pt idx="3">
                  <c:v>4.477526988483649E-3</c:v>
                </c:pt>
                <c:pt idx="4">
                  <c:v>2.3323615160349854E-2</c:v>
                </c:pt>
                <c:pt idx="5">
                  <c:v>2.9369541432935121E-2</c:v>
                </c:pt>
                <c:pt idx="6">
                  <c:v>6.0648988445703662E-2</c:v>
                </c:pt>
                <c:pt idx="7">
                  <c:v>0.16747721710314123</c:v>
                </c:pt>
                <c:pt idx="8">
                  <c:v>2.0553619650525223E-2</c:v>
                </c:pt>
                <c:pt idx="9">
                  <c:v>2.3658797265419959E-2</c:v>
                </c:pt>
                <c:pt idx="10">
                  <c:v>4.5787140390708497E-2</c:v>
                </c:pt>
                <c:pt idx="11">
                  <c:v>1.9794716771121216E-2</c:v>
                </c:pt>
                <c:pt idx="12">
                  <c:v>0.1562454544879619</c:v>
                </c:pt>
                <c:pt idx="13">
                  <c:v>0.12497865585651677</c:v>
                </c:pt>
                <c:pt idx="14">
                  <c:v>4.4699379596896086E-2</c:v>
                </c:pt>
                <c:pt idx="15">
                  <c:v>7.2418307267127488E-2</c:v>
                </c:pt>
                <c:pt idx="16">
                  <c:v>6.935739898686466E-2</c:v>
                </c:pt>
                <c:pt idx="17">
                  <c:v>2.7029590888106095E-2</c:v>
                </c:pt>
                <c:pt idx="18">
                  <c:v>2.5404273888049177E-2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E-4AE0-8DDA-595E3534CD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FE-4AE0-8DDA-595E3534C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8.44'!$Y$44:$Y$60</c:f>
              <c:numCache>
                <c:formatCode>#,##0</c:formatCode>
                <c:ptCount val="17"/>
                <c:pt idx="0">
                  <c:v>5</c:v>
                </c:pt>
                <c:pt idx="1">
                  <c:v>136</c:v>
                </c:pt>
                <c:pt idx="2">
                  <c:v>2712</c:v>
                </c:pt>
                <c:pt idx="3">
                  <c:v>11134</c:v>
                </c:pt>
                <c:pt idx="4">
                  <c:v>20789</c:v>
                </c:pt>
                <c:pt idx="5">
                  <c:v>14279</c:v>
                </c:pt>
                <c:pt idx="6">
                  <c:v>7522</c:v>
                </c:pt>
                <c:pt idx="7">
                  <c:v>4354</c:v>
                </c:pt>
                <c:pt idx="8">
                  <c:v>3112</c:v>
                </c:pt>
                <c:pt idx="9">
                  <c:v>2465</c:v>
                </c:pt>
                <c:pt idx="10">
                  <c:v>2057</c:v>
                </c:pt>
                <c:pt idx="11">
                  <c:v>1632</c:v>
                </c:pt>
                <c:pt idx="12">
                  <c:v>1047</c:v>
                </c:pt>
                <c:pt idx="13">
                  <c:v>632</c:v>
                </c:pt>
                <c:pt idx="14">
                  <c:v>215</c:v>
                </c:pt>
                <c:pt idx="15">
                  <c:v>90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6-4D50-A2E5-55E32F0183A6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8.44'!$Y$63:$Y$79</c:f>
              <c:numCache>
                <c:formatCode>#,##0</c:formatCode>
                <c:ptCount val="17"/>
                <c:pt idx="0">
                  <c:v>13</c:v>
                </c:pt>
                <c:pt idx="1">
                  <c:v>177</c:v>
                </c:pt>
                <c:pt idx="2">
                  <c:v>3209</c:v>
                </c:pt>
                <c:pt idx="3">
                  <c:v>12486</c:v>
                </c:pt>
                <c:pt idx="4">
                  <c:v>20713</c:v>
                </c:pt>
                <c:pt idx="5">
                  <c:v>12520</c:v>
                </c:pt>
                <c:pt idx="6">
                  <c:v>5999</c:v>
                </c:pt>
                <c:pt idx="7">
                  <c:v>3446</c:v>
                </c:pt>
                <c:pt idx="8">
                  <c:v>2904</c:v>
                </c:pt>
                <c:pt idx="9">
                  <c:v>2289</c:v>
                </c:pt>
                <c:pt idx="10">
                  <c:v>1915</c:v>
                </c:pt>
                <c:pt idx="11">
                  <c:v>1480</c:v>
                </c:pt>
                <c:pt idx="12">
                  <c:v>859</c:v>
                </c:pt>
                <c:pt idx="13">
                  <c:v>366</c:v>
                </c:pt>
                <c:pt idx="14">
                  <c:v>103</c:v>
                </c:pt>
                <c:pt idx="15">
                  <c:v>44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6-4D50-A2E5-55E32F018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8.44'!$Y$83:$Y$90</c:f>
              <c:numCache>
                <c:formatCode>#,##0</c:formatCode>
                <c:ptCount val="8"/>
                <c:pt idx="0">
                  <c:v>5342</c:v>
                </c:pt>
                <c:pt idx="1">
                  <c:v>14779</c:v>
                </c:pt>
                <c:pt idx="2">
                  <c:v>3539</c:v>
                </c:pt>
                <c:pt idx="3">
                  <c:v>3341</c:v>
                </c:pt>
                <c:pt idx="4">
                  <c:v>3189</c:v>
                </c:pt>
                <c:pt idx="5">
                  <c:v>2181</c:v>
                </c:pt>
                <c:pt idx="6">
                  <c:v>816</c:v>
                </c:pt>
                <c:pt idx="7">
                  <c:v>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E-437B-A940-E8D31585963B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8.44'!$Y$93:$Y$100</c:f>
              <c:numCache>
                <c:formatCode>#,##0</c:formatCode>
                <c:ptCount val="8"/>
                <c:pt idx="0">
                  <c:v>4120</c:v>
                </c:pt>
                <c:pt idx="1">
                  <c:v>12156</c:v>
                </c:pt>
                <c:pt idx="2">
                  <c:v>1418</c:v>
                </c:pt>
                <c:pt idx="3">
                  <c:v>4914</c:v>
                </c:pt>
                <c:pt idx="4">
                  <c:v>5737</c:v>
                </c:pt>
                <c:pt idx="5">
                  <c:v>3022</c:v>
                </c:pt>
                <c:pt idx="6">
                  <c:v>155</c:v>
                </c:pt>
                <c:pt idx="7">
                  <c:v>2510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E-437B-A940-E8D315859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8.44'!$U$8:$Y$8</c:f>
              <c:numCache>
                <c:formatCode>#,##0</c:formatCode>
                <c:ptCount val="5"/>
                <c:pt idx="0">
                  <c:v>37115.03</c:v>
                </c:pt>
                <c:pt idx="1">
                  <c:v>36338.559999999998</c:v>
                </c:pt>
                <c:pt idx="2">
                  <c:v>37205.5</c:v>
                </c:pt>
                <c:pt idx="3">
                  <c:v>37508</c:v>
                </c:pt>
                <c:pt idx="4">
                  <c:v>36142.199999999997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2-49DC-86B8-6F6826D205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E2-49DC-86B8-6F6826D20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8.44'!$T$4:$Z$4</c:f>
              <c:numCache>
                <c:formatCode>#,##0</c:formatCode>
                <c:ptCount val="7"/>
                <c:pt idx="0">
                  <c:v>101166</c:v>
                </c:pt>
                <c:pt idx="1">
                  <c:v>109991</c:v>
                </c:pt>
                <c:pt idx="2">
                  <c:v>114801</c:v>
                </c:pt>
                <c:pt idx="3">
                  <c:v>122037</c:v>
                </c:pt>
                <c:pt idx="4">
                  <c:v>129645</c:v>
                </c:pt>
                <c:pt idx="5">
                  <c:v>140834</c:v>
                </c:pt>
                <c:pt idx="6">
                  <c:v>158123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8-433B-A0BD-08EC8616AD84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8.44'!$T$7:$Z$7</c:f>
              <c:numCache>
                <c:formatCode>#,##0</c:formatCode>
                <c:ptCount val="7"/>
                <c:pt idx="0">
                  <c:v>68889</c:v>
                </c:pt>
                <c:pt idx="1">
                  <c:v>74769</c:v>
                </c:pt>
                <c:pt idx="2">
                  <c:v>78215</c:v>
                </c:pt>
                <c:pt idx="3">
                  <c:v>82200</c:v>
                </c:pt>
                <c:pt idx="4">
                  <c:v>86868</c:v>
                </c:pt>
                <c:pt idx="5">
                  <c:v>93319</c:v>
                </c:pt>
                <c:pt idx="6">
                  <c:v>105642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58-433B-A0BD-08EC8616AD84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8.44'!$T$11:$Z$11</c:f>
              <c:numCache>
                <c:formatCode>#,##0</c:formatCode>
                <c:ptCount val="7"/>
                <c:pt idx="0">
                  <c:v>93446</c:v>
                </c:pt>
                <c:pt idx="1">
                  <c:v>101865</c:v>
                </c:pt>
                <c:pt idx="2">
                  <c:v>106616</c:v>
                </c:pt>
                <c:pt idx="3">
                  <c:v>113709</c:v>
                </c:pt>
                <c:pt idx="4">
                  <c:v>120482</c:v>
                </c:pt>
                <c:pt idx="5">
                  <c:v>130678</c:v>
                </c:pt>
                <c:pt idx="6">
                  <c:v>146847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58-433B-A0BD-08EC8616AD84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8.44'!$T$12:$Z$12</c:f>
              <c:numCache>
                <c:formatCode>#,##0</c:formatCode>
                <c:ptCount val="7"/>
                <c:pt idx="0">
                  <c:v>7717</c:v>
                </c:pt>
                <c:pt idx="1">
                  <c:v>8124</c:v>
                </c:pt>
                <c:pt idx="2">
                  <c:v>8183</c:v>
                </c:pt>
                <c:pt idx="3">
                  <c:v>8328</c:v>
                </c:pt>
                <c:pt idx="4">
                  <c:v>9162</c:v>
                </c:pt>
                <c:pt idx="5">
                  <c:v>10156</c:v>
                </c:pt>
                <c:pt idx="6">
                  <c:v>11276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58-433B-A0BD-08EC8616A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8.44'!$AB$15:$AB$33</c:f>
              <c:numCache>
                <c:formatCode>0.0%</c:formatCode>
                <c:ptCount val="19"/>
                <c:pt idx="0">
                  <c:v>2.2204233413228941E-2</c:v>
                </c:pt>
                <c:pt idx="1">
                  <c:v>1.5683992841016171E-3</c:v>
                </c:pt>
                <c:pt idx="2">
                  <c:v>2.5239844930844975E-2</c:v>
                </c:pt>
                <c:pt idx="3">
                  <c:v>4.477526988483649E-3</c:v>
                </c:pt>
                <c:pt idx="4">
                  <c:v>2.3323615160349854E-2</c:v>
                </c:pt>
                <c:pt idx="5">
                  <c:v>2.9369541432935121E-2</c:v>
                </c:pt>
                <c:pt idx="6">
                  <c:v>6.0648988445703662E-2</c:v>
                </c:pt>
                <c:pt idx="7">
                  <c:v>0.16747721710314123</c:v>
                </c:pt>
                <c:pt idx="8">
                  <c:v>2.0553619650525223E-2</c:v>
                </c:pt>
                <c:pt idx="9">
                  <c:v>2.3658797265419959E-2</c:v>
                </c:pt>
                <c:pt idx="10">
                  <c:v>4.5787140390708497E-2</c:v>
                </c:pt>
                <c:pt idx="11">
                  <c:v>1.9794716771121216E-2</c:v>
                </c:pt>
                <c:pt idx="12">
                  <c:v>0.1562454544879619</c:v>
                </c:pt>
                <c:pt idx="13">
                  <c:v>0.12497865585651677</c:v>
                </c:pt>
                <c:pt idx="14">
                  <c:v>4.4699379596896086E-2</c:v>
                </c:pt>
                <c:pt idx="15">
                  <c:v>7.2418307267127488E-2</c:v>
                </c:pt>
                <c:pt idx="16">
                  <c:v>6.935739898686466E-2</c:v>
                </c:pt>
                <c:pt idx="17">
                  <c:v>2.7029590888106095E-2</c:v>
                </c:pt>
                <c:pt idx="18">
                  <c:v>2.5404273888049177E-2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C-4B76-8733-5C0C4124AF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C-4B76-8733-5C0C4124A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8.44'!$Z$44:$Z$60</c:f>
              <c:numCache>
                <c:formatCode>#,##0</c:formatCode>
                <c:ptCount val="17"/>
                <c:pt idx="0">
                  <c:v>20</c:v>
                </c:pt>
                <c:pt idx="1">
                  <c:v>191</c:v>
                </c:pt>
                <c:pt idx="2">
                  <c:v>2983</c:v>
                </c:pt>
                <c:pt idx="3">
                  <c:v>12649</c:v>
                </c:pt>
                <c:pt idx="4">
                  <c:v>23176</c:v>
                </c:pt>
                <c:pt idx="5">
                  <c:v>16054</c:v>
                </c:pt>
                <c:pt idx="6">
                  <c:v>8849</c:v>
                </c:pt>
                <c:pt idx="7">
                  <c:v>5029</c:v>
                </c:pt>
                <c:pt idx="8">
                  <c:v>3620</c:v>
                </c:pt>
                <c:pt idx="9">
                  <c:v>2720</c:v>
                </c:pt>
                <c:pt idx="10">
                  <c:v>2287</c:v>
                </c:pt>
                <c:pt idx="11">
                  <c:v>1709</c:v>
                </c:pt>
                <c:pt idx="12">
                  <c:v>1104</c:v>
                </c:pt>
                <c:pt idx="13">
                  <c:v>672</c:v>
                </c:pt>
                <c:pt idx="14">
                  <c:v>216</c:v>
                </c:pt>
                <c:pt idx="15">
                  <c:v>99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3-4236-9CDD-1B46F9FDE5A4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8.44'!$Z$63:$Z$79</c:f>
              <c:numCache>
                <c:formatCode>#,##0</c:formatCode>
                <c:ptCount val="17"/>
                <c:pt idx="0">
                  <c:v>16</c:v>
                </c:pt>
                <c:pt idx="1">
                  <c:v>262</c:v>
                </c:pt>
                <c:pt idx="2">
                  <c:v>3504</c:v>
                </c:pt>
                <c:pt idx="3">
                  <c:v>13733</c:v>
                </c:pt>
                <c:pt idx="4">
                  <c:v>23331</c:v>
                </c:pt>
                <c:pt idx="5">
                  <c:v>14137</c:v>
                </c:pt>
                <c:pt idx="6">
                  <c:v>6864</c:v>
                </c:pt>
                <c:pt idx="7">
                  <c:v>3846</c:v>
                </c:pt>
                <c:pt idx="8">
                  <c:v>3084</c:v>
                </c:pt>
                <c:pt idx="9">
                  <c:v>2438</c:v>
                </c:pt>
                <c:pt idx="10">
                  <c:v>2034</c:v>
                </c:pt>
                <c:pt idx="11">
                  <c:v>1514</c:v>
                </c:pt>
                <c:pt idx="12">
                  <c:v>873</c:v>
                </c:pt>
                <c:pt idx="13">
                  <c:v>444</c:v>
                </c:pt>
                <c:pt idx="14">
                  <c:v>139</c:v>
                </c:pt>
                <c:pt idx="15">
                  <c:v>47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3-4236-9CDD-1B46F9FDE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8.44'!$Z$83:$Z$90</c:f>
              <c:numCache>
                <c:formatCode>#,##0</c:formatCode>
                <c:ptCount val="8"/>
                <c:pt idx="0">
                  <c:v>5893</c:v>
                </c:pt>
                <c:pt idx="1">
                  <c:v>16225</c:v>
                </c:pt>
                <c:pt idx="2">
                  <c:v>4005</c:v>
                </c:pt>
                <c:pt idx="3">
                  <c:v>3612</c:v>
                </c:pt>
                <c:pt idx="4">
                  <c:v>3338</c:v>
                </c:pt>
                <c:pt idx="5">
                  <c:v>2392</c:v>
                </c:pt>
                <c:pt idx="6">
                  <c:v>947</c:v>
                </c:pt>
                <c:pt idx="7">
                  <c:v>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5-4889-8F31-B2B5791FE4D8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8.44'!$Z$93:$Z$100</c:f>
              <c:numCache>
                <c:formatCode>#,##0</c:formatCode>
                <c:ptCount val="8"/>
                <c:pt idx="0">
                  <c:v>4436</c:v>
                </c:pt>
                <c:pt idx="1">
                  <c:v>13707</c:v>
                </c:pt>
                <c:pt idx="2">
                  <c:v>1677</c:v>
                </c:pt>
                <c:pt idx="3">
                  <c:v>5483</c:v>
                </c:pt>
                <c:pt idx="4">
                  <c:v>6081</c:v>
                </c:pt>
                <c:pt idx="5">
                  <c:v>3377</c:v>
                </c:pt>
                <c:pt idx="6">
                  <c:v>175</c:v>
                </c:pt>
                <c:pt idx="7">
                  <c:v>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5-4889-8F31-B2B5791FE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8.5'!$Y$83:$Y$90</c:f>
              <c:numCache>
                <c:formatCode>#,##0</c:formatCode>
                <c:ptCount val="8"/>
                <c:pt idx="0">
                  <c:v>943</c:v>
                </c:pt>
                <c:pt idx="1">
                  <c:v>790</c:v>
                </c:pt>
                <c:pt idx="2">
                  <c:v>1362</c:v>
                </c:pt>
                <c:pt idx="3">
                  <c:v>481</c:v>
                </c:pt>
                <c:pt idx="4">
                  <c:v>226</c:v>
                </c:pt>
                <c:pt idx="5">
                  <c:v>462</c:v>
                </c:pt>
                <c:pt idx="6">
                  <c:v>545</c:v>
                </c:pt>
                <c:pt idx="7">
                  <c:v>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B-4538-B33A-646BB699E8D5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8.5'!$Y$93:$Y$100</c:f>
              <c:numCache>
                <c:formatCode>#,##0</c:formatCode>
                <c:ptCount val="8"/>
                <c:pt idx="0">
                  <c:v>661</c:v>
                </c:pt>
                <c:pt idx="1">
                  <c:v>1489</c:v>
                </c:pt>
                <c:pt idx="2">
                  <c:v>259</c:v>
                </c:pt>
                <c:pt idx="3">
                  <c:v>1119</c:v>
                </c:pt>
                <c:pt idx="4">
                  <c:v>1232</c:v>
                </c:pt>
                <c:pt idx="5">
                  <c:v>913</c:v>
                </c:pt>
                <c:pt idx="6">
                  <c:v>53</c:v>
                </c:pt>
                <c:pt idx="7">
                  <c:v>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B-4538-B33A-646BB699E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8.44'!$T$8:$Z$8</c:f>
              <c:numCache>
                <c:formatCode>#,##0</c:formatCode>
                <c:ptCount val="7"/>
                <c:pt idx="0">
                  <c:v>37238.870000000003</c:v>
                </c:pt>
                <c:pt idx="1">
                  <c:v>37115.03</c:v>
                </c:pt>
                <c:pt idx="2">
                  <c:v>36338.559999999998</c:v>
                </c:pt>
                <c:pt idx="3">
                  <c:v>37205.5</c:v>
                </c:pt>
                <c:pt idx="4">
                  <c:v>37508</c:v>
                </c:pt>
                <c:pt idx="5">
                  <c:v>36142.199999999997</c:v>
                </c:pt>
                <c:pt idx="6">
                  <c:v>37672.21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8-4887-A900-C2FE1863EB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28-4887-A900-C2FE1863E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8.45'!$U$4:$Y$4</c:f>
              <c:numCache>
                <c:formatCode>#,##0</c:formatCode>
                <c:ptCount val="5"/>
                <c:pt idx="0">
                  <c:v>85619</c:v>
                </c:pt>
                <c:pt idx="1">
                  <c:v>87959</c:v>
                </c:pt>
                <c:pt idx="2">
                  <c:v>91197</c:v>
                </c:pt>
                <c:pt idx="3">
                  <c:v>95959</c:v>
                </c:pt>
                <c:pt idx="4">
                  <c:v>90600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2-43DF-8406-92816E45E0AB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8.45'!$U$7:$Y$7</c:f>
              <c:numCache>
                <c:formatCode>#,##0</c:formatCode>
                <c:ptCount val="5"/>
                <c:pt idx="0">
                  <c:v>63707</c:v>
                </c:pt>
                <c:pt idx="1">
                  <c:v>65688</c:v>
                </c:pt>
                <c:pt idx="2">
                  <c:v>67699</c:v>
                </c:pt>
                <c:pt idx="3">
                  <c:v>70951</c:v>
                </c:pt>
                <c:pt idx="4">
                  <c:v>65982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C2-43DF-8406-92816E45E0AB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8.45'!$U$11:$Y$11</c:f>
              <c:numCache>
                <c:formatCode>#,##0</c:formatCode>
                <c:ptCount val="5"/>
                <c:pt idx="0">
                  <c:v>78717</c:v>
                </c:pt>
                <c:pt idx="1">
                  <c:v>80800</c:v>
                </c:pt>
                <c:pt idx="2">
                  <c:v>83781</c:v>
                </c:pt>
                <c:pt idx="3">
                  <c:v>87969</c:v>
                </c:pt>
                <c:pt idx="4">
                  <c:v>83036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C2-43DF-8406-92816E45E0AB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8.45'!$U$12:$Y$12</c:f>
              <c:numCache>
                <c:formatCode>#,##0</c:formatCode>
                <c:ptCount val="5"/>
                <c:pt idx="0">
                  <c:v>6900</c:v>
                </c:pt>
                <c:pt idx="1">
                  <c:v>7156</c:v>
                </c:pt>
                <c:pt idx="2">
                  <c:v>7419</c:v>
                </c:pt>
                <c:pt idx="3">
                  <c:v>7987</c:v>
                </c:pt>
                <c:pt idx="4">
                  <c:v>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C2-43DF-8406-92816E45E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8.45'!$AB$15:$AB$33</c:f>
              <c:numCache>
                <c:formatCode>0.0%</c:formatCode>
                <c:ptCount val="19"/>
                <c:pt idx="0">
                  <c:v>4.2468984087684902E-3</c:v>
                </c:pt>
                <c:pt idx="1">
                  <c:v>9.2166731424337441E-4</c:v>
                </c:pt>
                <c:pt idx="2">
                  <c:v>6.3025779576936627E-2</c:v>
                </c:pt>
                <c:pt idx="3">
                  <c:v>7.9877833901092453E-3</c:v>
                </c:pt>
                <c:pt idx="4">
                  <c:v>8.1883815702680968E-2</c:v>
                </c:pt>
                <c:pt idx="5">
                  <c:v>4.579421518221001E-2</c:v>
                </c:pt>
                <c:pt idx="6">
                  <c:v>9.9467782305794755E-2</c:v>
                </c:pt>
                <c:pt idx="7">
                  <c:v>5.9483685584942485E-2</c:v>
                </c:pt>
                <c:pt idx="8">
                  <c:v>8.1088651745294532E-2</c:v>
                </c:pt>
                <c:pt idx="9">
                  <c:v>1.1538913336164599E-2</c:v>
                </c:pt>
                <c:pt idx="10">
                  <c:v>4.1899718981828697E-2</c:v>
                </c:pt>
                <c:pt idx="11">
                  <c:v>1.7846009270888866E-2</c:v>
                </c:pt>
                <c:pt idx="12">
                  <c:v>5.6375317387886398E-2</c:v>
                </c:pt>
                <c:pt idx="13">
                  <c:v>0.13018099015984602</c:v>
                </c:pt>
                <c:pt idx="14">
                  <c:v>4.6065293804046302E-2</c:v>
                </c:pt>
                <c:pt idx="15">
                  <c:v>5.651989265286575E-2</c:v>
                </c:pt>
                <c:pt idx="16">
                  <c:v>0.10078703159873136</c:v>
                </c:pt>
                <c:pt idx="17">
                  <c:v>1.8135159800847574E-2</c:v>
                </c:pt>
                <c:pt idx="18">
                  <c:v>3.2140888595722381E-2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2-49E4-A634-C42075AF54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2-49E4-A634-C42075AF5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8.45'!$Y$44:$Y$60</c:f>
              <c:numCache>
                <c:formatCode>#,##0</c:formatCode>
                <c:ptCount val="17"/>
                <c:pt idx="0">
                  <c:v>17</c:v>
                </c:pt>
                <c:pt idx="1">
                  <c:v>854</c:v>
                </c:pt>
                <c:pt idx="2">
                  <c:v>2898</c:v>
                </c:pt>
                <c:pt idx="3">
                  <c:v>4487</c:v>
                </c:pt>
                <c:pt idx="4">
                  <c:v>5749</c:v>
                </c:pt>
                <c:pt idx="5">
                  <c:v>6160</c:v>
                </c:pt>
                <c:pt idx="6">
                  <c:v>6470</c:v>
                </c:pt>
                <c:pt idx="7">
                  <c:v>6209</c:v>
                </c:pt>
                <c:pt idx="8">
                  <c:v>5139</c:v>
                </c:pt>
                <c:pt idx="9">
                  <c:v>3859</c:v>
                </c:pt>
                <c:pt idx="10">
                  <c:v>3057</c:v>
                </c:pt>
                <c:pt idx="11">
                  <c:v>2195</c:v>
                </c:pt>
                <c:pt idx="12">
                  <c:v>935</c:v>
                </c:pt>
                <c:pt idx="13">
                  <c:v>268</c:v>
                </c:pt>
                <c:pt idx="14">
                  <c:v>69</c:v>
                </c:pt>
                <c:pt idx="15">
                  <c:v>33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EB4-BAAA-061B01C7F8EE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8.45'!$Y$63:$Y$79</c:f>
              <c:numCache>
                <c:formatCode>#,##0</c:formatCode>
                <c:ptCount val="17"/>
                <c:pt idx="0">
                  <c:v>25</c:v>
                </c:pt>
                <c:pt idx="1">
                  <c:v>1133</c:v>
                </c:pt>
                <c:pt idx="2">
                  <c:v>2921</c:v>
                </c:pt>
                <c:pt idx="3">
                  <c:v>4307</c:v>
                </c:pt>
                <c:pt idx="4">
                  <c:v>4887</c:v>
                </c:pt>
                <c:pt idx="5">
                  <c:v>5429</c:v>
                </c:pt>
                <c:pt idx="6">
                  <c:v>5378</c:v>
                </c:pt>
                <c:pt idx="7">
                  <c:v>5088</c:v>
                </c:pt>
                <c:pt idx="8">
                  <c:v>4633</c:v>
                </c:pt>
                <c:pt idx="9">
                  <c:v>3426</c:v>
                </c:pt>
                <c:pt idx="10">
                  <c:v>2519</c:v>
                </c:pt>
                <c:pt idx="11">
                  <c:v>1639</c:v>
                </c:pt>
                <c:pt idx="12">
                  <c:v>564</c:v>
                </c:pt>
                <c:pt idx="13">
                  <c:v>145</c:v>
                </c:pt>
                <c:pt idx="14">
                  <c:v>37</c:v>
                </c:pt>
                <c:pt idx="15">
                  <c:v>35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8E-4EB4-BAAA-061B01C7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8.45'!$Y$83:$Y$90</c:f>
              <c:numCache>
                <c:formatCode>#,##0</c:formatCode>
                <c:ptCount val="8"/>
                <c:pt idx="0">
                  <c:v>4059</c:v>
                </c:pt>
                <c:pt idx="1">
                  <c:v>3700</c:v>
                </c:pt>
                <c:pt idx="2">
                  <c:v>6386</c:v>
                </c:pt>
                <c:pt idx="3">
                  <c:v>1752</c:v>
                </c:pt>
                <c:pt idx="4">
                  <c:v>2413</c:v>
                </c:pt>
                <c:pt idx="5">
                  <c:v>1904</c:v>
                </c:pt>
                <c:pt idx="6">
                  <c:v>4770</c:v>
                </c:pt>
                <c:pt idx="7">
                  <c:v>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6-4151-829A-435FCE3A8C3B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8.45'!$Y$93:$Y$100</c:f>
              <c:numCache>
                <c:formatCode>#,##0</c:formatCode>
                <c:ptCount val="8"/>
                <c:pt idx="0">
                  <c:v>3035</c:v>
                </c:pt>
                <c:pt idx="1">
                  <c:v>5179</c:v>
                </c:pt>
                <c:pt idx="2">
                  <c:v>985</c:v>
                </c:pt>
                <c:pt idx="3">
                  <c:v>4361</c:v>
                </c:pt>
                <c:pt idx="4">
                  <c:v>6410</c:v>
                </c:pt>
                <c:pt idx="5">
                  <c:v>3578</c:v>
                </c:pt>
                <c:pt idx="6">
                  <c:v>574</c:v>
                </c:pt>
                <c:pt idx="7">
                  <c:v>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6-4151-829A-435FCE3A8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8.45'!$U$8:$Y$8</c:f>
              <c:numCache>
                <c:formatCode>#,##0</c:formatCode>
                <c:ptCount val="5"/>
                <c:pt idx="0">
                  <c:v>42339.43</c:v>
                </c:pt>
                <c:pt idx="1">
                  <c:v>42634</c:v>
                </c:pt>
                <c:pt idx="2">
                  <c:v>44396.03</c:v>
                </c:pt>
                <c:pt idx="3">
                  <c:v>45385.5</c:v>
                </c:pt>
                <c:pt idx="4">
                  <c:v>45509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7-410B-89D5-D9787E7CA4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17-410B-89D5-D9787E7CA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8.45'!$T$4:$Z$4</c:f>
              <c:numCache>
                <c:formatCode>#,##0</c:formatCode>
                <c:ptCount val="7"/>
                <c:pt idx="0">
                  <c:v>83175</c:v>
                </c:pt>
                <c:pt idx="1">
                  <c:v>85619</c:v>
                </c:pt>
                <c:pt idx="2">
                  <c:v>87959</c:v>
                </c:pt>
                <c:pt idx="3">
                  <c:v>91197</c:v>
                </c:pt>
                <c:pt idx="4">
                  <c:v>95959</c:v>
                </c:pt>
                <c:pt idx="5">
                  <c:v>90600</c:v>
                </c:pt>
                <c:pt idx="6">
                  <c:v>110669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5-42E5-B4B5-FCFC34A77B2F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8.45'!$T$7:$Z$7</c:f>
              <c:numCache>
                <c:formatCode>#,##0</c:formatCode>
                <c:ptCount val="7"/>
                <c:pt idx="0">
                  <c:v>62022</c:v>
                </c:pt>
                <c:pt idx="1">
                  <c:v>63707</c:v>
                </c:pt>
                <c:pt idx="2">
                  <c:v>65688</c:v>
                </c:pt>
                <c:pt idx="3">
                  <c:v>67699</c:v>
                </c:pt>
                <c:pt idx="4">
                  <c:v>70951</c:v>
                </c:pt>
                <c:pt idx="5">
                  <c:v>65982</c:v>
                </c:pt>
                <c:pt idx="6">
                  <c:v>79426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5-42E5-B4B5-FCFC34A77B2F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8.45'!$T$11:$Z$11</c:f>
              <c:numCache>
                <c:formatCode>#,##0</c:formatCode>
                <c:ptCount val="7"/>
                <c:pt idx="0">
                  <c:v>76387</c:v>
                </c:pt>
                <c:pt idx="1">
                  <c:v>78717</c:v>
                </c:pt>
                <c:pt idx="2">
                  <c:v>80800</c:v>
                </c:pt>
                <c:pt idx="3">
                  <c:v>83781</c:v>
                </c:pt>
                <c:pt idx="4">
                  <c:v>87969</c:v>
                </c:pt>
                <c:pt idx="5">
                  <c:v>83036</c:v>
                </c:pt>
                <c:pt idx="6">
                  <c:v>101349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45-42E5-B4B5-FCFC34A77B2F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8.45'!$T$12:$Z$12</c:f>
              <c:numCache>
                <c:formatCode>#,##0</c:formatCode>
                <c:ptCount val="7"/>
                <c:pt idx="0">
                  <c:v>6791</c:v>
                </c:pt>
                <c:pt idx="1">
                  <c:v>6900</c:v>
                </c:pt>
                <c:pt idx="2">
                  <c:v>7156</c:v>
                </c:pt>
                <c:pt idx="3">
                  <c:v>7419</c:v>
                </c:pt>
                <c:pt idx="4">
                  <c:v>7987</c:v>
                </c:pt>
                <c:pt idx="5">
                  <c:v>7564</c:v>
                </c:pt>
                <c:pt idx="6">
                  <c:v>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45-42E5-B4B5-FCFC34A77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8.45'!$AB$15:$AB$33</c:f>
              <c:numCache>
                <c:formatCode>0.0%</c:formatCode>
                <c:ptCount val="19"/>
                <c:pt idx="0">
                  <c:v>4.2468984087684902E-3</c:v>
                </c:pt>
                <c:pt idx="1">
                  <c:v>9.2166731424337441E-4</c:v>
                </c:pt>
                <c:pt idx="2">
                  <c:v>6.3025779576936627E-2</c:v>
                </c:pt>
                <c:pt idx="3">
                  <c:v>7.9877833901092453E-3</c:v>
                </c:pt>
                <c:pt idx="4">
                  <c:v>8.1883815702680968E-2</c:v>
                </c:pt>
                <c:pt idx="5">
                  <c:v>4.579421518221001E-2</c:v>
                </c:pt>
                <c:pt idx="6">
                  <c:v>9.9467782305794755E-2</c:v>
                </c:pt>
                <c:pt idx="7">
                  <c:v>5.9483685584942485E-2</c:v>
                </c:pt>
                <c:pt idx="8">
                  <c:v>8.1088651745294532E-2</c:v>
                </c:pt>
                <c:pt idx="9">
                  <c:v>1.1538913336164599E-2</c:v>
                </c:pt>
                <c:pt idx="10">
                  <c:v>4.1899718981828697E-2</c:v>
                </c:pt>
                <c:pt idx="11">
                  <c:v>1.7846009270888866E-2</c:v>
                </c:pt>
                <c:pt idx="12">
                  <c:v>5.6375317387886398E-2</c:v>
                </c:pt>
                <c:pt idx="13">
                  <c:v>0.13018099015984602</c:v>
                </c:pt>
                <c:pt idx="14">
                  <c:v>4.6065293804046302E-2</c:v>
                </c:pt>
                <c:pt idx="15">
                  <c:v>5.651989265286575E-2</c:v>
                </c:pt>
                <c:pt idx="16">
                  <c:v>0.10078703159873136</c:v>
                </c:pt>
                <c:pt idx="17">
                  <c:v>1.8135159800847574E-2</c:v>
                </c:pt>
                <c:pt idx="18">
                  <c:v>3.2140888595722381E-2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DA-41FE-9413-9839F1F346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DA-41FE-9413-9839F1F34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8.45'!$Z$44:$Z$60</c:f>
              <c:numCache>
                <c:formatCode>#,##0</c:formatCode>
                <c:ptCount val="17"/>
                <c:pt idx="0">
                  <c:v>17</c:v>
                </c:pt>
                <c:pt idx="1">
                  <c:v>1076</c:v>
                </c:pt>
                <c:pt idx="2">
                  <c:v>3204</c:v>
                </c:pt>
                <c:pt idx="3">
                  <c:v>5537</c:v>
                </c:pt>
                <c:pt idx="4">
                  <c:v>7310</c:v>
                </c:pt>
                <c:pt idx="5">
                  <c:v>8521</c:v>
                </c:pt>
                <c:pt idx="6">
                  <c:v>8100</c:v>
                </c:pt>
                <c:pt idx="7">
                  <c:v>7296</c:v>
                </c:pt>
                <c:pt idx="8">
                  <c:v>6315</c:v>
                </c:pt>
                <c:pt idx="9">
                  <c:v>4693</c:v>
                </c:pt>
                <c:pt idx="10">
                  <c:v>3500</c:v>
                </c:pt>
                <c:pt idx="11">
                  <c:v>2512</c:v>
                </c:pt>
                <c:pt idx="12">
                  <c:v>1116</c:v>
                </c:pt>
                <c:pt idx="13">
                  <c:v>328</c:v>
                </c:pt>
                <c:pt idx="14">
                  <c:v>90</c:v>
                </c:pt>
                <c:pt idx="15">
                  <c:v>34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2-4FBE-912C-35C9644F1E17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8.45'!$Z$63:$Z$79</c:f>
              <c:numCache>
                <c:formatCode>#,##0</c:formatCode>
                <c:ptCount val="17"/>
                <c:pt idx="0">
                  <c:v>26</c:v>
                </c:pt>
                <c:pt idx="1">
                  <c:v>1273</c:v>
                </c:pt>
                <c:pt idx="2">
                  <c:v>3311</c:v>
                </c:pt>
                <c:pt idx="3">
                  <c:v>5267</c:v>
                </c:pt>
                <c:pt idx="4">
                  <c:v>6632</c:v>
                </c:pt>
                <c:pt idx="5">
                  <c:v>6856</c:v>
                </c:pt>
                <c:pt idx="6">
                  <c:v>6561</c:v>
                </c:pt>
                <c:pt idx="7">
                  <c:v>5953</c:v>
                </c:pt>
                <c:pt idx="8">
                  <c:v>5336</c:v>
                </c:pt>
                <c:pt idx="9">
                  <c:v>4005</c:v>
                </c:pt>
                <c:pt idx="10">
                  <c:v>2912</c:v>
                </c:pt>
                <c:pt idx="11">
                  <c:v>1847</c:v>
                </c:pt>
                <c:pt idx="12">
                  <c:v>679</c:v>
                </c:pt>
                <c:pt idx="13">
                  <c:v>191</c:v>
                </c:pt>
                <c:pt idx="14">
                  <c:v>44</c:v>
                </c:pt>
                <c:pt idx="15">
                  <c:v>27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2-4FBE-912C-35C9644F1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8.45'!$Z$83:$Z$90</c:f>
              <c:numCache>
                <c:formatCode>#,##0</c:formatCode>
                <c:ptCount val="8"/>
                <c:pt idx="0">
                  <c:v>4911</c:v>
                </c:pt>
                <c:pt idx="1">
                  <c:v>4591</c:v>
                </c:pt>
                <c:pt idx="2">
                  <c:v>7797</c:v>
                </c:pt>
                <c:pt idx="3">
                  <c:v>2210</c:v>
                </c:pt>
                <c:pt idx="4">
                  <c:v>2838</c:v>
                </c:pt>
                <c:pt idx="5">
                  <c:v>2190</c:v>
                </c:pt>
                <c:pt idx="6">
                  <c:v>5909</c:v>
                </c:pt>
                <c:pt idx="7">
                  <c:v>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E-4831-BDA8-8461943AB2E2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8.45'!$Z$93:$Z$100</c:f>
              <c:numCache>
                <c:formatCode>#,##0</c:formatCode>
                <c:ptCount val="8"/>
                <c:pt idx="0">
                  <c:v>3698</c:v>
                </c:pt>
                <c:pt idx="1">
                  <c:v>6387</c:v>
                </c:pt>
                <c:pt idx="2">
                  <c:v>1229</c:v>
                </c:pt>
                <c:pt idx="3">
                  <c:v>5591</c:v>
                </c:pt>
                <c:pt idx="4">
                  <c:v>7482</c:v>
                </c:pt>
                <c:pt idx="5">
                  <c:v>4353</c:v>
                </c:pt>
                <c:pt idx="6">
                  <c:v>791</c:v>
                </c:pt>
                <c:pt idx="7">
                  <c:v>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EE-4831-BDA8-8461943AB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8.5'!$U$8:$Y$8</c:f>
              <c:numCache>
                <c:formatCode>#,##0</c:formatCode>
                <c:ptCount val="5"/>
                <c:pt idx="0">
                  <c:v>28614.400000000001</c:v>
                </c:pt>
                <c:pt idx="1">
                  <c:v>28219.63</c:v>
                </c:pt>
                <c:pt idx="2">
                  <c:v>30000</c:v>
                </c:pt>
                <c:pt idx="3">
                  <c:v>32346</c:v>
                </c:pt>
                <c:pt idx="4">
                  <c:v>32132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8-4C35-8389-2C1F9BF049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8-4C35-8389-2C1F9BF0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8.45'!$T$8:$Z$8</c:f>
              <c:numCache>
                <c:formatCode>#,##0</c:formatCode>
                <c:ptCount val="7"/>
                <c:pt idx="0">
                  <c:v>41591</c:v>
                </c:pt>
                <c:pt idx="1">
                  <c:v>42339.43</c:v>
                </c:pt>
                <c:pt idx="2">
                  <c:v>42634</c:v>
                </c:pt>
                <c:pt idx="3">
                  <c:v>44396.03</c:v>
                </c:pt>
                <c:pt idx="4">
                  <c:v>45385.5</c:v>
                </c:pt>
                <c:pt idx="5">
                  <c:v>45509</c:v>
                </c:pt>
                <c:pt idx="6">
                  <c:v>47187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5-4B67-99F8-043C096EC2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95-4B67-99F8-043C096EC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8.46'!$U$4:$Y$4</c:f>
              <c:numCache>
                <c:formatCode>#,##0</c:formatCode>
                <c:ptCount val="5"/>
                <c:pt idx="0">
                  <c:v>35508</c:v>
                </c:pt>
                <c:pt idx="1">
                  <c:v>36024</c:v>
                </c:pt>
                <c:pt idx="2">
                  <c:v>36990</c:v>
                </c:pt>
                <c:pt idx="3">
                  <c:v>38009</c:v>
                </c:pt>
                <c:pt idx="4">
                  <c:v>41508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2-4BBA-8DF4-0E8F9D5265B8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8.46'!$U$7:$Y$7</c:f>
              <c:numCache>
                <c:formatCode>#,##0</c:formatCode>
                <c:ptCount val="5"/>
                <c:pt idx="0">
                  <c:v>24379</c:v>
                </c:pt>
                <c:pt idx="1">
                  <c:v>24985</c:v>
                </c:pt>
                <c:pt idx="2">
                  <c:v>25480</c:v>
                </c:pt>
                <c:pt idx="3">
                  <c:v>26256</c:v>
                </c:pt>
                <c:pt idx="4">
                  <c:v>28059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D2-4BBA-8DF4-0E8F9D5265B8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8.46'!$U$11:$Y$11</c:f>
              <c:numCache>
                <c:formatCode>#,##0</c:formatCode>
                <c:ptCount val="5"/>
                <c:pt idx="0">
                  <c:v>31530</c:v>
                </c:pt>
                <c:pt idx="1">
                  <c:v>32101</c:v>
                </c:pt>
                <c:pt idx="2">
                  <c:v>32909</c:v>
                </c:pt>
                <c:pt idx="3">
                  <c:v>33771</c:v>
                </c:pt>
                <c:pt idx="4">
                  <c:v>36888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D2-4BBA-8DF4-0E8F9D5265B8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8.46'!$U$12:$Y$12</c:f>
              <c:numCache>
                <c:formatCode>#,##0</c:formatCode>
                <c:ptCount val="5"/>
                <c:pt idx="0">
                  <c:v>3981</c:v>
                </c:pt>
                <c:pt idx="1">
                  <c:v>3920</c:v>
                </c:pt>
                <c:pt idx="2">
                  <c:v>4084</c:v>
                </c:pt>
                <c:pt idx="3">
                  <c:v>4235</c:v>
                </c:pt>
                <c:pt idx="4">
                  <c:v>4620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D2-4BBA-8DF4-0E8F9D526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8.46'!$AB$15:$AB$33</c:f>
              <c:numCache>
                <c:formatCode>0.0%</c:formatCode>
                <c:ptCount val="19"/>
                <c:pt idx="0">
                  <c:v>9.1909468742597492E-2</c:v>
                </c:pt>
                <c:pt idx="1">
                  <c:v>6.2234855826173094E-3</c:v>
                </c:pt>
                <c:pt idx="2">
                  <c:v>6.0921248142644872E-2</c:v>
                </c:pt>
                <c:pt idx="3">
                  <c:v>7.5370932661455309E-3</c:v>
                </c:pt>
                <c:pt idx="4">
                  <c:v>6.2622477765574863E-2</c:v>
                </c:pt>
                <c:pt idx="5">
                  <c:v>3.8439175657342207E-2</c:v>
                </c:pt>
                <c:pt idx="6">
                  <c:v>9.6754742985119629E-2</c:v>
                </c:pt>
                <c:pt idx="7">
                  <c:v>7.2959062816288736E-2</c:v>
                </c:pt>
                <c:pt idx="8">
                  <c:v>3.5165923724616147E-2</c:v>
                </c:pt>
                <c:pt idx="9">
                  <c:v>7.429420505200594E-3</c:v>
                </c:pt>
                <c:pt idx="10">
                  <c:v>2.2805090768137477E-2</c:v>
                </c:pt>
                <c:pt idx="11">
                  <c:v>1.7184572646811811E-2</c:v>
                </c:pt>
                <c:pt idx="12">
                  <c:v>3.8676055731421063E-2</c:v>
                </c:pt>
                <c:pt idx="13">
                  <c:v>9.3029265456424828E-2</c:v>
                </c:pt>
                <c:pt idx="14">
                  <c:v>4.1540151172556369E-2</c:v>
                </c:pt>
                <c:pt idx="15">
                  <c:v>7.069793483644507E-2</c:v>
                </c:pt>
                <c:pt idx="16">
                  <c:v>0.10487326916036781</c:v>
                </c:pt>
                <c:pt idx="17">
                  <c:v>1.2662316687124491E-2</c:v>
                </c:pt>
                <c:pt idx="18">
                  <c:v>2.6207550013997459E-2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2-4F8C-82AD-74E542D84C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2-4F8C-82AD-74E542D84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8.46'!$Y$44:$Y$60</c:f>
              <c:numCache>
                <c:formatCode>#,##0</c:formatCode>
                <c:ptCount val="17"/>
                <c:pt idx="0">
                  <c:v>9</c:v>
                </c:pt>
                <c:pt idx="1">
                  <c:v>447</c:v>
                </c:pt>
                <c:pt idx="2">
                  <c:v>1617</c:v>
                </c:pt>
                <c:pt idx="3">
                  <c:v>2398</c:v>
                </c:pt>
                <c:pt idx="4">
                  <c:v>2946</c:v>
                </c:pt>
                <c:pt idx="5">
                  <c:v>2166</c:v>
                </c:pt>
                <c:pt idx="6">
                  <c:v>1755</c:v>
                </c:pt>
                <c:pt idx="7">
                  <c:v>1793</c:v>
                </c:pt>
                <c:pt idx="8">
                  <c:v>1883</c:v>
                </c:pt>
                <c:pt idx="9">
                  <c:v>1684</c:v>
                </c:pt>
                <c:pt idx="10">
                  <c:v>1724</c:v>
                </c:pt>
                <c:pt idx="11">
                  <c:v>1349</c:v>
                </c:pt>
                <c:pt idx="12">
                  <c:v>729</c:v>
                </c:pt>
                <c:pt idx="13">
                  <c:v>300</c:v>
                </c:pt>
                <c:pt idx="14">
                  <c:v>121</c:v>
                </c:pt>
                <c:pt idx="15">
                  <c:v>60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F-4538-9001-DAECD0BC48B9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8.46'!$Y$63:$Y$79</c:f>
              <c:numCache>
                <c:formatCode>#,##0</c:formatCode>
                <c:ptCount val="17"/>
                <c:pt idx="0">
                  <c:v>6</c:v>
                </c:pt>
                <c:pt idx="1">
                  <c:v>571</c:v>
                </c:pt>
                <c:pt idx="2">
                  <c:v>1542</c:v>
                </c:pt>
                <c:pt idx="3">
                  <c:v>2448</c:v>
                </c:pt>
                <c:pt idx="4">
                  <c:v>2785</c:v>
                </c:pt>
                <c:pt idx="5">
                  <c:v>1920</c:v>
                </c:pt>
                <c:pt idx="6">
                  <c:v>1716</c:v>
                </c:pt>
                <c:pt idx="7">
                  <c:v>1791</c:v>
                </c:pt>
                <c:pt idx="8">
                  <c:v>2011</c:v>
                </c:pt>
                <c:pt idx="9">
                  <c:v>1787</c:v>
                </c:pt>
                <c:pt idx="10">
                  <c:v>1779</c:v>
                </c:pt>
                <c:pt idx="11">
                  <c:v>1217</c:v>
                </c:pt>
                <c:pt idx="12">
                  <c:v>551</c:v>
                </c:pt>
                <c:pt idx="13">
                  <c:v>194</c:v>
                </c:pt>
                <c:pt idx="14">
                  <c:v>87</c:v>
                </c:pt>
                <c:pt idx="15">
                  <c:v>42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EF-4538-9001-DAECD0BC4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8.46'!$Y$83:$Y$90</c:f>
              <c:numCache>
                <c:formatCode>#,##0</c:formatCode>
                <c:ptCount val="8"/>
                <c:pt idx="0">
                  <c:v>1579</c:v>
                </c:pt>
                <c:pt idx="1">
                  <c:v>1336</c:v>
                </c:pt>
                <c:pt idx="2">
                  <c:v>2244</c:v>
                </c:pt>
                <c:pt idx="3">
                  <c:v>733</c:v>
                </c:pt>
                <c:pt idx="4">
                  <c:v>518</c:v>
                </c:pt>
                <c:pt idx="5">
                  <c:v>800</c:v>
                </c:pt>
                <c:pt idx="6">
                  <c:v>1525</c:v>
                </c:pt>
                <c:pt idx="7">
                  <c:v>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4B-4F59-AF41-D8D3A4F46C8D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8.46'!$Y$93:$Y$100</c:f>
              <c:numCache>
                <c:formatCode>#,##0</c:formatCode>
                <c:ptCount val="8"/>
                <c:pt idx="0">
                  <c:v>1030</c:v>
                </c:pt>
                <c:pt idx="1">
                  <c:v>2519</c:v>
                </c:pt>
                <c:pt idx="2">
                  <c:v>418</c:v>
                </c:pt>
                <c:pt idx="3">
                  <c:v>1805</c:v>
                </c:pt>
                <c:pt idx="4">
                  <c:v>2178</c:v>
                </c:pt>
                <c:pt idx="5">
                  <c:v>1510</c:v>
                </c:pt>
                <c:pt idx="6">
                  <c:v>88</c:v>
                </c:pt>
                <c:pt idx="7">
                  <c:v>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4B-4F59-AF41-D8D3A4F46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8.46'!$U$8:$Y$8</c:f>
              <c:numCache>
                <c:formatCode>#,##0</c:formatCode>
                <c:ptCount val="5"/>
                <c:pt idx="0">
                  <c:v>29433</c:v>
                </c:pt>
                <c:pt idx="1">
                  <c:v>30314</c:v>
                </c:pt>
                <c:pt idx="2">
                  <c:v>31939.23</c:v>
                </c:pt>
                <c:pt idx="3">
                  <c:v>33897</c:v>
                </c:pt>
                <c:pt idx="4">
                  <c:v>33814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4-49AB-8A5E-DDC214C172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4-49AB-8A5E-DDC214C17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8.46'!$T$4:$Z$4</c:f>
              <c:numCache>
                <c:formatCode>#,##0</c:formatCode>
                <c:ptCount val="7"/>
                <c:pt idx="0">
                  <c:v>34880</c:v>
                </c:pt>
                <c:pt idx="1">
                  <c:v>35508</c:v>
                </c:pt>
                <c:pt idx="2">
                  <c:v>36024</c:v>
                </c:pt>
                <c:pt idx="3">
                  <c:v>36990</c:v>
                </c:pt>
                <c:pt idx="4">
                  <c:v>38009</c:v>
                </c:pt>
                <c:pt idx="5">
                  <c:v>41508</c:v>
                </c:pt>
                <c:pt idx="6">
                  <c:v>46437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D-453F-A9EC-8ADDEA716BD0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8.46'!$T$7:$Z$7</c:f>
              <c:numCache>
                <c:formatCode>#,##0</c:formatCode>
                <c:ptCount val="7"/>
                <c:pt idx="0">
                  <c:v>23525</c:v>
                </c:pt>
                <c:pt idx="1">
                  <c:v>24379</c:v>
                </c:pt>
                <c:pt idx="2">
                  <c:v>24985</c:v>
                </c:pt>
                <c:pt idx="3">
                  <c:v>25480</c:v>
                </c:pt>
                <c:pt idx="4">
                  <c:v>26256</c:v>
                </c:pt>
                <c:pt idx="5">
                  <c:v>28059</c:v>
                </c:pt>
                <c:pt idx="6">
                  <c:v>31362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D-453F-A9EC-8ADDEA716BD0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8.46'!$T$11:$Z$11</c:f>
              <c:numCache>
                <c:formatCode>#,##0</c:formatCode>
                <c:ptCount val="7"/>
                <c:pt idx="0">
                  <c:v>30931</c:v>
                </c:pt>
                <c:pt idx="1">
                  <c:v>31530</c:v>
                </c:pt>
                <c:pt idx="2">
                  <c:v>32101</c:v>
                </c:pt>
                <c:pt idx="3">
                  <c:v>32909</c:v>
                </c:pt>
                <c:pt idx="4">
                  <c:v>33771</c:v>
                </c:pt>
                <c:pt idx="5">
                  <c:v>36888</c:v>
                </c:pt>
                <c:pt idx="6">
                  <c:v>40941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D-453F-A9EC-8ADDEA716BD0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8.46'!$T$12:$Z$12</c:f>
              <c:numCache>
                <c:formatCode>#,##0</c:formatCode>
                <c:ptCount val="7"/>
                <c:pt idx="0">
                  <c:v>3946</c:v>
                </c:pt>
                <c:pt idx="1">
                  <c:v>3981</c:v>
                </c:pt>
                <c:pt idx="2">
                  <c:v>3920</c:v>
                </c:pt>
                <c:pt idx="3">
                  <c:v>4084</c:v>
                </c:pt>
                <c:pt idx="4">
                  <c:v>4235</c:v>
                </c:pt>
                <c:pt idx="5">
                  <c:v>4620</c:v>
                </c:pt>
                <c:pt idx="6">
                  <c:v>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8D-453F-A9EC-8ADDEA716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8.46'!$AB$15:$AB$33</c:f>
              <c:numCache>
                <c:formatCode>0.0%</c:formatCode>
                <c:ptCount val="19"/>
                <c:pt idx="0">
                  <c:v>9.1909468742597492E-2</c:v>
                </c:pt>
                <c:pt idx="1">
                  <c:v>6.2234855826173094E-3</c:v>
                </c:pt>
                <c:pt idx="2">
                  <c:v>6.0921248142644872E-2</c:v>
                </c:pt>
                <c:pt idx="3">
                  <c:v>7.5370932661455309E-3</c:v>
                </c:pt>
                <c:pt idx="4">
                  <c:v>6.2622477765574863E-2</c:v>
                </c:pt>
                <c:pt idx="5">
                  <c:v>3.8439175657342207E-2</c:v>
                </c:pt>
                <c:pt idx="6">
                  <c:v>9.6754742985119629E-2</c:v>
                </c:pt>
                <c:pt idx="7">
                  <c:v>7.2959062816288736E-2</c:v>
                </c:pt>
                <c:pt idx="8">
                  <c:v>3.5165923724616147E-2</c:v>
                </c:pt>
                <c:pt idx="9">
                  <c:v>7.429420505200594E-3</c:v>
                </c:pt>
                <c:pt idx="10">
                  <c:v>2.2805090768137477E-2</c:v>
                </c:pt>
                <c:pt idx="11">
                  <c:v>1.7184572646811811E-2</c:v>
                </c:pt>
                <c:pt idx="12">
                  <c:v>3.8676055731421063E-2</c:v>
                </c:pt>
                <c:pt idx="13">
                  <c:v>9.3029265456424828E-2</c:v>
                </c:pt>
                <c:pt idx="14">
                  <c:v>4.1540151172556369E-2</c:v>
                </c:pt>
                <c:pt idx="15">
                  <c:v>7.069793483644507E-2</c:v>
                </c:pt>
                <c:pt idx="16">
                  <c:v>0.10487326916036781</c:v>
                </c:pt>
                <c:pt idx="17">
                  <c:v>1.2662316687124491E-2</c:v>
                </c:pt>
                <c:pt idx="18">
                  <c:v>2.6207550013997459E-2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EB-4C88-AAD0-0F4887D609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EB-4C88-AAD0-0F4887D60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8.46'!$Z$44:$Z$60</c:f>
              <c:numCache>
                <c:formatCode>#,##0</c:formatCode>
                <c:ptCount val="17"/>
                <c:pt idx="0">
                  <c:v>11</c:v>
                </c:pt>
                <c:pt idx="1">
                  <c:v>522</c:v>
                </c:pt>
                <c:pt idx="2">
                  <c:v>1719</c:v>
                </c:pt>
                <c:pt idx="3">
                  <c:v>2932</c:v>
                </c:pt>
                <c:pt idx="4">
                  <c:v>3397</c:v>
                </c:pt>
                <c:pt idx="5">
                  <c:v>2390</c:v>
                </c:pt>
                <c:pt idx="6">
                  <c:v>1894</c:v>
                </c:pt>
                <c:pt idx="7">
                  <c:v>1955</c:v>
                </c:pt>
                <c:pt idx="8">
                  <c:v>2084</c:v>
                </c:pt>
                <c:pt idx="9">
                  <c:v>1955</c:v>
                </c:pt>
                <c:pt idx="10">
                  <c:v>1941</c:v>
                </c:pt>
                <c:pt idx="11">
                  <c:v>1594</c:v>
                </c:pt>
                <c:pt idx="12">
                  <c:v>894</c:v>
                </c:pt>
                <c:pt idx="13">
                  <c:v>361</c:v>
                </c:pt>
                <c:pt idx="14">
                  <c:v>160</c:v>
                </c:pt>
                <c:pt idx="15">
                  <c:v>78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7-41FC-98F0-AEE720D46635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8.46'!$Z$63:$Z$79</c:f>
              <c:numCache>
                <c:formatCode>#,##0</c:formatCode>
                <c:ptCount val="17"/>
                <c:pt idx="0">
                  <c:v>13</c:v>
                </c:pt>
                <c:pt idx="1">
                  <c:v>626</c:v>
                </c:pt>
                <c:pt idx="2">
                  <c:v>1691</c:v>
                </c:pt>
                <c:pt idx="3">
                  <c:v>2639</c:v>
                </c:pt>
                <c:pt idx="4">
                  <c:v>2991</c:v>
                </c:pt>
                <c:pt idx="5">
                  <c:v>2098</c:v>
                </c:pt>
                <c:pt idx="6">
                  <c:v>1815</c:v>
                </c:pt>
                <c:pt idx="7">
                  <c:v>1889</c:v>
                </c:pt>
                <c:pt idx="8">
                  <c:v>2179</c:v>
                </c:pt>
                <c:pt idx="9">
                  <c:v>1949</c:v>
                </c:pt>
                <c:pt idx="10">
                  <c:v>1963</c:v>
                </c:pt>
                <c:pt idx="11">
                  <c:v>1421</c:v>
                </c:pt>
                <c:pt idx="12">
                  <c:v>624</c:v>
                </c:pt>
                <c:pt idx="13">
                  <c:v>272</c:v>
                </c:pt>
                <c:pt idx="14">
                  <c:v>108</c:v>
                </c:pt>
                <c:pt idx="15">
                  <c:v>62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7-41FC-98F0-AEE720D46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8.46'!$Z$83:$Z$90</c:f>
              <c:numCache>
                <c:formatCode>#,##0</c:formatCode>
                <c:ptCount val="8"/>
                <c:pt idx="0">
                  <c:v>1776</c:v>
                </c:pt>
                <c:pt idx="1">
                  <c:v>1448</c:v>
                </c:pt>
                <c:pt idx="2">
                  <c:v>2498</c:v>
                </c:pt>
                <c:pt idx="3">
                  <c:v>814</c:v>
                </c:pt>
                <c:pt idx="4">
                  <c:v>560</c:v>
                </c:pt>
                <c:pt idx="5">
                  <c:v>830</c:v>
                </c:pt>
                <c:pt idx="6">
                  <c:v>1702</c:v>
                </c:pt>
                <c:pt idx="7">
                  <c:v>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0-4C44-A15C-0666FD05BA25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8.46'!$Z$93:$Z$100</c:f>
              <c:numCache>
                <c:formatCode>#,##0</c:formatCode>
                <c:ptCount val="8"/>
                <c:pt idx="0">
                  <c:v>1162</c:v>
                </c:pt>
                <c:pt idx="1">
                  <c:v>2728</c:v>
                </c:pt>
                <c:pt idx="2">
                  <c:v>450</c:v>
                </c:pt>
                <c:pt idx="3">
                  <c:v>2043</c:v>
                </c:pt>
                <c:pt idx="4">
                  <c:v>2307</c:v>
                </c:pt>
                <c:pt idx="5">
                  <c:v>1613</c:v>
                </c:pt>
                <c:pt idx="6">
                  <c:v>130</c:v>
                </c:pt>
                <c:pt idx="7">
                  <c:v>1540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0-4C44-A15C-0666FD05B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8.5'!$T$4:$Z$4</c:f>
              <c:numCache>
                <c:formatCode>#,##0</c:formatCode>
                <c:ptCount val="7"/>
                <c:pt idx="0">
                  <c:v>19854</c:v>
                </c:pt>
                <c:pt idx="1">
                  <c:v>20402</c:v>
                </c:pt>
                <c:pt idx="2">
                  <c:v>20869</c:v>
                </c:pt>
                <c:pt idx="3">
                  <c:v>20765</c:v>
                </c:pt>
                <c:pt idx="4">
                  <c:v>21014</c:v>
                </c:pt>
                <c:pt idx="5">
                  <c:v>22533</c:v>
                </c:pt>
                <c:pt idx="6">
                  <c:v>23996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B-4C69-9C55-97E9002CDC83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8.5'!$T$7:$Z$7</c:f>
              <c:numCache>
                <c:formatCode>#,##0</c:formatCode>
                <c:ptCount val="7"/>
                <c:pt idx="0">
                  <c:v>14466</c:v>
                </c:pt>
                <c:pt idx="1">
                  <c:v>14662</c:v>
                </c:pt>
                <c:pt idx="2">
                  <c:v>14828</c:v>
                </c:pt>
                <c:pt idx="3">
                  <c:v>15046</c:v>
                </c:pt>
                <c:pt idx="4">
                  <c:v>15361</c:v>
                </c:pt>
                <c:pt idx="5">
                  <c:v>16263</c:v>
                </c:pt>
                <c:pt idx="6">
                  <c:v>17295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1B-4C69-9C55-97E9002CDC83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8.5'!$T$11:$Z$11</c:f>
              <c:numCache>
                <c:formatCode>#,##0</c:formatCode>
                <c:ptCount val="7"/>
                <c:pt idx="0">
                  <c:v>16222</c:v>
                </c:pt>
                <c:pt idx="1">
                  <c:v>16723</c:v>
                </c:pt>
                <c:pt idx="2">
                  <c:v>17190</c:v>
                </c:pt>
                <c:pt idx="3">
                  <c:v>17146</c:v>
                </c:pt>
                <c:pt idx="4">
                  <c:v>17324</c:v>
                </c:pt>
                <c:pt idx="5">
                  <c:v>18666</c:v>
                </c:pt>
                <c:pt idx="6">
                  <c:v>19877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B-4C69-9C55-97E9002CDC83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8.5'!$T$12:$Z$12</c:f>
              <c:numCache>
                <c:formatCode>#,##0</c:formatCode>
                <c:ptCount val="7"/>
                <c:pt idx="0">
                  <c:v>3635</c:v>
                </c:pt>
                <c:pt idx="1">
                  <c:v>3677</c:v>
                </c:pt>
                <c:pt idx="2">
                  <c:v>3679</c:v>
                </c:pt>
                <c:pt idx="3">
                  <c:v>3620</c:v>
                </c:pt>
                <c:pt idx="4">
                  <c:v>3689</c:v>
                </c:pt>
                <c:pt idx="5">
                  <c:v>3867</c:v>
                </c:pt>
                <c:pt idx="6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1B-4C69-9C55-97E9002CD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8.46'!$T$8:$Z$8</c:f>
              <c:numCache>
                <c:formatCode>#,##0</c:formatCode>
                <c:ptCount val="7"/>
                <c:pt idx="0">
                  <c:v>28952.53</c:v>
                </c:pt>
                <c:pt idx="1">
                  <c:v>29433</c:v>
                </c:pt>
                <c:pt idx="2">
                  <c:v>30314</c:v>
                </c:pt>
                <c:pt idx="3">
                  <c:v>31939.23</c:v>
                </c:pt>
                <c:pt idx="4">
                  <c:v>33897</c:v>
                </c:pt>
                <c:pt idx="5">
                  <c:v>33814</c:v>
                </c:pt>
                <c:pt idx="6">
                  <c:v>35457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B-4992-8B92-519AE03BB6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B-4992-8B92-519AE03BB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8.47'!$U$4:$Y$4</c:f>
              <c:numCache>
                <c:formatCode>#,##0</c:formatCode>
                <c:ptCount val="5"/>
                <c:pt idx="0">
                  <c:v>26808</c:v>
                </c:pt>
                <c:pt idx="1">
                  <c:v>27842</c:v>
                </c:pt>
                <c:pt idx="2">
                  <c:v>28247</c:v>
                </c:pt>
                <c:pt idx="3">
                  <c:v>28889</c:v>
                </c:pt>
                <c:pt idx="4">
                  <c:v>31442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9-496B-9F35-CD93465C1F6A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8.47'!$U$7:$Y$7</c:f>
              <c:numCache>
                <c:formatCode>#,##0</c:formatCode>
                <c:ptCount val="5"/>
                <c:pt idx="0">
                  <c:v>19687</c:v>
                </c:pt>
                <c:pt idx="1">
                  <c:v>20298</c:v>
                </c:pt>
                <c:pt idx="2">
                  <c:v>20712</c:v>
                </c:pt>
                <c:pt idx="3">
                  <c:v>21203</c:v>
                </c:pt>
                <c:pt idx="4">
                  <c:v>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9-496B-9F35-CD93465C1F6A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8.47'!$U$11:$Y$11</c:f>
              <c:numCache>
                <c:formatCode>#,##0</c:formatCode>
                <c:ptCount val="5"/>
                <c:pt idx="0">
                  <c:v>23934</c:v>
                </c:pt>
                <c:pt idx="1">
                  <c:v>24939</c:v>
                </c:pt>
                <c:pt idx="2">
                  <c:v>25457</c:v>
                </c:pt>
                <c:pt idx="3">
                  <c:v>26005</c:v>
                </c:pt>
                <c:pt idx="4">
                  <c:v>28376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9-496B-9F35-CD93465C1F6A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8.47'!$U$12:$Y$12</c:f>
              <c:numCache>
                <c:formatCode>#,##0</c:formatCode>
                <c:ptCount val="5"/>
                <c:pt idx="0">
                  <c:v>2872</c:v>
                </c:pt>
                <c:pt idx="1">
                  <c:v>2901</c:v>
                </c:pt>
                <c:pt idx="2">
                  <c:v>2793</c:v>
                </c:pt>
                <c:pt idx="3">
                  <c:v>2884</c:v>
                </c:pt>
                <c:pt idx="4">
                  <c:v>3066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99-496B-9F35-CD93465C1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8.47'!$AB$15:$AB$33</c:f>
              <c:numCache>
                <c:formatCode>0.0%</c:formatCode>
                <c:ptCount val="19"/>
                <c:pt idx="0">
                  <c:v>2.1583827329381366E-2</c:v>
                </c:pt>
                <c:pt idx="1">
                  <c:v>4.1647666818665453E-3</c:v>
                </c:pt>
                <c:pt idx="2">
                  <c:v>7.9829761361909099E-2</c:v>
                </c:pt>
                <c:pt idx="3">
                  <c:v>7.508739930080559E-3</c:v>
                </c:pt>
                <c:pt idx="4">
                  <c:v>0.11141510867913057</c:v>
                </c:pt>
                <c:pt idx="5">
                  <c:v>4.0370877032983733E-2</c:v>
                </c:pt>
                <c:pt idx="6">
                  <c:v>8.2930536555707549E-2</c:v>
                </c:pt>
                <c:pt idx="7">
                  <c:v>6.6849065207478339E-2</c:v>
                </c:pt>
                <c:pt idx="8">
                  <c:v>5.7333941328469369E-2</c:v>
                </c:pt>
                <c:pt idx="9">
                  <c:v>7.6303389572883419E-3</c:v>
                </c:pt>
                <c:pt idx="10">
                  <c:v>3.2862137102903179E-2</c:v>
                </c:pt>
                <c:pt idx="11">
                  <c:v>1.5291077671378628E-2</c:v>
                </c:pt>
                <c:pt idx="12">
                  <c:v>4.605563155494756E-2</c:v>
                </c:pt>
                <c:pt idx="13">
                  <c:v>8.0528955768353852E-2</c:v>
                </c:pt>
                <c:pt idx="14">
                  <c:v>7.417540659674722E-2</c:v>
                </c:pt>
                <c:pt idx="15">
                  <c:v>6.5785073719410239E-2</c:v>
                </c:pt>
                <c:pt idx="16">
                  <c:v>0.10147438820489436</c:v>
                </c:pt>
                <c:pt idx="17">
                  <c:v>1.6263869889040886E-2</c:v>
                </c:pt>
                <c:pt idx="18">
                  <c:v>3.3561331509347925E-2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98-46F9-9043-1CB18FCFB3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98-46F9-9043-1CB18FCFB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8.47'!$Y$44:$Y$60</c:f>
              <c:numCache>
                <c:formatCode>#,##0</c:formatCode>
                <c:ptCount val="17"/>
                <c:pt idx="0">
                  <c:v>9</c:v>
                </c:pt>
                <c:pt idx="1">
                  <c:v>333</c:v>
                </c:pt>
                <c:pt idx="2">
                  <c:v>1082</c:v>
                </c:pt>
                <c:pt idx="3">
                  <c:v>1441</c:v>
                </c:pt>
                <c:pt idx="4">
                  <c:v>1938</c:v>
                </c:pt>
                <c:pt idx="5">
                  <c:v>1908</c:v>
                </c:pt>
                <c:pt idx="6">
                  <c:v>1588</c:v>
                </c:pt>
                <c:pt idx="7">
                  <c:v>1655</c:v>
                </c:pt>
                <c:pt idx="8">
                  <c:v>1706</c:v>
                </c:pt>
                <c:pt idx="9">
                  <c:v>1581</c:v>
                </c:pt>
                <c:pt idx="10">
                  <c:v>1405</c:v>
                </c:pt>
                <c:pt idx="11">
                  <c:v>1062</c:v>
                </c:pt>
                <c:pt idx="12">
                  <c:v>510</c:v>
                </c:pt>
                <c:pt idx="13">
                  <c:v>197</c:v>
                </c:pt>
                <c:pt idx="14">
                  <c:v>79</c:v>
                </c:pt>
                <c:pt idx="15">
                  <c:v>28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B-4B3D-AC7D-0E12A95B861D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8.47'!$Y$63:$Y$79</c:f>
              <c:numCache>
                <c:formatCode>#,##0</c:formatCode>
                <c:ptCount val="17"/>
                <c:pt idx="0">
                  <c:v>6</c:v>
                </c:pt>
                <c:pt idx="1">
                  <c:v>367</c:v>
                </c:pt>
                <c:pt idx="2">
                  <c:v>998</c:v>
                </c:pt>
                <c:pt idx="3">
                  <c:v>1384</c:v>
                </c:pt>
                <c:pt idx="4">
                  <c:v>1621</c:v>
                </c:pt>
                <c:pt idx="5">
                  <c:v>1596</c:v>
                </c:pt>
                <c:pt idx="6">
                  <c:v>1387</c:v>
                </c:pt>
                <c:pt idx="7">
                  <c:v>1507</c:v>
                </c:pt>
                <c:pt idx="8">
                  <c:v>1700</c:v>
                </c:pt>
                <c:pt idx="9">
                  <c:v>1579</c:v>
                </c:pt>
                <c:pt idx="10">
                  <c:v>1330</c:v>
                </c:pt>
                <c:pt idx="11">
                  <c:v>828</c:v>
                </c:pt>
                <c:pt idx="12">
                  <c:v>379</c:v>
                </c:pt>
                <c:pt idx="13">
                  <c:v>129</c:v>
                </c:pt>
                <c:pt idx="14">
                  <c:v>60</c:v>
                </c:pt>
                <c:pt idx="15">
                  <c:v>20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B-4B3D-AC7D-0E12A95B8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8.47'!$Y$83:$Y$90</c:f>
              <c:numCache>
                <c:formatCode>#,##0</c:formatCode>
                <c:ptCount val="8"/>
                <c:pt idx="0">
                  <c:v>1431</c:v>
                </c:pt>
                <c:pt idx="1">
                  <c:v>897</c:v>
                </c:pt>
                <c:pt idx="2">
                  <c:v>2634</c:v>
                </c:pt>
                <c:pt idx="3">
                  <c:v>737</c:v>
                </c:pt>
                <c:pt idx="4">
                  <c:v>519</c:v>
                </c:pt>
                <c:pt idx="5">
                  <c:v>507</c:v>
                </c:pt>
                <c:pt idx="6">
                  <c:v>1585</c:v>
                </c:pt>
                <c:pt idx="7">
                  <c:v>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9-4E45-924C-1B1DF7E98FE0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8.47'!$Y$93:$Y$100</c:f>
              <c:numCache>
                <c:formatCode>#,##0</c:formatCode>
                <c:ptCount val="8"/>
                <c:pt idx="0">
                  <c:v>894</c:v>
                </c:pt>
                <c:pt idx="1">
                  <c:v>1617</c:v>
                </c:pt>
                <c:pt idx="2">
                  <c:v>386</c:v>
                </c:pt>
                <c:pt idx="3">
                  <c:v>1759</c:v>
                </c:pt>
                <c:pt idx="4">
                  <c:v>2117</c:v>
                </c:pt>
                <c:pt idx="5">
                  <c:v>1066</c:v>
                </c:pt>
                <c:pt idx="6">
                  <c:v>155</c:v>
                </c:pt>
                <c:pt idx="7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9-4E45-924C-1B1DF7E9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8.47'!$U$8:$Y$8</c:f>
              <c:numCache>
                <c:formatCode>#,##0</c:formatCode>
                <c:ptCount val="5"/>
                <c:pt idx="0">
                  <c:v>38737.5</c:v>
                </c:pt>
                <c:pt idx="1">
                  <c:v>39154.339999999997</c:v>
                </c:pt>
                <c:pt idx="2">
                  <c:v>41562.67</c:v>
                </c:pt>
                <c:pt idx="3">
                  <c:v>43228.21</c:v>
                </c:pt>
                <c:pt idx="4">
                  <c:v>43866.36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7-4B6D-A0D4-91288EF7C2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7-4B6D-A0D4-91288EF7C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8.47'!$T$4:$Z$4</c:f>
              <c:numCache>
                <c:formatCode>#,##0</c:formatCode>
                <c:ptCount val="7"/>
                <c:pt idx="0">
                  <c:v>26005</c:v>
                </c:pt>
                <c:pt idx="1">
                  <c:v>26808</c:v>
                </c:pt>
                <c:pt idx="2">
                  <c:v>27842</c:v>
                </c:pt>
                <c:pt idx="3">
                  <c:v>28247</c:v>
                </c:pt>
                <c:pt idx="4">
                  <c:v>28889</c:v>
                </c:pt>
                <c:pt idx="5">
                  <c:v>31442</c:v>
                </c:pt>
                <c:pt idx="6">
                  <c:v>32895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7B-46B4-82A2-7656E92C7608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8.47'!$T$7:$Z$7</c:f>
              <c:numCache>
                <c:formatCode>#,##0</c:formatCode>
                <c:ptCount val="7"/>
                <c:pt idx="0">
                  <c:v>19183</c:v>
                </c:pt>
                <c:pt idx="1">
                  <c:v>19687</c:v>
                </c:pt>
                <c:pt idx="2">
                  <c:v>20298</c:v>
                </c:pt>
                <c:pt idx="3">
                  <c:v>20712</c:v>
                </c:pt>
                <c:pt idx="4">
                  <c:v>21203</c:v>
                </c:pt>
                <c:pt idx="5">
                  <c:v>22664</c:v>
                </c:pt>
                <c:pt idx="6">
                  <c:v>24042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7B-46B4-82A2-7656E92C7608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8.47'!$T$11:$Z$11</c:f>
              <c:numCache>
                <c:formatCode>#,##0</c:formatCode>
                <c:ptCount val="7"/>
                <c:pt idx="0">
                  <c:v>23188</c:v>
                </c:pt>
                <c:pt idx="1">
                  <c:v>23934</c:v>
                </c:pt>
                <c:pt idx="2">
                  <c:v>24939</c:v>
                </c:pt>
                <c:pt idx="3">
                  <c:v>25457</c:v>
                </c:pt>
                <c:pt idx="4">
                  <c:v>26005</c:v>
                </c:pt>
                <c:pt idx="5">
                  <c:v>28376</c:v>
                </c:pt>
                <c:pt idx="6">
                  <c:v>29669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7B-46B4-82A2-7656E92C7608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8.47'!$T$12:$Z$12</c:f>
              <c:numCache>
                <c:formatCode>#,##0</c:formatCode>
                <c:ptCount val="7"/>
                <c:pt idx="0">
                  <c:v>2814</c:v>
                </c:pt>
                <c:pt idx="1">
                  <c:v>2872</c:v>
                </c:pt>
                <c:pt idx="2">
                  <c:v>2901</c:v>
                </c:pt>
                <c:pt idx="3">
                  <c:v>2793</c:v>
                </c:pt>
                <c:pt idx="4">
                  <c:v>2884</c:v>
                </c:pt>
                <c:pt idx="5">
                  <c:v>3066</c:v>
                </c:pt>
                <c:pt idx="6">
                  <c:v>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7B-46B4-82A2-7656E92C7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8.47'!$AB$15:$AB$33</c:f>
              <c:numCache>
                <c:formatCode>0.0%</c:formatCode>
                <c:ptCount val="19"/>
                <c:pt idx="0">
                  <c:v>2.1583827329381366E-2</c:v>
                </c:pt>
                <c:pt idx="1">
                  <c:v>4.1647666818665453E-3</c:v>
                </c:pt>
                <c:pt idx="2">
                  <c:v>7.9829761361909099E-2</c:v>
                </c:pt>
                <c:pt idx="3">
                  <c:v>7.508739930080559E-3</c:v>
                </c:pt>
                <c:pt idx="4">
                  <c:v>0.11141510867913057</c:v>
                </c:pt>
                <c:pt idx="5">
                  <c:v>4.0370877032983733E-2</c:v>
                </c:pt>
                <c:pt idx="6">
                  <c:v>8.2930536555707549E-2</c:v>
                </c:pt>
                <c:pt idx="7">
                  <c:v>6.6849065207478339E-2</c:v>
                </c:pt>
                <c:pt idx="8">
                  <c:v>5.7333941328469369E-2</c:v>
                </c:pt>
                <c:pt idx="9">
                  <c:v>7.6303389572883419E-3</c:v>
                </c:pt>
                <c:pt idx="10">
                  <c:v>3.2862137102903179E-2</c:v>
                </c:pt>
                <c:pt idx="11">
                  <c:v>1.5291077671378628E-2</c:v>
                </c:pt>
                <c:pt idx="12">
                  <c:v>4.605563155494756E-2</c:v>
                </c:pt>
                <c:pt idx="13">
                  <c:v>8.0528955768353852E-2</c:v>
                </c:pt>
                <c:pt idx="14">
                  <c:v>7.417540659674722E-2</c:v>
                </c:pt>
                <c:pt idx="15">
                  <c:v>6.5785073719410239E-2</c:v>
                </c:pt>
                <c:pt idx="16">
                  <c:v>0.10147438820489436</c:v>
                </c:pt>
                <c:pt idx="17">
                  <c:v>1.6263869889040886E-2</c:v>
                </c:pt>
                <c:pt idx="18">
                  <c:v>3.3561331509347925E-2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3-4441-A292-34941E253B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3-4441-A292-34941E253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8.47'!$Z$44:$Z$60</c:f>
              <c:numCache>
                <c:formatCode>#,##0</c:formatCode>
                <c:ptCount val="17"/>
                <c:pt idx="0">
                  <c:v>9</c:v>
                </c:pt>
                <c:pt idx="1">
                  <c:v>349</c:v>
                </c:pt>
                <c:pt idx="2">
                  <c:v>1103</c:v>
                </c:pt>
                <c:pt idx="3">
                  <c:v>1541</c:v>
                </c:pt>
                <c:pt idx="4">
                  <c:v>2044</c:v>
                </c:pt>
                <c:pt idx="5">
                  <c:v>2055</c:v>
                </c:pt>
                <c:pt idx="6">
                  <c:v>1661</c:v>
                </c:pt>
                <c:pt idx="7">
                  <c:v>1643</c:v>
                </c:pt>
                <c:pt idx="8">
                  <c:v>1784</c:v>
                </c:pt>
                <c:pt idx="9">
                  <c:v>1619</c:v>
                </c:pt>
                <c:pt idx="10">
                  <c:v>1547</c:v>
                </c:pt>
                <c:pt idx="11">
                  <c:v>1097</c:v>
                </c:pt>
                <c:pt idx="12">
                  <c:v>570</c:v>
                </c:pt>
                <c:pt idx="13">
                  <c:v>194</c:v>
                </c:pt>
                <c:pt idx="14">
                  <c:v>91</c:v>
                </c:pt>
                <c:pt idx="15">
                  <c:v>32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3-49F3-AD51-9F9FF3506BFB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8.47'!$Z$63:$Z$79</c:f>
              <c:numCache>
                <c:formatCode>#,##0</c:formatCode>
                <c:ptCount val="17"/>
                <c:pt idx="0">
                  <c:v>11</c:v>
                </c:pt>
                <c:pt idx="1">
                  <c:v>381</c:v>
                </c:pt>
                <c:pt idx="2">
                  <c:v>1045</c:v>
                </c:pt>
                <c:pt idx="3">
                  <c:v>1423</c:v>
                </c:pt>
                <c:pt idx="4">
                  <c:v>1726</c:v>
                </c:pt>
                <c:pt idx="5">
                  <c:v>1677</c:v>
                </c:pt>
                <c:pt idx="6">
                  <c:v>1523</c:v>
                </c:pt>
                <c:pt idx="7">
                  <c:v>1559</c:v>
                </c:pt>
                <c:pt idx="8">
                  <c:v>1731</c:v>
                </c:pt>
                <c:pt idx="9">
                  <c:v>1530</c:v>
                </c:pt>
                <c:pt idx="10">
                  <c:v>1363</c:v>
                </c:pt>
                <c:pt idx="11">
                  <c:v>914</c:v>
                </c:pt>
                <c:pt idx="12">
                  <c:v>373</c:v>
                </c:pt>
                <c:pt idx="13">
                  <c:v>137</c:v>
                </c:pt>
                <c:pt idx="14">
                  <c:v>72</c:v>
                </c:pt>
                <c:pt idx="15">
                  <c:v>24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3-49F3-AD51-9F9FF3506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8.47'!$Z$83:$Z$90</c:f>
              <c:numCache>
                <c:formatCode>#,##0</c:formatCode>
                <c:ptCount val="8"/>
                <c:pt idx="0">
                  <c:v>1508</c:v>
                </c:pt>
                <c:pt idx="1">
                  <c:v>950</c:v>
                </c:pt>
                <c:pt idx="2">
                  <c:v>2847</c:v>
                </c:pt>
                <c:pt idx="3">
                  <c:v>805</c:v>
                </c:pt>
                <c:pt idx="4">
                  <c:v>534</c:v>
                </c:pt>
                <c:pt idx="5">
                  <c:v>537</c:v>
                </c:pt>
                <c:pt idx="6">
                  <c:v>1656</c:v>
                </c:pt>
                <c:pt idx="7">
                  <c:v>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3-4AE3-97C1-4EB20FF37532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8.47'!$Z$93:$Z$100</c:f>
              <c:numCache>
                <c:formatCode>#,##0</c:formatCode>
                <c:ptCount val="8"/>
                <c:pt idx="0">
                  <c:v>970</c:v>
                </c:pt>
                <c:pt idx="1">
                  <c:v>1729</c:v>
                </c:pt>
                <c:pt idx="2">
                  <c:v>437</c:v>
                </c:pt>
                <c:pt idx="3">
                  <c:v>1914</c:v>
                </c:pt>
                <c:pt idx="4">
                  <c:v>2181</c:v>
                </c:pt>
                <c:pt idx="5">
                  <c:v>1178</c:v>
                </c:pt>
                <c:pt idx="6">
                  <c:v>158</c:v>
                </c:pt>
                <c:pt idx="7">
                  <c:v>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A3-4AE3-97C1-4EB20FF37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8.5'!$AB$15:$AB$33</c:f>
              <c:numCache>
                <c:formatCode>0.0%</c:formatCode>
                <c:ptCount val="19"/>
                <c:pt idx="0">
                  <c:v>2.5170861810301717E-2</c:v>
                </c:pt>
                <c:pt idx="1">
                  <c:v>3.7506251041840308E-3</c:v>
                </c:pt>
                <c:pt idx="2">
                  <c:v>4.8508084680780127E-2</c:v>
                </c:pt>
                <c:pt idx="3">
                  <c:v>1.5335889314885814E-2</c:v>
                </c:pt>
                <c:pt idx="4">
                  <c:v>0.10585097516252709</c:v>
                </c:pt>
                <c:pt idx="5">
                  <c:v>2.8213035505917652E-2</c:v>
                </c:pt>
                <c:pt idx="6">
                  <c:v>9.2265377562927159E-2</c:v>
                </c:pt>
                <c:pt idx="7">
                  <c:v>9.7766294382397062E-2</c:v>
                </c:pt>
                <c:pt idx="8">
                  <c:v>3.2422070345057508E-2</c:v>
                </c:pt>
                <c:pt idx="9">
                  <c:v>6.6261043507251207E-3</c:v>
                </c:pt>
                <c:pt idx="10">
                  <c:v>2.8213035505917652E-2</c:v>
                </c:pt>
                <c:pt idx="11">
                  <c:v>2.4004000666777797E-2</c:v>
                </c:pt>
                <c:pt idx="12">
                  <c:v>4.9549924987497919E-2</c:v>
                </c:pt>
                <c:pt idx="13">
                  <c:v>5.8926487747957994E-2</c:v>
                </c:pt>
                <c:pt idx="14">
                  <c:v>3.7964660776796132E-2</c:v>
                </c:pt>
                <c:pt idx="15">
                  <c:v>8.1721953658943164E-2</c:v>
                </c:pt>
                <c:pt idx="16">
                  <c:v>9.9058176362727124E-2</c:v>
                </c:pt>
                <c:pt idx="17">
                  <c:v>4.3507251208534756E-2</c:v>
                </c:pt>
                <c:pt idx="18">
                  <c:v>3.6922820470078346E-2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B-46A8-B5DD-8C8BD7AE8F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B-46A8-B5DD-8C8BD7AE8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8.47'!$T$8:$Z$8</c:f>
              <c:numCache>
                <c:formatCode>#,##0</c:formatCode>
                <c:ptCount val="7"/>
                <c:pt idx="0">
                  <c:v>37705</c:v>
                </c:pt>
                <c:pt idx="1">
                  <c:v>38737.5</c:v>
                </c:pt>
                <c:pt idx="2">
                  <c:v>39154.339999999997</c:v>
                </c:pt>
                <c:pt idx="3">
                  <c:v>41562.67</c:v>
                </c:pt>
                <c:pt idx="4">
                  <c:v>43228.21</c:v>
                </c:pt>
                <c:pt idx="5">
                  <c:v>43866.36</c:v>
                </c:pt>
                <c:pt idx="6">
                  <c:v>45572.7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D-4150-BE59-3F77A4FDB4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D-4150-BE59-3F77A4FDB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8.48'!$U$4:$Y$4</c:f>
              <c:numCache>
                <c:formatCode>#,##0</c:formatCode>
                <c:ptCount val="5"/>
                <c:pt idx="0">
                  <c:v>19960</c:v>
                </c:pt>
                <c:pt idx="1">
                  <c:v>20049</c:v>
                </c:pt>
                <c:pt idx="2">
                  <c:v>20425</c:v>
                </c:pt>
                <c:pt idx="3">
                  <c:v>20320</c:v>
                </c:pt>
                <c:pt idx="4">
                  <c:v>21249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71-4706-8C4B-91569A0785AC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8.48'!$U$7:$Y$7</c:f>
              <c:numCache>
                <c:formatCode>#,##0</c:formatCode>
                <c:ptCount val="5"/>
                <c:pt idx="0">
                  <c:v>14275</c:v>
                </c:pt>
                <c:pt idx="1">
                  <c:v>14379</c:v>
                </c:pt>
                <c:pt idx="2">
                  <c:v>14541</c:v>
                </c:pt>
                <c:pt idx="3">
                  <c:v>14562</c:v>
                </c:pt>
                <c:pt idx="4">
                  <c:v>14912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1-4706-8C4B-91569A0785AC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8.48'!$U$11:$Y$11</c:f>
              <c:numCache>
                <c:formatCode>#,##0</c:formatCode>
                <c:ptCount val="5"/>
                <c:pt idx="0">
                  <c:v>16396</c:v>
                </c:pt>
                <c:pt idx="1">
                  <c:v>16558</c:v>
                </c:pt>
                <c:pt idx="2">
                  <c:v>16968</c:v>
                </c:pt>
                <c:pt idx="3">
                  <c:v>16906</c:v>
                </c:pt>
                <c:pt idx="4">
                  <c:v>17852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71-4706-8C4B-91569A0785AC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8.48'!$U$12:$Y$12</c:f>
              <c:numCache>
                <c:formatCode>#,##0</c:formatCode>
                <c:ptCount val="5"/>
                <c:pt idx="0">
                  <c:v>3565</c:v>
                </c:pt>
                <c:pt idx="1">
                  <c:v>3488</c:v>
                </c:pt>
                <c:pt idx="2">
                  <c:v>3460</c:v>
                </c:pt>
                <c:pt idx="3">
                  <c:v>3413</c:v>
                </c:pt>
                <c:pt idx="4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71-4706-8C4B-91569A078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8.48'!$AB$15:$AB$33</c:f>
              <c:numCache>
                <c:formatCode>0.0%</c:formatCode>
                <c:ptCount val="19"/>
                <c:pt idx="0">
                  <c:v>9.7369718152081369E-2</c:v>
                </c:pt>
                <c:pt idx="1">
                  <c:v>1.6579289331003272E-3</c:v>
                </c:pt>
                <c:pt idx="2">
                  <c:v>0.12591298113545726</c:v>
                </c:pt>
                <c:pt idx="3">
                  <c:v>7.3934668638257831E-3</c:v>
                </c:pt>
                <c:pt idx="4">
                  <c:v>6.3807859479320703E-2</c:v>
                </c:pt>
                <c:pt idx="5">
                  <c:v>2.2583680602231482E-2</c:v>
                </c:pt>
                <c:pt idx="6">
                  <c:v>8.5584980060043919E-2</c:v>
                </c:pt>
                <c:pt idx="7">
                  <c:v>7.4472375319263345E-2</c:v>
                </c:pt>
                <c:pt idx="8">
                  <c:v>4.1985930008513687E-2</c:v>
                </c:pt>
                <c:pt idx="9">
                  <c:v>3.58471120670341E-3</c:v>
                </c:pt>
                <c:pt idx="10">
                  <c:v>2.7871129632119011E-2</c:v>
                </c:pt>
                <c:pt idx="11">
                  <c:v>1.590715597974638E-2</c:v>
                </c:pt>
                <c:pt idx="12">
                  <c:v>3.4368418694268946E-2</c:v>
                </c:pt>
                <c:pt idx="13">
                  <c:v>5.6728054846081462E-2</c:v>
                </c:pt>
                <c:pt idx="14">
                  <c:v>2.8274409642873147E-2</c:v>
                </c:pt>
                <c:pt idx="15">
                  <c:v>5.8475601559349374E-2</c:v>
                </c:pt>
                <c:pt idx="16">
                  <c:v>9.8221087063673426E-2</c:v>
                </c:pt>
                <c:pt idx="17">
                  <c:v>1.4473271497065017E-2</c:v>
                </c:pt>
                <c:pt idx="18">
                  <c:v>2.7019760720526951E-2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3-4B96-865E-C410E29396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3-4B96-865E-C410E2939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8.48'!$Y$44:$Y$60</c:f>
              <c:numCache>
                <c:formatCode>#,##0</c:formatCode>
                <c:ptCount val="17"/>
                <c:pt idx="0">
                  <c:v>0</c:v>
                </c:pt>
                <c:pt idx="1">
                  <c:v>331</c:v>
                </c:pt>
                <c:pt idx="2">
                  <c:v>748</c:v>
                </c:pt>
                <c:pt idx="3">
                  <c:v>1034</c:v>
                </c:pt>
                <c:pt idx="4">
                  <c:v>1163</c:v>
                </c:pt>
                <c:pt idx="5">
                  <c:v>926</c:v>
                </c:pt>
                <c:pt idx="6">
                  <c:v>818</c:v>
                </c:pt>
                <c:pt idx="7">
                  <c:v>931</c:v>
                </c:pt>
                <c:pt idx="8">
                  <c:v>1017</c:v>
                </c:pt>
                <c:pt idx="9">
                  <c:v>963</c:v>
                </c:pt>
                <c:pt idx="10">
                  <c:v>990</c:v>
                </c:pt>
                <c:pt idx="11">
                  <c:v>881</c:v>
                </c:pt>
                <c:pt idx="12">
                  <c:v>543</c:v>
                </c:pt>
                <c:pt idx="13">
                  <c:v>214</c:v>
                </c:pt>
                <c:pt idx="14">
                  <c:v>95</c:v>
                </c:pt>
                <c:pt idx="15">
                  <c:v>58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5-4A10-A301-A9683514C72F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8.48'!$Y$63:$Y$79</c:f>
              <c:numCache>
                <c:formatCode>#,##0</c:formatCode>
                <c:ptCount val="17"/>
                <c:pt idx="0">
                  <c:v>8</c:v>
                </c:pt>
                <c:pt idx="1">
                  <c:v>307</c:v>
                </c:pt>
                <c:pt idx="2">
                  <c:v>757</c:v>
                </c:pt>
                <c:pt idx="3">
                  <c:v>1045</c:v>
                </c:pt>
                <c:pt idx="4">
                  <c:v>1105</c:v>
                </c:pt>
                <c:pt idx="5">
                  <c:v>908</c:v>
                </c:pt>
                <c:pt idx="6">
                  <c:v>885</c:v>
                </c:pt>
                <c:pt idx="7">
                  <c:v>911</c:v>
                </c:pt>
                <c:pt idx="8">
                  <c:v>1020</c:v>
                </c:pt>
                <c:pt idx="9">
                  <c:v>1085</c:v>
                </c:pt>
                <c:pt idx="10">
                  <c:v>1025</c:v>
                </c:pt>
                <c:pt idx="11">
                  <c:v>755</c:v>
                </c:pt>
                <c:pt idx="12">
                  <c:v>383</c:v>
                </c:pt>
                <c:pt idx="13">
                  <c:v>138</c:v>
                </c:pt>
                <c:pt idx="14">
                  <c:v>84</c:v>
                </c:pt>
                <c:pt idx="15">
                  <c:v>54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5-4A10-A301-A9683514C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8.48'!$Y$83:$Y$90</c:f>
              <c:numCache>
                <c:formatCode>#,##0</c:formatCode>
                <c:ptCount val="8"/>
                <c:pt idx="0">
                  <c:v>801</c:v>
                </c:pt>
                <c:pt idx="1">
                  <c:v>492</c:v>
                </c:pt>
                <c:pt idx="2">
                  <c:v>1295</c:v>
                </c:pt>
                <c:pt idx="3">
                  <c:v>272</c:v>
                </c:pt>
                <c:pt idx="4">
                  <c:v>213</c:v>
                </c:pt>
                <c:pt idx="5">
                  <c:v>318</c:v>
                </c:pt>
                <c:pt idx="6">
                  <c:v>820</c:v>
                </c:pt>
                <c:pt idx="7">
                  <c:v>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8-4ED0-8BA8-81A86C77E266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8.48'!$Y$93:$Y$100</c:f>
              <c:numCache>
                <c:formatCode>#,##0</c:formatCode>
                <c:ptCount val="8"/>
                <c:pt idx="0">
                  <c:v>461</c:v>
                </c:pt>
                <c:pt idx="1">
                  <c:v>1160</c:v>
                </c:pt>
                <c:pt idx="2">
                  <c:v>224</c:v>
                </c:pt>
                <c:pt idx="3">
                  <c:v>1041</c:v>
                </c:pt>
                <c:pt idx="4">
                  <c:v>998</c:v>
                </c:pt>
                <c:pt idx="5">
                  <c:v>713</c:v>
                </c:pt>
                <c:pt idx="6">
                  <c:v>67</c:v>
                </c:pt>
                <c:pt idx="7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8-4ED0-8BA8-81A86C77E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8.48'!$U$8:$Y$8</c:f>
              <c:numCache>
                <c:formatCode>#,##0</c:formatCode>
                <c:ptCount val="5"/>
                <c:pt idx="0">
                  <c:v>31826</c:v>
                </c:pt>
                <c:pt idx="1">
                  <c:v>31916.34</c:v>
                </c:pt>
                <c:pt idx="2">
                  <c:v>33659.589999999997</c:v>
                </c:pt>
                <c:pt idx="3">
                  <c:v>33835.660000000003</c:v>
                </c:pt>
                <c:pt idx="4">
                  <c:v>35071.14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69-4D70-9A39-CEC18748A2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69-4D70-9A39-CEC18748A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8.48'!$T$4:$Z$4</c:f>
              <c:numCache>
                <c:formatCode>#,##0</c:formatCode>
                <c:ptCount val="7"/>
                <c:pt idx="0">
                  <c:v>19885</c:v>
                </c:pt>
                <c:pt idx="1">
                  <c:v>19960</c:v>
                </c:pt>
                <c:pt idx="2">
                  <c:v>20049</c:v>
                </c:pt>
                <c:pt idx="3">
                  <c:v>20425</c:v>
                </c:pt>
                <c:pt idx="4">
                  <c:v>20320</c:v>
                </c:pt>
                <c:pt idx="5">
                  <c:v>21249</c:v>
                </c:pt>
                <c:pt idx="6">
                  <c:v>22317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7-4E71-8C77-6AE9057434E0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8.48'!$T$7:$Z$7</c:f>
              <c:numCache>
                <c:formatCode>#,##0</c:formatCode>
                <c:ptCount val="7"/>
                <c:pt idx="0">
                  <c:v>14148</c:v>
                </c:pt>
                <c:pt idx="1">
                  <c:v>14275</c:v>
                </c:pt>
                <c:pt idx="2">
                  <c:v>14379</c:v>
                </c:pt>
                <c:pt idx="3">
                  <c:v>14541</c:v>
                </c:pt>
                <c:pt idx="4">
                  <c:v>14562</c:v>
                </c:pt>
                <c:pt idx="5">
                  <c:v>14912</c:v>
                </c:pt>
                <c:pt idx="6">
                  <c:v>15560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7-4E71-8C77-6AE9057434E0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8.48'!$T$11:$Z$11</c:f>
              <c:numCache>
                <c:formatCode>#,##0</c:formatCode>
                <c:ptCount val="7"/>
                <c:pt idx="0">
                  <c:v>16279</c:v>
                </c:pt>
                <c:pt idx="1">
                  <c:v>16396</c:v>
                </c:pt>
                <c:pt idx="2">
                  <c:v>16558</c:v>
                </c:pt>
                <c:pt idx="3">
                  <c:v>16968</c:v>
                </c:pt>
                <c:pt idx="4">
                  <c:v>16906</c:v>
                </c:pt>
                <c:pt idx="5">
                  <c:v>17852</c:v>
                </c:pt>
                <c:pt idx="6">
                  <c:v>18760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67-4E71-8C77-6AE9057434E0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8.48'!$T$12:$Z$12</c:f>
              <c:numCache>
                <c:formatCode>#,##0</c:formatCode>
                <c:ptCount val="7"/>
                <c:pt idx="0">
                  <c:v>3606</c:v>
                </c:pt>
                <c:pt idx="1">
                  <c:v>3565</c:v>
                </c:pt>
                <c:pt idx="2">
                  <c:v>3488</c:v>
                </c:pt>
                <c:pt idx="3">
                  <c:v>3460</c:v>
                </c:pt>
                <c:pt idx="4">
                  <c:v>3413</c:v>
                </c:pt>
                <c:pt idx="5">
                  <c:v>3397</c:v>
                </c:pt>
                <c:pt idx="6">
                  <c:v>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67-4E71-8C77-6AE90574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8.48'!$AB$15:$AB$33</c:f>
              <c:numCache>
                <c:formatCode>0.0%</c:formatCode>
                <c:ptCount val="19"/>
                <c:pt idx="0">
                  <c:v>9.7369718152081369E-2</c:v>
                </c:pt>
                <c:pt idx="1">
                  <c:v>1.6579289331003272E-3</c:v>
                </c:pt>
                <c:pt idx="2">
                  <c:v>0.12591298113545726</c:v>
                </c:pt>
                <c:pt idx="3">
                  <c:v>7.3934668638257831E-3</c:v>
                </c:pt>
                <c:pt idx="4">
                  <c:v>6.3807859479320703E-2</c:v>
                </c:pt>
                <c:pt idx="5">
                  <c:v>2.2583680602231482E-2</c:v>
                </c:pt>
                <c:pt idx="6">
                  <c:v>8.5584980060043919E-2</c:v>
                </c:pt>
                <c:pt idx="7">
                  <c:v>7.4472375319263345E-2</c:v>
                </c:pt>
                <c:pt idx="8">
                  <c:v>4.1985930008513687E-2</c:v>
                </c:pt>
                <c:pt idx="9">
                  <c:v>3.58471120670341E-3</c:v>
                </c:pt>
                <c:pt idx="10">
                  <c:v>2.7871129632119011E-2</c:v>
                </c:pt>
                <c:pt idx="11">
                  <c:v>1.590715597974638E-2</c:v>
                </c:pt>
                <c:pt idx="12">
                  <c:v>3.4368418694268946E-2</c:v>
                </c:pt>
                <c:pt idx="13">
                  <c:v>5.6728054846081462E-2</c:v>
                </c:pt>
                <c:pt idx="14">
                  <c:v>2.8274409642873147E-2</c:v>
                </c:pt>
                <c:pt idx="15">
                  <c:v>5.8475601559349374E-2</c:v>
                </c:pt>
                <c:pt idx="16">
                  <c:v>9.8221087063673426E-2</c:v>
                </c:pt>
                <c:pt idx="17">
                  <c:v>1.4473271497065017E-2</c:v>
                </c:pt>
                <c:pt idx="18">
                  <c:v>2.7019760720526951E-2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6-44A1-B5E3-F157F5C1A6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6-44A1-B5E3-F157F5C1A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8.48'!$Z$44:$Z$60</c:f>
              <c:numCache>
                <c:formatCode>#,##0</c:formatCode>
                <c:ptCount val="17"/>
                <c:pt idx="0">
                  <c:v>8</c:v>
                </c:pt>
                <c:pt idx="1">
                  <c:v>326</c:v>
                </c:pt>
                <c:pt idx="2">
                  <c:v>782</c:v>
                </c:pt>
                <c:pt idx="3">
                  <c:v>1113</c:v>
                </c:pt>
                <c:pt idx="4">
                  <c:v>1284</c:v>
                </c:pt>
                <c:pt idx="5">
                  <c:v>962</c:v>
                </c:pt>
                <c:pt idx="6">
                  <c:v>904</c:v>
                </c:pt>
                <c:pt idx="7">
                  <c:v>888</c:v>
                </c:pt>
                <c:pt idx="8">
                  <c:v>1115</c:v>
                </c:pt>
                <c:pt idx="9">
                  <c:v>1095</c:v>
                </c:pt>
                <c:pt idx="10">
                  <c:v>1078</c:v>
                </c:pt>
                <c:pt idx="11">
                  <c:v>994</c:v>
                </c:pt>
                <c:pt idx="12">
                  <c:v>572</c:v>
                </c:pt>
                <c:pt idx="13">
                  <c:v>250</c:v>
                </c:pt>
                <c:pt idx="14">
                  <c:v>108</c:v>
                </c:pt>
                <c:pt idx="15">
                  <c:v>62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1-4F52-A22A-6554E117156A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8.48'!$Z$63:$Z$79</c:f>
              <c:numCache>
                <c:formatCode>#,##0</c:formatCode>
                <c:ptCount val="17"/>
                <c:pt idx="0">
                  <c:v>8</c:v>
                </c:pt>
                <c:pt idx="1">
                  <c:v>297</c:v>
                </c:pt>
                <c:pt idx="2">
                  <c:v>746</c:v>
                </c:pt>
                <c:pt idx="3">
                  <c:v>1039</c:v>
                </c:pt>
                <c:pt idx="4">
                  <c:v>1045</c:v>
                </c:pt>
                <c:pt idx="5">
                  <c:v>943</c:v>
                </c:pt>
                <c:pt idx="6">
                  <c:v>903</c:v>
                </c:pt>
                <c:pt idx="7">
                  <c:v>902</c:v>
                </c:pt>
                <c:pt idx="8">
                  <c:v>1038</c:v>
                </c:pt>
                <c:pt idx="9">
                  <c:v>1102</c:v>
                </c:pt>
                <c:pt idx="10">
                  <c:v>1128</c:v>
                </c:pt>
                <c:pt idx="11">
                  <c:v>794</c:v>
                </c:pt>
                <c:pt idx="12">
                  <c:v>394</c:v>
                </c:pt>
                <c:pt idx="13">
                  <c:v>170</c:v>
                </c:pt>
                <c:pt idx="14">
                  <c:v>84</c:v>
                </c:pt>
                <c:pt idx="15">
                  <c:v>63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1-4F52-A22A-6554E1171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8.48'!$Z$83:$Z$90</c:f>
              <c:numCache>
                <c:formatCode>#,##0</c:formatCode>
                <c:ptCount val="8"/>
                <c:pt idx="0">
                  <c:v>849</c:v>
                </c:pt>
                <c:pt idx="1">
                  <c:v>501</c:v>
                </c:pt>
                <c:pt idx="2">
                  <c:v>1367</c:v>
                </c:pt>
                <c:pt idx="3">
                  <c:v>299</c:v>
                </c:pt>
                <c:pt idx="4">
                  <c:v>211</c:v>
                </c:pt>
                <c:pt idx="5">
                  <c:v>337</c:v>
                </c:pt>
                <c:pt idx="6">
                  <c:v>894</c:v>
                </c:pt>
                <c:pt idx="7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F-47E9-BEC1-34E0FF65283E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8.48'!$Z$93:$Z$100</c:f>
              <c:numCache>
                <c:formatCode>#,##0</c:formatCode>
                <c:ptCount val="8"/>
                <c:pt idx="0">
                  <c:v>481</c:v>
                </c:pt>
                <c:pt idx="1">
                  <c:v>1213</c:v>
                </c:pt>
                <c:pt idx="2">
                  <c:v>247</c:v>
                </c:pt>
                <c:pt idx="3">
                  <c:v>1096</c:v>
                </c:pt>
                <c:pt idx="4">
                  <c:v>1016</c:v>
                </c:pt>
                <c:pt idx="5">
                  <c:v>748</c:v>
                </c:pt>
                <c:pt idx="6">
                  <c:v>59</c:v>
                </c:pt>
                <c:pt idx="7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3F-47E9-BEC1-34E0FF652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8.5'!$Z$44:$Z$60</c:f>
              <c:numCache>
                <c:formatCode>#,##0</c:formatCode>
                <c:ptCount val="17"/>
                <c:pt idx="0">
                  <c:v>7</c:v>
                </c:pt>
                <c:pt idx="1">
                  <c:v>235</c:v>
                </c:pt>
                <c:pt idx="2">
                  <c:v>616</c:v>
                </c:pt>
                <c:pt idx="3">
                  <c:v>822</c:v>
                </c:pt>
                <c:pt idx="4">
                  <c:v>1168</c:v>
                </c:pt>
                <c:pt idx="5">
                  <c:v>1054</c:v>
                </c:pt>
                <c:pt idx="6">
                  <c:v>1048</c:v>
                </c:pt>
                <c:pt idx="7">
                  <c:v>1019</c:v>
                </c:pt>
                <c:pt idx="8">
                  <c:v>1234</c:v>
                </c:pt>
                <c:pt idx="9">
                  <c:v>1103</c:v>
                </c:pt>
                <c:pt idx="10">
                  <c:v>1324</c:v>
                </c:pt>
                <c:pt idx="11">
                  <c:v>1083</c:v>
                </c:pt>
                <c:pt idx="12">
                  <c:v>604</c:v>
                </c:pt>
                <c:pt idx="13">
                  <c:v>291</c:v>
                </c:pt>
                <c:pt idx="14">
                  <c:v>111</c:v>
                </c:pt>
                <c:pt idx="15">
                  <c:v>63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1-49F4-B5FF-700EC88234A1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8.5'!$Z$63:$Z$79</c:f>
              <c:numCache>
                <c:formatCode>#,##0</c:formatCode>
                <c:ptCount val="17"/>
                <c:pt idx="0">
                  <c:v>7</c:v>
                </c:pt>
                <c:pt idx="1">
                  <c:v>289</c:v>
                </c:pt>
                <c:pt idx="2">
                  <c:v>700</c:v>
                </c:pt>
                <c:pt idx="3">
                  <c:v>860</c:v>
                </c:pt>
                <c:pt idx="4">
                  <c:v>1052</c:v>
                </c:pt>
                <c:pt idx="5">
                  <c:v>1015</c:v>
                </c:pt>
                <c:pt idx="6">
                  <c:v>1033</c:v>
                </c:pt>
                <c:pt idx="7">
                  <c:v>1172</c:v>
                </c:pt>
                <c:pt idx="8">
                  <c:v>1290</c:v>
                </c:pt>
                <c:pt idx="9">
                  <c:v>1360</c:v>
                </c:pt>
                <c:pt idx="10">
                  <c:v>1370</c:v>
                </c:pt>
                <c:pt idx="11">
                  <c:v>1142</c:v>
                </c:pt>
                <c:pt idx="12">
                  <c:v>497</c:v>
                </c:pt>
                <c:pt idx="13">
                  <c:v>205</c:v>
                </c:pt>
                <c:pt idx="14">
                  <c:v>90</c:v>
                </c:pt>
                <c:pt idx="15">
                  <c:v>49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1-49F4-B5FF-700EC8823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8.48'!$T$8:$Z$8</c:f>
              <c:numCache>
                <c:formatCode>#,##0</c:formatCode>
                <c:ptCount val="7"/>
                <c:pt idx="0">
                  <c:v>30385.32</c:v>
                </c:pt>
                <c:pt idx="1">
                  <c:v>31826</c:v>
                </c:pt>
                <c:pt idx="2">
                  <c:v>31916.34</c:v>
                </c:pt>
                <c:pt idx="3">
                  <c:v>33659.589999999997</c:v>
                </c:pt>
                <c:pt idx="4">
                  <c:v>33835.660000000003</c:v>
                </c:pt>
                <c:pt idx="5">
                  <c:v>35071.14</c:v>
                </c:pt>
                <c:pt idx="6">
                  <c:v>37152.239999999998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4-4E72-9138-4F37358D57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4-4E72-9138-4F37358D5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8.49'!$U$4:$Y$4</c:f>
              <c:numCache>
                <c:formatCode>#,##0</c:formatCode>
                <c:ptCount val="5"/>
                <c:pt idx="0">
                  <c:v>133881</c:v>
                </c:pt>
                <c:pt idx="1">
                  <c:v>131755</c:v>
                </c:pt>
                <c:pt idx="2">
                  <c:v>132211</c:v>
                </c:pt>
                <c:pt idx="3">
                  <c:v>132442</c:v>
                </c:pt>
                <c:pt idx="4">
                  <c:v>137341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3-4BD6-9033-D068CE7852F3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8.49'!$U$7:$Y$7</c:f>
              <c:numCache>
                <c:formatCode>#,##0</c:formatCode>
                <c:ptCount val="5"/>
                <c:pt idx="0">
                  <c:v>97713</c:v>
                </c:pt>
                <c:pt idx="1">
                  <c:v>97007</c:v>
                </c:pt>
                <c:pt idx="2">
                  <c:v>96593</c:v>
                </c:pt>
                <c:pt idx="3">
                  <c:v>96923</c:v>
                </c:pt>
                <c:pt idx="4">
                  <c:v>98765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3-4BD6-9033-D068CE7852F3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8.49'!$U$11:$Y$11</c:f>
              <c:numCache>
                <c:formatCode>#,##0</c:formatCode>
                <c:ptCount val="5"/>
                <c:pt idx="0">
                  <c:v>120652</c:v>
                </c:pt>
                <c:pt idx="1">
                  <c:v>118870</c:v>
                </c:pt>
                <c:pt idx="2">
                  <c:v>119540</c:v>
                </c:pt>
                <c:pt idx="3">
                  <c:v>119392</c:v>
                </c:pt>
                <c:pt idx="4">
                  <c:v>123780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3-4BD6-9033-D068CE7852F3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8.49'!$U$12:$Y$12</c:f>
              <c:numCache>
                <c:formatCode>#,##0</c:formatCode>
                <c:ptCount val="5"/>
                <c:pt idx="0">
                  <c:v>13229</c:v>
                </c:pt>
                <c:pt idx="1">
                  <c:v>12885</c:v>
                </c:pt>
                <c:pt idx="2">
                  <c:v>12671</c:v>
                </c:pt>
                <c:pt idx="3">
                  <c:v>13050</c:v>
                </c:pt>
                <c:pt idx="4">
                  <c:v>13561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43-4BD6-9033-D068CE785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8.49'!$AB$15:$AB$33</c:f>
              <c:numCache>
                <c:formatCode>0.0%</c:formatCode>
                <c:ptCount val="19"/>
                <c:pt idx="0">
                  <c:v>3.3462375828683835E-3</c:v>
                </c:pt>
                <c:pt idx="1">
                  <c:v>9.0306411755234619E-4</c:v>
                </c:pt>
                <c:pt idx="2">
                  <c:v>5.3035765539353297E-2</c:v>
                </c:pt>
                <c:pt idx="3">
                  <c:v>5.3553802319964714E-3</c:v>
                </c:pt>
                <c:pt idx="4">
                  <c:v>4.5279214824252519E-2</c:v>
                </c:pt>
                <c:pt idx="5">
                  <c:v>5.3840822698411589E-2</c:v>
                </c:pt>
                <c:pt idx="6">
                  <c:v>9.4562713952690641E-2</c:v>
                </c:pt>
                <c:pt idx="7">
                  <c:v>7.3029185072140124E-2</c:v>
                </c:pt>
                <c:pt idx="8">
                  <c:v>3.0165141725062478E-2</c:v>
                </c:pt>
                <c:pt idx="9">
                  <c:v>2.0840479674056858E-2</c:v>
                </c:pt>
                <c:pt idx="10">
                  <c:v>5.0886612949519419E-2</c:v>
                </c:pt>
                <c:pt idx="11">
                  <c:v>1.9475382752175405E-2</c:v>
                </c:pt>
                <c:pt idx="12">
                  <c:v>0.11018782333545682</c:v>
                </c:pt>
                <c:pt idx="13">
                  <c:v>0.10468543266571927</c:v>
                </c:pt>
                <c:pt idx="14">
                  <c:v>3.1705251072826172E-2</c:v>
                </c:pt>
                <c:pt idx="15">
                  <c:v>9.4492708982337748E-2</c:v>
                </c:pt>
                <c:pt idx="16">
                  <c:v>0.10955777860228076</c:v>
                </c:pt>
                <c:pt idx="17">
                  <c:v>1.7739259487423609E-2</c:v>
                </c:pt>
                <c:pt idx="18">
                  <c:v>3.140422970030872E-2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F-44DF-84F1-A79A6CE003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BF-44DF-84F1-A79A6CE00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8.49'!$Y$44:$Y$60</c:f>
              <c:numCache>
                <c:formatCode>#,##0</c:formatCode>
                <c:ptCount val="17"/>
                <c:pt idx="0">
                  <c:v>10</c:v>
                </c:pt>
                <c:pt idx="1">
                  <c:v>778</c:v>
                </c:pt>
                <c:pt idx="2">
                  <c:v>3374</c:v>
                </c:pt>
                <c:pt idx="3">
                  <c:v>8021</c:v>
                </c:pt>
                <c:pt idx="4">
                  <c:v>10861</c:v>
                </c:pt>
                <c:pt idx="5">
                  <c:v>9066</c:v>
                </c:pt>
                <c:pt idx="6">
                  <c:v>7663</c:v>
                </c:pt>
                <c:pt idx="7">
                  <c:v>6959</c:v>
                </c:pt>
                <c:pt idx="8">
                  <c:v>6784</c:v>
                </c:pt>
                <c:pt idx="9">
                  <c:v>5907</c:v>
                </c:pt>
                <c:pt idx="10">
                  <c:v>4809</c:v>
                </c:pt>
                <c:pt idx="11">
                  <c:v>3381</c:v>
                </c:pt>
                <c:pt idx="12">
                  <c:v>1937</c:v>
                </c:pt>
                <c:pt idx="13">
                  <c:v>910</c:v>
                </c:pt>
                <c:pt idx="14">
                  <c:v>480</c:v>
                </c:pt>
                <c:pt idx="15">
                  <c:v>236</c:v>
                </c:pt>
                <c:pt idx="16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2-4BF5-9AC8-C85EFF0F849A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8.49'!$Y$63:$Y$79</c:f>
              <c:numCache>
                <c:formatCode>#,##0</c:formatCode>
                <c:ptCount val="17"/>
                <c:pt idx="0">
                  <c:v>20</c:v>
                </c:pt>
                <c:pt idx="1">
                  <c:v>1015</c:v>
                </c:pt>
                <c:pt idx="2">
                  <c:v>3749</c:v>
                </c:pt>
                <c:pt idx="3">
                  <c:v>7428</c:v>
                </c:pt>
                <c:pt idx="4">
                  <c:v>9201</c:v>
                </c:pt>
                <c:pt idx="5">
                  <c:v>7882</c:v>
                </c:pt>
                <c:pt idx="6">
                  <c:v>6727</c:v>
                </c:pt>
                <c:pt idx="7">
                  <c:v>6369</c:v>
                </c:pt>
                <c:pt idx="8">
                  <c:v>6843</c:v>
                </c:pt>
                <c:pt idx="9">
                  <c:v>5908</c:v>
                </c:pt>
                <c:pt idx="10">
                  <c:v>4711</c:v>
                </c:pt>
                <c:pt idx="11">
                  <c:v>3063</c:v>
                </c:pt>
                <c:pt idx="12">
                  <c:v>1578</c:v>
                </c:pt>
                <c:pt idx="13">
                  <c:v>678</c:v>
                </c:pt>
                <c:pt idx="14">
                  <c:v>387</c:v>
                </c:pt>
                <c:pt idx="15">
                  <c:v>220</c:v>
                </c:pt>
                <c:pt idx="16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2-4BF5-9AC8-C85EFF0F8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8.49'!$Y$83:$Y$90</c:f>
              <c:numCache>
                <c:formatCode>#,##0</c:formatCode>
                <c:ptCount val="8"/>
                <c:pt idx="0">
                  <c:v>7268</c:v>
                </c:pt>
                <c:pt idx="1">
                  <c:v>12696</c:v>
                </c:pt>
                <c:pt idx="2">
                  <c:v>5733</c:v>
                </c:pt>
                <c:pt idx="3">
                  <c:v>2239</c:v>
                </c:pt>
                <c:pt idx="4">
                  <c:v>3658</c:v>
                </c:pt>
                <c:pt idx="5">
                  <c:v>3321</c:v>
                </c:pt>
                <c:pt idx="6">
                  <c:v>2254</c:v>
                </c:pt>
                <c:pt idx="7">
                  <c:v>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E01-975C-6D25921A9D23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8.49'!$Y$93:$Y$100</c:f>
              <c:numCache>
                <c:formatCode>#,##0</c:formatCode>
                <c:ptCount val="8"/>
                <c:pt idx="0">
                  <c:v>4475</c:v>
                </c:pt>
                <c:pt idx="1">
                  <c:v>12422</c:v>
                </c:pt>
                <c:pt idx="2">
                  <c:v>1280</c:v>
                </c:pt>
                <c:pt idx="3">
                  <c:v>4690</c:v>
                </c:pt>
                <c:pt idx="4">
                  <c:v>8679</c:v>
                </c:pt>
                <c:pt idx="5">
                  <c:v>4441</c:v>
                </c:pt>
                <c:pt idx="6">
                  <c:v>343</c:v>
                </c:pt>
                <c:pt idx="7">
                  <c:v>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E01-975C-6D25921A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8.49'!$U$8:$Y$8</c:f>
              <c:numCache>
                <c:formatCode>#,##0</c:formatCode>
                <c:ptCount val="5"/>
                <c:pt idx="0">
                  <c:v>37700</c:v>
                </c:pt>
                <c:pt idx="1">
                  <c:v>38553</c:v>
                </c:pt>
                <c:pt idx="2">
                  <c:v>40134.400000000001</c:v>
                </c:pt>
                <c:pt idx="3">
                  <c:v>41880</c:v>
                </c:pt>
                <c:pt idx="4">
                  <c:v>41693.93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6-4701-8850-168607DDB98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6-4701-8850-168607DDB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8.49'!$T$4:$Z$4</c:f>
              <c:numCache>
                <c:formatCode>#,##0</c:formatCode>
                <c:ptCount val="7"/>
                <c:pt idx="0">
                  <c:v>133541</c:v>
                </c:pt>
                <c:pt idx="1">
                  <c:v>133881</c:v>
                </c:pt>
                <c:pt idx="2">
                  <c:v>131755</c:v>
                </c:pt>
                <c:pt idx="3">
                  <c:v>132211</c:v>
                </c:pt>
                <c:pt idx="4">
                  <c:v>132442</c:v>
                </c:pt>
                <c:pt idx="5">
                  <c:v>137341</c:v>
                </c:pt>
                <c:pt idx="6">
                  <c:v>142847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8-4BDB-AA12-3CE6ECFDDF52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8.49'!$T$7:$Z$7</c:f>
              <c:numCache>
                <c:formatCode>#,##0</c:formatCode>
                <c:ptCount val="7"/>
                <c:pt idx="0">
                  <c:v>97958</c:v>
                </c:pt>
                <c:pt idx="1">
                  <c:v>97713</c:v>
                </c:pt>
                <c:pt idx="2">
                  <c:v>97007</c:v>
                </c:pt>
                <c:pt idx="3">
                  <c:v>96593</c:v>
                </c:pt>
                <c:pt idx="4">
                  <c:v>96923</c:v>
                </c:pt>
                <c:pt idx="5">
                  <c:v>98765</c:v>
                </c:pt>
                <c:pt idx="6">
                  <c:v>102081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8-4BDB-AA12-3CE6ECFDDF52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8.49'!$T$11:$Z$11</c:f>
              <c:numCache>
                <c:formatCode>#,##0</c:formatCode>
                <c:ptCount val="7"/>
                <c:pt idx="0">
                  <c:v>120220</c:v>
                </c:pt>
                <c:pt idx="1">
                  <c:v>120652</c:v>
                </c:pt>
                <c:pt idx="2">
                  <c:v>118870</c:v>
                </c:pt>
                <c:pt idx="3">
                  <c:v>119540</c:v>
                </c:pt>
                <c:pt idx="4">
                  <c:v>119392</c:v>
                </c:pt>
                <c:pt idx="5">
                  <c:v>123780</c:v>
                </c:pt>
                <c:pt idx="6">
                  <c:v>128360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8-4BDB-AA12-3CE6ECFDDF52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8.49'!$T$12:$Z$12</c:f>
              <c:numCache>
                <c:formatCode>#,##0</c:formatCode>
                <c:ptCount val="7"/>
                <c:pt idx="0">
                  <c:v>13321</c:v>
                </c:pt>
                <c:pt idx="1">
                  <c:v>13229</c:v>
                </c:pt>
                <c:pt idx="2">
                  <c:v>12885</c:v>
                </c:pt>
                <c:pt idx="3">
                  <c:v>12671</c:v>
                </c:pt>
                <c:pt idx="4">
                  <c:v>13050</c:v>
                </c:pt>
                <c:pt idx="5">
                  <c:v>13561</c:v>
                </c:pt>
                <c:pt idx="6">
                  <c:v>14487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A8-4BDB-AA12-3CE6ECFDD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8.49'!$AB$15:$AB$33</c:f>
              <c:numCache>
                <c:formatCode>0.0%</c:formatCode>
                <c:ptCount val="19"/>
                <c:pt idx="0">
                  <c:v>3.3462375828683835E-3</c:v>
                </c:pt>
                <c:pt idx="1">
                  <c:v>9.0306411755234619E-4</c:v>
                </c:pt>
                <c:pt idx="2">
                  <c:v>5.3035765539353297E-2</c:v>
                </c:pt>
                <c:pt idx="3">
                  <c:v>5.3553802319964714E-3</c:v>
                </c:pt>
                <c:pt idx="4">
                  <c:v>4.5279214824252519E-2</c:v>
                </c:pt>
                <c:pt idx="5">
                  <c:v>5.3840822698411589E-2</c:v>
                </c:pt>
                <c:pt idx="6">
                  <c:v>9.4562713952690641E-2</c:v>
                </c:pt>
                <c:pt idx="7">
                  <c:v>7.3029185072140124E-2</c:v>
                </c:pt>
                <c:pt idx="8">
                  <c:v>3.0165141725062478E-2</c:v>
                </c:pt>
                <c:pt idx="9">
                  <c:v>2.0840479674056858E-2</c:v>
                </c:pt>
                <c:pt idx="10">
                  <c:v>5.0886612949519419E-2</c:v>
                </c:pt>
                <c:pt idx="11">
                  <c:v>1.9475382752175405E-2</c:v>
                </c:pt>
                <c:pt idx="12">
                  <c:v>0.11018782333545682</c:v>
                </c:pt>
                <c:pt idx="13">
                  <c:v>0.10468543266571927</c:v>
                </c:pt>
                <c:pt idx="14">
                  <c:v>3.1705251072826172E-2</c:v>
                </c:pt>
                <c:pt idx="15">
                  <c:v>9.4492708982337748E-2</c:v>
                </c:pt>
                <c:pt idx="16">
                  <c:v>0.10955777860228076</c:v>
                </c:pt>
                <c:pt idx="17">
                  <c:v>1.7739259487423609E-2</c:v>
                </c:pt>
                <c:pt idx="18">
                  <c:v>3.140422970030872E-2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3-4043-B85B-0E0978A6EC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3-4043-B85B-0E0978A6E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8.49'!$Z$44:$Z$60</c:f>
              <c:numCache>
                <c:formatCode>#,##0</c:formatCode>
                <c:ptCount val="17"/>
                <c:pt idx="0">
                  <c:v>18</c:v>
                </c:pt>
                <c:pt idx="1">
                  <c:v>753</c:v>
                </c:pt>
                <c:pt idx="2">
                  <c:v>3331</c:v>
                </c:pt>
                <c:pt idx="3">
                  <c:v>9157</c:v>
                </c:pt>
                <c:pt idx="4">
                  <c:v>11740</c:v>
                </c:pt>
                <c:pt idx="5">
                  <c:v>9145</c:v>
                </c:pt>
                <c:pt idx="6">
                  <c:v>8112</c:v>
                </c:pt>
                <c:pt idx="7">
                  <c:v>6882</c:v>
                </c:pt>
                <c:pt idx="8">
                  <c:v>6832</c:v>
                </c:pt>
                <c:pt idx="9">
                  <c:v>5813</c:v>
                </c:pt>
                <c:pt idx="10">
                  <c:v>4936</c:v>
                </c:pt>
                <c:pt idx="11">
                  <c:v>3629</c:v>
                </c:pt>
                <c:pt idx="12">
                  <c:v>1976</c:v>
                </c:pt>
                <c:pt idx="13">
                  <c:v>951</c:v>
                </c:pt>
                <c:pt idx="14">
                  <c:v>455</c:v>
                </c:pt>
                <c:pt idx="15">
                  <c:v>254</c:v>
                </c:pt>
                <c:pt idx="16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A-4449-98FB-A0D0895B4A14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8.49'!$Z$63:$Z$79</c:f>
              <c:numCache>
                <c:formatCode>#,##0</c:formatCode>
                <c:ptCount val="17"/>
                <c:pt idx="0">
                  <c:v>15</c:v>
                </c:pt>
                <c:pt idx="1">
                  <c:v>962</c:v>
                </c:pt>
                <c:pt idx="2">
                  <c:v>3579</c:v>
                </c:pt>
                <c:pt idx="3">
                  <c:v>8182</c:v>
                </c:pt>
                <c:pt idx="4">
                  <c:v>9894</c:v>
                </c:pt>
                <c:pt idx="5">
                  <c:v>8171</c:v>
                </c:pt>
                <c:pt idx="6">
                  <c:v>7325</c:v>
                </c:pt>
                <c:pt idx="7">
                  <c:v>6455</c:v>
                </c:pt>
                <c:pt idx="8">
                  <c:v>7035</c:v>
                </c:pt>
                <c:pt idx="9">
                  <c:v>5907</c:v>
                </c:pt>
                <c:pt idx="10">
                  <c:v>4816</c:v>
                </c:pt>
                <c:pt idx="11">
                  <c:v>3118</c:v>
                </c:pt>
                <c:pt idx="12">
                  <c:v>1622</c:v>
                </c:pt>
                <c:pt idx="13">
                  <c:v>694</c:v>
                </c:pt>
                <c:pt idx="14">
                  <c:v>375</c:v>
                </c:pt>
                <c:pt idx="15">
                  <c:v>242</c:v>
                </c:pt>
                <c:pt idx="16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A-4449-98FB-A0D0895B4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8.49'!$Z$83:$Z$90</c:f>
              <c:numCache>
                <c:formatCode>#,##0</c:formatCode>
                <c:ptCount val="8"/>
                <c:pt idx="0">
                  <c:v>7531</c:v>
                </c:pt>
                <c:pt idx="1">
                  <c:v>13357</c:v>
                </c:pt>
                <c:pt idx="2">
                  <c:v>5920</c:v>
                </c:pt>
                <c:pt idx="3">
                  <c:v>2436</c:v>
                </c:pt>
                <c:pt idx="4">
                  <c:v>3718</c:v>
                </c:pt>
                <c:pt idx="5">
                  <c:v>3508</c:v>
                </c:pt>
                <c:pt idx="6">
                  <c:v>2314</c:v>
                </c:pt>
                <c:pt idx="7">
                  <c:v>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D-4323-AD62-BAECB9F63478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8.49'!$Z$93:$Z$100</c:f>
              <c:numCache>
                <c:formatCode>#,##0</c:formatCode>
                <c:ptCount val="8"/>
                <c:pt idx="0">
                  <c:v>4733</c:v>
                </c:pt>
                <c:pt idx="1">
                  <c:v>13015</c:v>
                </c:pt>
                <c:pt idx="2">
                  <c:v>1371</c:v>
                </c:pt>
                <c:pt idx="3">
                  <c:v>5184</c:v>
                </c:pt>
                <c:pt idx="4">
                  <c:v>8829</c:v>
                </c:pt>
                <c:pt idx="5">
                  <c:v>4680</c:v>
                </c:pt>
                <c:pt idx="6">
                  <c:v>349</c:v>
                </c:pt>
                <c:pt idx="7">
                  <c:v>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D-4323-AD62-BAECB9F63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8.5'!$Z$83:$Z$90</c:f>
              <c:numCache>
                <c:formatCode>#,##0</c:formatCode>
                <c:ptCount val="8"/>
                <c:pt idx="0">
                  <c:v>1018</c:v>
                </c:pt>
                <c:pt idx="1">
                  <c:v>847</c:v>
                </c:pt>
                <c:pt idx="2">
                  <c:v>1506</c:v>
                </c:pt>
                <c:pt idx="3">
                  <c:v>489</c:v>
                </c:pt>
                <c:pt idx="4">
                  <c:v>249</c:v>
                </c:pt>
                <c:pt idx="5">
                  <c:v>517</c:v>
                </c:pt>
                <c:pt idx="6">
                  <c:v>584</c:v>
                </c:pt>
                <c:pt idx="7">
                  <c:v>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F-475B-9AC6-E3A9458C062F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8.5'!$Z$93:$Z$100</c:f>
              <c:numCache>
                <c:formatCode>#,##0</c:formatCode>
                <c:ptCount val="8"/>
                <c:pt idx="0">
                  <c:v>726</c:v>
                </c:pt>
                <c:pt idx="1">
                  <c:v>1541</c:v>
                </c:pt>
                <c:pt idx="2">
                  <c:v>295</c:v>
                </c:pt>
                <c:pt idx="3">
                  <c:v>1283</c:v>
                </c:pt>
                <c:pt idx="4">
                  <c:v>1238</c:v>
                </c:pt>
                <c:pt idx="5">
                  <c:v>1011</c:v>
                </c:pt>
                <c:pt idx="6">
                  <c:v>58</c:v>
                </c:pt>
                <c:pt idx="7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F-475B-9AC6-E3A9458C0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8.49'!$T$8:$Z$8</c:f>
              <c:numCache>
                <c:formatCode>#,##0</c:formatCode>
                <c:ptCount val="7"/>
                <c:pt idx="0">
                  <c:v>37063.42</c:v>
                </c:pt>
                <c:pt idx="1">
                  <c:v>37700</c:v>
                </c:pt>
                <c:pt idx="2">
                  <c:v>38553</c:v>
                </c:pt>
                <c:pt idx="3">
                  <c:v>40134.400000000001</c:v>
                </c:pt>
                <c:pt idx="4">
                  <c:v>41880</c:v>
                </c:pt>
                <c:pt idx="5">
                  <c:v>41693.93</c:v>
                </c:pt>
                <c:pt idx="6">
                  <c:v>42340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1-46BA-A69F-207312977F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1-46BA-A69F-207312977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8.50'!$U$4:$Y$4</c:f>
              <c:numCache>
                <c:formatCode>#,##0</c:formatCode>
                <c:ptCount val="5"/>
                <c:pt idx="0">
                  <c:v>90741</c:v>
                </c:pt>
                <c:pt idx="1">
                  <c:v>91229</c:v>
                </c:pt>
                <c:pt idx="2">
                  <c:v>93334</c:v>
                </c:pt>
                <c:pt idx="3">
                  <c:v>94768</c:v>
                </c:pt>
                <c:pt idx="4">
                  <c:v>99101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6-43E2-B2CB-1E7CB838313A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8.50'!$U$7:$Y$7</c:f>
              <c:numCache>
                <c:formatCode>#,##0</c:formatCode>
                <c:ptCount val="5"/>
                <c:pt idx="0">
                  <c:v>64998</c:v>
                </c:pt>
                <c:pt idx="1">
                  <c:v>65701</c:v>
                </c:pt>
                <c:pt idx="2">
                  <c:v>66547</c:v>
                </c:pt>
                <c:pt idx="3">
                  <c:v>67928</c:v>
                </c:pt>
                <c:pt idx="4">
                  <c:v>69797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6-43E2-B2CB-1E7CB838313A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8.50'!$U$11:$Y$11</c:f>
              <c:numCache>
                <c:formatCode>#,##0</c:formatCode>
                <c:ptCount val="5"/>
                <c:pt idx="0">
                  <c:v>82344</c:v>
                </c:pt>
                <c:pt idx="1">
                  <c:v>82933</c:v>
                </c:pt>
                <c:pt idx="2">
                  <c:v>85235</c:v>
                </c:pt>
                <c:pt idx="3">
                  <c:v>86400</c:v>
                </c:pt>
                <c:pt idx="4">
                  <c:v>90168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6-43E2-B2CB-1E7CB838313A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8.50'!$U$12:$Y$12</c:f>
              <c:numCache>
                <c:formatCode>#,##0</c:formatCode>
                <c:ptCount val="5"/>
                <c:pt idx="0">
                  <c:v>8397</c:v>
                </c:pt>
                <c:pt idx="1">
                  <c:v>8298</c:v>
                </c:pt>
                <c:pt idx="2">
                  <c:v>8097</c:v>
                </c:pt>
                <c:pt idx="3">
                  <c:v>8366</c:v>
                </c:pt>
                <c:pt idx="4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56-43E2-B2CB-1E7CB8383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8.50'!$AB$15:$AB$33</c:f>
              <c:numCache>
                <c:formatCode>0.0%</c:formatCode>
                <c:ptCount val="19"/>
                <c:pt idx="0">
                  <c:v>4.0444992851127173E-3</c:v>
                </c:pt>
                <c:pt idx="1">
                  <c:v>1.1261922948861078E-3</c:v>
                </c:pt>
                <c:pt idx="2">
                  <c:v>4.3040131617603852E-2</c:v>
                </c:pt>
                <c:pt idx="3">
                  <c:v>5.9737156511350063E-3</c:v>
                </c:pt>
                <c:pt idx="4">
                  <c:v>5.6867814403509805E-2</c:v>
                </c:pt>
                <c:pt idx="5">
                  <c:v>3.918169888555928E-2</c:v>
                </c:pt>
                <c:pt idx="6">
                  <c:v>8.4346906398730825E-2</c:v>
                </c:pt>
                <c:pt idx="7">
                  <c:v>6.7042716963393853E-2</c:v>
                </c:pt>
                <c:pt idx="8">
                  <c:v>4.3833362712262763E-2</c:v>
                </c:pt>
                <c:pt idx="9">
                  <c:v>2.2563017803631236E-2</c:v>
                </c:pt>
                <c:pt idx="10">
                  <c:v>5.1785259611806411E-2</c:v>
                </c:pt>
                <c:pt idx="11">
                  <c:v>1.9693675695790978E-2</c:v>
                </c:pt>
                <c:pt idx="12">
                  <c:v>0.10842783555633899</c:v>
                </c:pt>
                <c:pt idx="13">
                  <c:v>9.7185498560432459E-2</c:v>
                </c:pt>
                <c:pt idx="14">
                  <c:v>5.1648157941124623E-2</c:v>
                </c:pt>
                <c:pt idx="15">
                  <c:v>9.327810094600153E-2</c:v>
                </c:pt>
                <c:pt idx="16">
                  <c:v>0.10484360616565799</c:v>
                </c:pt>
                <c:pt idx="17">
                  <c:v>3.2277650469083576E-2</c:v>
                </c:pt>
                <c:pt idx="18">
                  <c:v>3.0720567209197563E-2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3-4264-A564-14F18C41E7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83-4264-A564-14F18C41E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8.50'!$Y$44:$Y$60</c:f>
              <c:numCache>
                <c:formatCode>#,##0</c:formatCode>
                <c:ptCount val="17"/>
                <c:pt idx="0">
                  <c:v>26</c:v>
                </c:pt>
                <c:pt idx="1">
                  <c:v>577</c:v>
                </c:pt>
                <c:pt idx="2">
                  <c:v>2313</c:v>
                </c:pt>
                <c:pt idx="3">
                  <c:v>5110</c:v>
                </c:pt>
                <c:pt idx="4">
                  <c:v>7018</c:v>
                </c:pt>
                <c:pt idx="5">
                  <c:v>6757</c:v>
                </c:pt>
                <c:pt idx="6">
                  <c:v>5555</c:v>
                </c:pt>
                <c:pt idx="7">
                  <c:v>4815</c:v>
                </c:pt>
                <c:pt idx="8">
                  <c:v>4951</c:v>
                </c:pt>
                <c:pt idx="9">
                  <c:v>3978</c:v>
                </c:pt>
                <c:pt idx="10">
                  <c:v>3458</c:v>
                </c:pt>
                <c:pt idx="11">
                  <c:v>2463</c:v>
                </c:pt>
                <c:pt idx="12">
                  <c:v>1340</c:v>
                </c:pt>
                <c:pt idx="13">
                  <c:v>592</c:v>
                </c:pt>
                <c:pt idx="14">
                  <c:v>202</c:v>
                </c:pt>
                <c:pt idx="15">
                  <c:v>119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9-4358-88C7-777A77AF7963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8.50'!$Y$63:$Y$79</c:f>
              <c:numCache>
                <c:formatCode>#,##0</c:formatCode>
                <c:ptCount val="17"/>
                <c:pt idx="0">
                  <c:v>30</c:v>
                </c:pt>
                <c:pt idx="1">
                  <c:v>809</c:v>
                </c:pt>
                <c:pt idx="2">
                  <c:v>2626</c:v>
                </c:pt>
                <c:pt idx="3">
                  <c:v>5351</c:v>
                </c:pt>
                <c:pt idx="4">
                  <c:v>7380</c:v>
                </c:pt>
                <c:pt idx="5">
                  <c:v>6413</c:v>
                </c:pt>
                <c:pt idx="6">
                  <c:v>5365</c:v>
                </c:pt>
                <c:pt idx="7">
                  <c:v>4804</c:v>
                </c:pt>
                <c:pt idx="8">
                  <c:v>4894</c:v>
                </c:pt>
                <c:pt idx="9">
                  <c:v>4222</c:v>
                </c:pt>
                <c:pt idx="10">
                  <c:v>3633</c:v>
                </c:pt>
                <c:pt idx="11">
                  <c:v>2341</c:v>
                </c:pt>
                <c:pt idx="12">
                  <c:v>1113</c:v>
                </c:pt>
                <c:pt idx="13">
                  <c:v>374</c:v>
                </c:pt>
                <c:pt idx="14">
                  <c:v>184</c:v>
                </c:pt>
                <c:pt idx="15">
                  <c:v>123</c:v>
                </c:pt>
                <c:pt idx="16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A9-4358-88C7-777A77AF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8.50'!$Y$83:$Y$90</c:f>
              <c:numCache>
                <c:formatCode>#,##0</c:formatCode>
                <c:ptCount val="8"/>
                <c:pt idx="0">
                  <c:v>5513</c:v>
                </c:pt>
                <c:pt idx="1">
                  <c:v>7554</c:v>
                </c:pt>
                <c:pt idx="2">
                  <c:v>4381</c:v>
                </c:pt>
                <c:pt idx="3">
                  <c:v>2064</c:v>
                </c:pt>
                <c:pt idx="4">
                  <c:v>2732</c:v>
                </c:pt>
                <c:pt idx="5">
                  <c:v>2133</c:v>
                </c:pt>
                <c:pt idx="6">
                  <c:v>1674</c:v>
                </c:pt>
                <c:pt idx="7">
                  <c:v>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9-4CE9-87BA-8A7027CA6913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8.50'!$Y$93:$Y$100</c:f>
              <c:numCache>
                <c:formatCode>#,##0</c:formatCode>
                <c:ptCount val="8"/>
                <c:pt idx="0">
                  <c:v>3848</c:v>
                </c:pt>
                <c:pt idx="1">
                  <c:v>9472</c:v>
                </c:pt>
                <c:pt idx="2">
                  <c:v>824</c:v>
                </c:pt>
                <c:pt idx="3">
                  <c:v>3381</c:v>
                </c:pt>
                <c:pt idx="4">
                  <c:v>6943</c:v>
                </c:pt>
                <c:pt idx="5">
                  <c:v>3226</c:v>
                </c:pt>
                <c:pt idx="6">
                  <c:v>187</c:v>
                </c:pt>
                <c:pt idx="7">
                  <c:v>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9-4CE9-87BA-8A7027CA6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8.50'!$U$8:$Y$8</c:f>
              <c:numCache>
                <c:formatCode>#,##0</c:formatCode>
                <c:ptCount val="5"/>
                <c:pt idx="0">
                  <c:v>42209.96</c:v>
                </c:pt>
                <c:pt idx="1">
                  <c:v>42553</c:v>
                </c:pt>
                <c:pt idx="2">
                  <c:v>44640.05</c:v>
                </c:pt>
                <c:pt idx="3">
                  <c:v>46267</c:v>
                </c:pt>
                <c:pt idx="4">
                  <c:v>47325.5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D-41C7-A46C-3024D9AA15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0D-41C7-A46C-3024D9AA1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8.50'!$T$4:$Z$4</c:f>
              <c:numCache>
                <c:formatCode>#,##0</c:formatCode>
                <c:ptCount val="7"/>
                <c:pt idx="0">
                  <c:v>89714</c:v>
                </c:pt>
                <c:pt idx="1">
                  <c:v>90741</c:v>
                </c:pt>
                <c:pt idx="2">
                  <c:v>91229</c:v>
                </c:pt>
                <c:pt idx="3">
                  <c:v>93334</c:v>
                </c:pt>
                <c:pt idx="4">
                  <c:v>94768</c:v>
                </c:pt>
                <c:pt idx="5">
                  <c:v>99101</c:v>
                </c:pt>
                <c:pt idx="6">
                  <c:v>102114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A-4159-B565-95367AEE5774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8.50'!$T$7:$Z$7</c:f>
              <c:numCache>
                <c:formatCode>#,##0</c:formatCode>
                <c:ptCount val="7"/>
                <c:pt idx="0">
                  <c:v>64676</c:v>
                </c:pt>
                <c:pt idx="1">
                  <c:v>64998</c:v>
                </c:pt>
                <c:pt idx="2">
                  <c:v>65701</c:v>
                </c:pt>
                <c:pt idx="3">
                  <c:v>66547</c:v>
                </c:pt>
                <c:pt idx="4">
                  <c:v>67928</c:v>
                </c:pt>
                <c:pt idx="5">
                  <c:v>69797</c:v>
                </c:pt>
                <c:pt idx="6">
                  <c:v>71672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AA-4159-B565-95367AEE5774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8.50'!$T$11:$Z$11</c:f>
              <c:numCache>
                <c:formatCode>#,##0</c:formatCode>
                <c:ptCount val="7"/>
                <c:pt idx="0">
                  <c:v>81314</c:v>
                </c:pt>
                <c:pt idx="1">
                  <c:v>82344</c:v>
                </c:pt>
                <c:pt idx="2">
                  <c:v>82933</c:v>
                </c:pt>
                <c:pt idx="3">
                  <c:v>85235</c:v>
                </c:pt>
                <c:pt idx="4">
                  <c:v>86400</c:v>
                </c:pt>
                <c:pt idx="5">
                  <c:v>90168</c:v>
                </c:pt>
                <c:pt idx="6">
                  <c:v>92909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A-4159-B565-95367AEE5774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8.50'!$T$12:$Z$12</c:f>
              <c:numCache>
                <c:formatCode>#,##0</c:formatCode>
                <c:ptCount val="7"/>
                <c:pt idx="0">
                  <c:v>8397</c:v>
                </c:pt>
                <c:pt idx="1">
                  <c:v>8397</c:v>
                </c:pt>
                <c:pt idx="2">
                  <c:v>8298</c:v>
                </c:pt>
                <c:pt idx="3">
                  <c:v>8097</c:v>
                </c:pt>
                <c:pt idx="4">
                  <c:v>8366</c:v>
                </c:pt>
                <c:pt idx="5">
                  <c:v>8933</c:v>
                </c:pt>
                <c:pt idx="6">
                  <c:v>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AA-4159-B565-95367AEE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8.50'!$AB$15:$AB$33</c:f>
              <c:numCache>
                <c:formatCode>0.0%</c:formatCode>
                <c:ptCount val="19"/>
                <c:pt idx="0">
                  <c:v>4.0444992851127173E-3</c:v>
                </c:pt>
                <c:pt idx="1">
                  <c:v>1.1261922948861078E-3</c:v>
                </c:pt>
                <c:pt idx="2">
                  <c:v>4.3040131617603852E-2</c:v>
                </c:pt>
                <c:pt idx="3">
                  <c:v>5.9737156511350063E-3</c:v>
                </c:pt>
                <c:pt idx="4">
                  <c:v>5.6867814403509805E-2</c:v>
                </c:pt>
                <c:pt idx="5">
                  <c:v>3.918169888555928E-2</c:v>
                </c:pt>
                <c:pt idx="6">
                  <c:v>8.4346906398730825E-2</c:v>
                </c:pt>
                <c:pt idx="7">
                  <c:v>6.7042716963393853E-2</c:v>
                </c:pt>
                <c:pt idx="8">
                  <c:v>4.3833362712262763E-2</c:v>
                </c:pt>
                <c:pt idx="9">
                  <c:v>2.2563017803631236E-2</c:v>
                </c:pt>
                <c:pt idx="10">
                  <c:v>5.1785259611806411E-2</c:v>
                </c:pt>
                <c:pt idx="11">
                  <c:v>1.9693675695790978E-2</c:v>
                </c:pt>
                <c:pt idx="12">
                  <c:v>0.10842783555633899</c:v>
                </c:pt>
                <c:pt idx="13">
                  <c:v>9.7185498560432459E-2</c:v>
                </c:pt>
                <c:pt idx="14">
                  <c:v>5.1648157941124623E-2</c:v>
                </c:pt>
                <c:pt idx="15">
                  <c:v>9.327810094600153E-2</c:v>
                </c:pt>
                <c:pt idx="16">
                  <c:v>0.10484360616565799</c:v>
                </c:pt>
                <c:pt idx="17">
                  <c:v>3.2277650469083576E-2</c:v>
                </c:pt>
                <c:pt idx="18">
                  <c:v>3.0720567209197563E-2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8B-49CA-A564-CBC516E1F1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8B-49CA-A564-CBC516E1F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8.50'!$Z$44:$Z$60</c:f>
              <c:numCache>
                <c:formatCode>#,##0</c:formatCode>
                <c:ptCount val="17"/>
                <c:pt idx="0">
                  <c:v>28</c:v>
                </c:pt>
                <c:pt idx="1">
                  <c:v>646</c:v>
                </c:pt>
                <c:pt idx="2">
                  <c:v>2369</c:v>
                </c:pt>
                <c:pt idx="3">
                  <c:v>5160</c:v>
                </c:pt>
                <c:pt idx="4">
                  <c:v>7525</c:v>
                </c:pt>
                <c:pt idx="5">
                  <c:v>6799</c:v>
                </c:pt>
                <c:pt idx="6">
                  <c:v>5807</c:v>
                </c:pt>
                <c:pt idx="7">
                  <c:v>4911</c:v>
                </c:pt>
                <c:pt idx="8">
                  <c:v>4970</c:v>
                </c:pt>
                <c:pt idx="9">
                  <c:v>4151</c:v>
                </c:pt>
                <c:pt idx="10">
                  <c:v>3679</c:v>
                </c:pt>
                <c:pt idx="11">
                  <c:v>2475</c:v>
                </c:pt>
                <c:pt idx="12">
                  <c:v>1375</c:v>
                </c:pt>
                <c:pt idx="13">
                  <c:v>645</c:v>
                </c:pt>
                <c:pt idx="14">
                  <c:v>201</c:v>
                </c:pt>
                <c:pt idx="15">
                  <c:v>113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0-4449-911E-8F44EB14AA24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8.50'!$Z$63:$Z$79</c:f>
              <c:numCache>
                <c:formatCode>#,##0</c:formatCode>
                <c:ptCount val="17"/>
                <c:pt idx="0">
                  <c:v>19</c:v>
                </c:pt>
                <c:pt idx="1">
                  <c:v>895</c:v>
                </c:pt>
                <c:pt idx="2">
                  <c:v>2612</c:v>
                </c:pt>
                <c:pt idx="3">
                  <c:v>5369</c:v>
                </c:pt>
                <c:pt idx="4">
                  <c:v>7629</c:v>
                </c:pt>
                <c:pt idx="5">
                  <c:v>6632</c:v>
                </c:pt>
                <c:pt idx="6">
                  <c:v>5449</c:v>
                </c:pt>
                <c:pt idx="7">
                  <c:v>4934</c:v>
                </c:pt>
                <c:pt idx="8">
                  <c:v>5056</c:v>
                </c:pt>
                <c:pt idx="9">
                  <c:v>4329</c:v>
                </c:pt>
                <c:pt idx="10">
                  <c:v>3694</c:v>
                </c:pt>
                <c:pt idx="11">
                  <c:v>2411</c:v>
                </c:pt>
                <c:pt idx="12">
                  <c:v>1164</c:v>
                </c:pt>
                <c:pt idx="13">
                  <c:v>426</c:v>
                </c:pt>
                <c:pt idx="14">
                  <c:v>191</c:v>
                </c:pt>
                <c:pt idx="15">
                  <c:v>116</c:v>
                </c:pt>
                <c:pt idx="1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0-4449-911E-8F44EB14A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8.50'!$Z$83:$Z$90</c:f>
              <c:numCache>
                <c:formatCode>#,##0</c:formatCode>
                <c:ptCount val="8"/>
                <c:pt idx="0">
                  <c:v>5783</c:v>
                </c:pt>
                <c:pt idx="1">
                  <c:v>7944</c:v>
                </c:pt>
                <c:pt idx="2">
                  <c:v>4532</c:v>
                </c:pt>
                <c:pt idx="3">
                  <c:v>2129</c:v>
                </c:pt>
                <c:pt idx="4">
                  <c:v>2815</c:v>
                </c:pt>
                <c:pt idx="5">
                  <c:v>2204</c:v>
                </c:pt>
                <c:pt idx="6">
                  <c:v>1735</c:v>
                </c:pt>
                <c:pt idx="7">
                  <c:v>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2-444A-A105-69AA56778852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8.50'!$Z$93:$Z$100</c:f>
              <c:numCache>
                <c:formatCode>#,##0</c:formatCode>
                <c:ptCount val="8"/>
                <c:pt idx="0">
                  <c:v>4059</c:v>
                </c:pt>
                <c:pt idx="1">
                  <c:v>9940</c:v>
                </c:pt>
                <c:pt idx="2">
                  <c:v>870</c:v>
                </c:pt>
                <c:pt idx="3">
                  <c:v>3593</c:v>
                </c:pt>
                <c:pt idx="4">
                  <c:v>7011</c:v>
                </c:pt>
                <c:pt idx="5">
                  <c:v>3315</c:v>
                </c:pt>
                <c:pt idx="6">
                  <c:v>203</c:v>
                </c:pt>
                <c:pt idx="7">
                  <c:v>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2-444A-A105-69AA56778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8.1'!$U$8:$Y$8</c:f>
              <c:numCache>
                <c:formatCode>#,##0</c:formatCode>
                <c:ptCount val="5"/>
                <c:pt idx="0">
                  <c:v>25000</c:v>
                </c:pt>
                <c:pt idx="1">
                  <c:v>24590</c:v>
                </c:pt>
                <c:pt idx="2">
                  <c:v>27015.43</c:v>
                </c:pt>
                <c:pt idx="3">
                  <c:v>27493.3</c:v>
                </c:pt>
                <c:pt idx="4">
                  <c:v>27435.74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B-4612-909F-A75A504E72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B-4612-909F-A75A504E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8.5'!$T$8:$Z$8</c:f>
              <c:numCache>
                <c:formatCode>#,##0</c:formatCode>
                <c:ptCount val="7"/>
                <c:pt idx="0">
                  <c:v>28500.26</c:v>
                </c:pt>
                <c:pt idx="1">
                  <c:v>28614.400000000001</c:v>
                </c:pt>
                <c:pt idx="2">
                  <c:v>28219.63</c:v>
                </c:pt>
                <c:pt idx="3">
                  <c:v>30000</c:v>
                </c:pt>
                <c:pt idx="4">
                  <c:v>32346</c:v>
                </c:pt>
                <c:pt idx="5">
                  <c:v>32132</c:v>
                </c:pt>
                <c:pt idx="6">
                  <c:v>34105.9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7-4890-9A3E-CB7BECB69D8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7-4890-9A3E-CB7BECB69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8.50'!$T$8:$Z$8</c:f>
              <c:numCache>
                <c:formatCode>#,##0</c:formatCode>
                <c:ptCount val="7"/>
                <c:pt idx="0">
                  <c:v>41388</c:v>
                </c:pt>
                <c:pt idx="1">
                  <c:v>42209.96</c:v>
                </c:pt>
                <c:pt idx="2">
                  <c:v>42553</c:v>
                </c:pt>
                <c:pt idx="3">
                  <c:v>44640.05</c:v>
                </c:pt>
                <c:pt idx="4">
                  <c:v>46267</c:v>
                </c:pt>
                <c:pt idx="5">
                  <c:v>47325.5</c:v>
                </c:pt>
                <c:pt idx="6">
                  <c:v>49060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7-403F-B2F2-9C2DCEF0DC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7-403F-B2F2-9C2DCEF0D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8.51'!$U$4:$Y$4</c:f>
              <c:numCache>
                <c:formatCode>#,##0</c:formatCode>
                <c:ptCount val="5"/>
                <c:pt idx="0">
                  <c:v>22075</c:v>
                </c:pt>
                <c:pt idx="1">
                  <c:v>22467</c:v>
                </c:pt>
                <c:pt idx="2">
                  <c:v>23140</c:v>
                </c:pt>
                <c:pt idx="3">
                  <c:v>23334</c:v>
                </c:pt>
                <c:pt idx="4">
                  <c:v>25292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5C-4D4C-B452-5C47E8E2801C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8.51'!$U$7:$Y$7</c:f>
              <c:numCache>
                <c:formatCode>#,##0</c:formatCode>
                <c:ptCount val="5"/>
                <c:pt idx="0">
                  <c:v>16177</c:v>
                </c:pt>
                <c:pt idx="1">
                  <c:v>16486</c:v>
                </c:pt>
                <c:pt idx="2">
                  <c:v>16835</c:v>
                </c:pt>
                <c:pt idx="3">
                  <c:v>17139</c:v>
                </c:pt>
                <c:pt idx="4">
                  <c:v>18259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5C-4D4C-B452-5C47E8E2801C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8.51'!$U$11:$Y$11</c:f>
              <c:numCache>
                <c:formatCode>#,##0</c:formatCode>
                <c:ptCount val="5"/>
                <c:pt idx="0">
                  <c:v>19640</c:v>
                </c:pt>
                <c:pt idx="1">
                  <c:v>19969</c:v>
                </c:pt>
                <c:pt idx="2">
                  <c:v>20653</c:v>
                </c:pt>
                <c:pt idx="3">
                  <c:v>20884</c:v>
                </c:pt>
                <c:pt idx="4">
                  <c:v>22662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5C-4D4C-B452-5C47E8E2801C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8.51'!$U$12:$Y$12</c:f>
              <c:numCache>
                <c:formatCode>#,##0</c:formatCode>
                <c:ptCount val="5"/>
                <c:pt idx="0">
                  <c:v>2438</c:v>
                </c:pt>
                <c:pt idx="1">
                  <c:v>2501</c:v>
                </c:pt>
                <c:pt idx="2">
                  <c:v>2484</c:v>
                </c:pt>
                <c:pt idx="3">
                  <c:v>2447</c:v>
                </c:pt>
                <c:pt idx="4">
                  <c:v>2630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5C-4D4C-B452-5C47E8E28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8.51'!$AB$15:$AB$33</c:f>
              <c:numCache>
                <c:formatCode>0.0%</c:formatCode>
                <c:ptCount val="19"/>
                <c:pt idx="0">
                  <c:v>2.8367712662523355E-2</c:v>
                </c:pt>
                <c:pt idx="1">
                  <c:v>3.8891218972814277E-3</c:v>
                </c:pt>
                <c:pt idx="2">
                  <c:v>5.9938231593396119E-2</c:v>
                </c:pt>
                <c:pt idx="3">
                  <c:v>7.8926297327181916E-3</c:v>
                </c:pt>
                <c:pt idx="4">
                  <c:v>0.10565447820947878</c:v>
                </c:pt>
                <c:pt idx="5">
                  <c:v>3.5993441872879096E-2</c:v>
                </c:pt>
                <c:pt idx="6">
                  <c:v>8.3311091623136463E-2</c:v>
                </c:pt>
                <c:pt idx="7">
                  <c:v>5.7307355015823389E-2</c:v>
                </c:pt>
                <c:pt idx="8">
                  <c:v>6.1577763373622606E-2</c:v>
                </c:pt>
                <c:pt idx="9">
                  <c:v>9.5321615129446754E-3</c:v>
                </c:pt>
                <c:pt idx="10">
                  <c:v>3.2676249666374349E-2</c:v>
                </c:pt>
                <c:pt idx="11">
                  <c:v>1.8416136043009113E-2</c:v>
                </c:pt>
                <c:pt idx="12">
                  <c:v>5.7536126892134061E-2</c:v>
                </c:pt>
                <c:pt idx="13">
                  <c:v>7.7439280131162538E-2</c:v>
                </c:pt>
                <c:pt idx="14">
                  <c:v>6.2988523277538414E-2</c:v>
                </c:pt>
                <c:pt idx="15">
                  <c:v>8.4607465588896938E-2</c:v>
                </c:pt>
                <c:pt idx="16">
                  <c:v>9.6007930758378768E-2</c:v>
                </c:pt>
                <c:pt idx="17">
                  <c:v>2.0932626682426507E-2</c:v>
                </c:pt>
                <c:pt idx="18">
                  <c:v>3.3210050711099247E-2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B-41E5-A87D-B227521425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4B-41E5-A87D-B22752142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8.51'!$Y$44:$Y$60</c:f>
              <c:numCache>
                <c:formatCode>#,##0</c:formatCode>
                <c:ptCount val="17"/>
                <c:pt idx="0">
                  <c:v>0</c:v>
                </c:pt>
                <c:pt idx="1">
                  <c:v>322</c:v>
                </c:pt>
                <c:pt idx="2">
                  <c:v>811</c:v>
                </c:pt>
                <c:pt idx="3">
                  <c:v>1242</c:v>
                </c:pt>
                <c:pt idx="4">
                  <c:v>1345</c:v>
                </c:pt>
                <c:pt idx="5">
                  <c:v>1341</c:v>
                </c:pt>
                <c:pt idx="6">
                  <c:v>1349</c:v>
                </c:pt>
                <c:pt idx="7">
                  <c:v>1347</c:v>
                </c:pt>
                <c:pt idx="8">
                  <c:v>1435</c:v>
                </c:pt>
                <c:pt idx="9">
                  <c:v>1294</c:v>
                </c:pt>
                <c:pt idx="10">
                  <c:v>1198</c:v>
                </c:pt>
                <c:pt idx="11">
                  <c:v>827</c:v>
                </c:pt>
                <c:pt idx="12">
                  <c:v>460</c:v>
                </c:pt>
                <c:pt idx="13">
                  <c:v>174</c:v>
                </c:pt>
                <c:pt idx="14">
                  <c:v>65</c:v>
                </c:pt>
                <c:pt idx="15">
                  <c:v>35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2-45F5-BCCA-5CA6B49A16ED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8.51'!$Y$63:$Y$79</c:f>
              <c:numCache>
                <c:formatCode>#,##0</c:formatCode>
                <c:ptCount val="17"/>
                <c:pt idx="0">
                  <c:v>15</c:v>
                </c:pt>
                <c:pt idx="1">
                  <c:v>357</c:v>
                </c:pt>
                <c:pt idx="2">
                  <c:v>842</c:v>
                </c:pt>
                <c:pt idx="3">
                  <c:v>1145</c:v>
                </c:pt>
                <c:pt idx="4">
                  <c:v>1206</c:v>
                </c:pt>
                <c:pt idx="5">
                  <c:v>1200</c:v>
                </c:pt>
                <c:pt idx="6">
                  <c:v>1196</c:v>
                </c:pt>
                <c:pt idx="7">
                  <c:v>1190</c:v>
                </c:pt>
                <c:pt idx="8">
                  <c:v>1425</c:v>
                </c:pt>
                <c:pt idx="9">
                  <c:v>1283</c:v>
                </c:pt>
                <c:pt idx="10">
                  <c:v>1030</c:v>
                </c:pt>
                <c:pt idx="11">
                  <c:v>678</c:v>
                </c:pt>
                <c:pt idx="12">
                  <c:v>278</c:v>
                </c:pt>
                <c:pt idx="13">
                  <c:v>96</c:v>
                </c:pt>
                <c:pt idx="14">
                  <c:v>34</c:v>
                </c:pt>
                <c:pt idx="15">
                  <c:v>22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2-45F5-BCCA-5CA6B49A1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8.51'!$Y$83:$Y$90</c:f>
              <c:numCache>
                <c:formatCode>#,##0</c:formatCode>
                <c:ptCount val="8"/>
                <c:pt idx="0">
                  <c:v>1152</c:v>
                </c:pt>
                <c:pt idx="1">
                  <c:v>970</c:v>
                </c:pt>
                <c:pt idx="2">
                  <c:v>2049</c:v>
                </c:pt>
                <c:pt idx="3">
                  <c:v>524</c:v>
                </c:pt>
                <c:pt idx="4">
                  <c:v>470</c:v>
                </c:pt>
                <c:pt idx="5">
                  <c:v>364</c:v>
                </c:pt>
                <c:pt idx="6">
                  <c:v>1297</c:v>
                </c:pt>
                <c:pt idx="7">
                  <c:v>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8-4B9A-B739-F9B79C727C80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8.51'!$Y$93:$Y$100</c:f>
              <c:numCache>
                <c:formatCode>#,##0</c:formatCode>
                <c:ptCount val="8"/>
                <c:pt idx="0">
                  <c:v>780</c:v>
                </c:pt>
                <c:pt idx="1">
                  <c:v>1679</c:v>
                </c:pt>
                <c:pt idx="2">
                  <c:v>344</c:v>
                </c:pt>
                <c:pt idx="3">
                  <c:v>1266</c:v>
                </c:pt>
                <c:pt idx="4">
                  <c:v>1758</c:v>
                </c:pt>
                <c:pt idx="5">
                  <c:v>799</c:v>
                </c:pt>
                <c:pt idx="6">
                  <c:v>122</c:v>
                </c:pt>
                <c:pt idx="7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8-4B9A-B739-F9B79C727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8.51'!$U$8:$Y$8</c:f>
              <c:numCache>
                <c:formatCode>#,##0</c:formatCode>
                <c:ptCount val="5"/>
                <c:pt idx="0">
                  <c:v>40602</c:v>
                </c:pt>
                <c:pt idx="1">
                  <c:v>40928</c:v>
                </c:pt>
                <c:pt idx="2">
                  <c:v>42821.24</c:v>
                </c:pt>
                <c:pt idx="3">
                  <c:v>44449.11</c:v>
                </c:pt>
                <c:pt idx="4">
                  <c:v>45562.720000000001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6-432A-8FFF-8875808BA3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6-432A-8FFF-8875808BA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8.51'!$T$4:$Z$4</c:f>
              <c:numCache>
                <c:formatCode>#,##0</c:formatCode>
                <c:ptCount val="7"/>
                <c:pt idx="0">
                  <c:v>21531</c:v>
                </c:pt>
                <c:pt idx="1">
                  <c:v>22075</c:v>
                </c:pt>
                <c:pt idx="2">
                  <c:v>22467</c:v>
                </c:pt>
                <c:pt idx="3">
                  <c:v>23140</c:v>
                </c:pt>
                <c:pt idx="4">
                  <c:v>23334</c:v>
                </c:pt>
                <c:pt idx="5">
                  <c:v>25292</c:v>
                </c:pt>
                <c:pt idx="6">
                  <c:v>26227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3-4C8F-8ABE-5C40F5C8D884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8.51'!$T$7:$Z$7</c:f>
              <c:numCache>
                <c:formatCode>#,##0</c:formatCode>
                <c:ptCount val="7"/>
                <c:pt idx="0">
                  <c:v>15802</c:v>
                </c:pt>
                <c:pt idx="1">
                  <c:v>16177</c:v>
                </c:pt>
                <c:pt idx="2">
                  <c:v>16486</c:v>
                </c:pt>
                <c:pt idx="3">
                  <c:v>16835</c:v>
                </c:pt>
                <c:pt idx="4">
                  <c:v>17139</c:v>
                </c:pt>
                <c:pt idx="5">
                  <c:v>18259</c:v>
                </c:pt>
                <c:pt idx="6">
                  <c:v>19054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3-4C8F-8ABE-5C40F5C8D884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8.51'!$T$11:$Z$11</c:f>
              <c:numCache>
                <c:formatCode>#,##0</c:formatCode>
                <c:ptCount val="7"/>
                <c:pt idx="0">
                  <c:v>19083</c:v>
                </c:pt>
                <c:pt idx="1">
                  <c:v>19640</c:v>
                </c:pt>
                <c:pt idx="2">
                  <c:v>19969</c:v>
                </c:pt>
                <c:pt idx="3">
                  <c:v>20653</c:v>
                </c:pt>
                <c:pt idx="4">
                  <c:v>20884</c:v>
                </c:pt>
                <c:pt idx="5">
                  <c:v>22662</c:v>
                </c:pt>
                <c:pt idx="6">
                  <c:v>23508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3-4C8F-8ABE-5C40F5C8D884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8.51'!$T$12:$Z$12</c:f>
              <c:numCache>
                <c:formatCode>#,##0</c:formatCode>
                <c:ptCount val="7"/>
                <c:pt idx="0">
                  <c:v>2446</c:v>
                </c:pt>
                <c:pt idx="1">
                  <c:v>2438</c:v>
                </c:pt>
                <c:pt idx="2">
                  <c:v>2501</c:v>
                </c:pt>
                <c:pt idx="3">
                  <c:v>2484</c:v>
                </c:pt>
                <c:pt idx="4">
                  <c:v>2447</c:v>
                </c:pt>
                <c:pt idx="5">
                  <c:v>2630</c:v>
                </c:pt>
                <c:pt idx="6">
                  <c:v>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33-4C8F-8ABE-5C40F5C8D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8.51'!$AB$15:$AB$33</c:f>
              <c:numCache>
                <c:formatCode>0.0%</c:formatCode>
                <c:ptCount val="19"/>
                <c:pt idx="0">
                  <c:v>2.8367712662523355E-2</c:v>
                </c:pt>
                <c:pt idx="1">
                  <c:v>3.8891218972814277E-3</c:v>
                </c:pt>
                <c:pt idx="2">
                  <c:v>5.9938231593396119E-2</c:v>
                </c:pt>
                <c:pt idx="3">
                  <c:v>7.8926297327181916E-3</c:v>
                </c:pt>
                <c:pt idx="4">
                  <c:v>0.10565447820947878</c:v>
                </c:pt>
                <c:pt idx="5">
                  <c:v>3.5993441872879096E-2</c:v>
                </c:pt>
                <c:pt idx="6">
                  <c:v>8.3311091623136463E-2</c:v>
                </c:pt>
                <c:pt idx="7">
                  <c:v>5.7307355015823389E-2</c:v>
                </c:pt>
                <c:pt idx="8">
                  <c:v>6.1577763373622606E-2</c:v>
                </c:pt>
                <c:pt idx="9">
                  <c:v>9.5321615129446754E-3</c:v>
                </c:pt>
                <c:pt idx="10">
                  <c:v>3.2676249666374349E-2</c:v>
                </c:pt>
                <c:pt idx="11">
                  <c:v>1.8416136043009113E-2</c:v>
                </c:pt>
                <c:pt idx="12">
                  <c:v>5.7536126892134061E-2</c:v>
                </c:pt>
                <c:pt idx="13">
                  <c:v>7.7439280131162538E-2</c:v>
                </c:pt>
                <c:pt idx="14">
                  <c:v>6.2988523277538414E-2</c:v>
                </c:pt>
                <c:pt idx="15">
                  <c:v>8.4607465588896938E-2</c:v>
                </c:pt>
                <c:pt idx="16">
                  <c:v>9.6007930758378768E-2</c:v>
                </c:pt>
                <c:pt idx="17">
                  <c:v>2.0932626682426507E-2</c:v>
                </c:pt>
                <c:pt idx="18">
                  <c:v>3.3210050711099247E-2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4-463D-806E-CBF915412DA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4-463D-806E-CBF915412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8.51'!$Z$44:$Z$60</c:f>
              <c:numCache>
                <c:formatCode>#,##0</c:formatCode>
                <c:ptCount val="17"/>
                <c:pt idx="0">
                  <c:v>4</c:v>
                </c:pt>
                <c:pt idx="1">
                  <c:v>317</c:v>
                </c:pt>
                <c:pt idx="2">
                  <c:v>842</c:v>
                </c:pt>
                <c:pt idx="3">
                  <c:v>1246</c:v>
                </c:pt>
                <c:pt idx="4">
                  <c:v>1412</c:v>
                </c:pt>
                <c:pt idx="5">
                  <c:v>1389</c:v>
                </c:pt>
                <c:pt idx="6">
                  <c:v>1373</c:v>
                </c:pt>
                <c:pt idx="7">
                  <c:v>1404</c:v>
                </c:pt>
                <c:pt idx="8">
                  <c:v>1468</c:v>
                </c:pt>
                <c:pt idx="9">
                  <c:v>1335</c:v>
                </c:pt>
                <c:pt idx="10">
                  <c:v>1250</c:v>
                </c:pt>
                <c:pt idx="11">
                  <c:v>890</c:v>
                </c:pt>
                <c:pt idx="12">
                  <c:v>490</c:v>
                </c:pt>
                <c:pt idx="13">
                  <c:v>211</c:v>
                </c:pt>
                <c:pt idx="14">
                  <c:v>76</c:v>
                </c:pt>
                <c:pt idx="15">
                  <c:v>37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B-4C7E-957C-3BE1CFBF8041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8.51'!$Z$63:$Z$79</c:f>
              <c:numCache>
                <c:formatCode>#,##0</c:formatCode>
                <c:ptCount val="17"/>
                <c:pt idx="0">
                  <c:v>13</c:v>
                </c:pt>
                <c:pt idx="1">
                  <c:v>371</c:v>
                </c:pt>
                <c:pt idx="2">
                  <c:v>880</c:v>
                </c:pt>
                <c:pt idx="3">
                  <c:v>1156</c:v>
                </c:pt>
                <c:pt idx="4">
                  <c:v>1294</c:v>
                </c:pt>
                <c:pt idx="5">
                  <c:v>1227</c:v>
                </c:pt>
                <c:pt idx="6">
                  <c:v>1247</c:v>
                </c:pt>
                <c:pt idx="7">
                  <c:v>1181</c:v>
                </c:pt>
                <c:pt idx="8">
                  <c:v>1420</c:v>
                </c:pt>
                <c:pt idx="9">
                  <c:v>1261</c:v>
                </c:pt>
                <c:pt idx="10">
                  <c:v>1112</c:v>
                </c:pt>
                <c:pt idx="11">
                  <c:v>742</c:v>
                </c:pt>
                <c:pt idx="12">
                  <c:v>307</c:v>
                </c:pt>
                <c:pt idx="13">
                  <c:v>96</c:v>
                </c:pt>
                <c:pt idx="14">
                  <c:v>55</c:v>
                </c:pt>
                <c:pt idx="15">
                  <c:v>23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B-4C7E-957C-3BE1CFBF8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8.51'!$Z$83:$Z$90</c:f>
              <c:numCache>
                <c:formatCode>#,##0</c:formatCode>
                <c:ptCount val="8"/>
                <c:pt idx="0">
                  <c:v>1203</c:v>
                </c:pt>
                <c:pt idx="1">
                  <c:v>1009</c:v>
                </c:pt>
                <c:pt idx="2">
                  <c:v>2168</c:v>
                </c:pt>
                <c:pt idx="3">
                  <c:v>555</c:v>
                </c:pt>
                <c:pt idx="4">
                  <c:v>476</c:v>
                </c:pt>
                <c:pt idx="5">
                  <c:v>377</c:v>
                </c:pt>
                <c:pt idx="6">
                  <c:v>1314</c:v>
                </c:pt>
                <c:pt idx="7">
                  <c:v>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D-4D07-9A32-5CD359297A7C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8.51'!$Z$93:$Z$100</c:f>
              <c:numCache>
                <c:formatCode>#,##0</c:formatCode>
                <c:ptCount val="8"/>
                <c:pt idx="0">
                  <c:v>871</c:v>
                </c:pt>
                <c:pt idx="1">
                  <c:v>1751</c:v>
                </c:pt>
                <c:pt idx="2">
                  <c:v>352</c:v>
                </c:pt>
                <c:pt idx="3">
                  <c:v>1350</c:v>
                </c:pt>
                <c:pt idx="4">
                  <c:v>1786</c:v>
                </c:pt>
                <c:pt idx="5">
                  <c:v>875</c:v>
                </c:pt>
                <c:pt idx="6">
                  <c:v>130</c:v>
                </c:pt>
                <c:pt idx="7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AD-4D07-9A32-5CD359297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8.6'!$U$4:$Y$4</c:f>
              <c:numCache>
                <c:formatCode>#,##0</c:formatCode>
                <c:ptCount val="5"/>
                <c:pt idx="0">
                  <c:v>33397</c:v>
                </c:pt>
                <c:pt idx="1">
                  <c:v>34423</c:v>
                </c:pt>
                <c:pt idx="2">
                  <c:v>34818</c:v>
                </c:pt>
                <c:pt idx="3">
                  <c:v>35558</c:v>
                </c:pt>
                <c:pt idx="4">
                  <c:v>37715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8-4EB8-9DD7-4B952017F9BA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8.6'!$U$7:$Y$7</c:f>
              <c:numCache>
                <c:formatCode>#,##0</c:formatCode>
                <c:ptCount val="5"/>
                <c:pt idx="0">
                  <c:v>24099</c:v>
                </c:pt>
                <c:pt idx="1">
                  <c:v>24565</c:v>
                </c:pt>
                <c:pt idx="2">
                  <c:v>24784</c:v>
                </c:pt>
                <c:pt idx="3">
                  <c:v>25532</c:v>
                </c:pt>
                <c:pt idx="4">
                  <c:v>26717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8-4EB8-9DD7-4B952017F9BA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8.6'!$U$11:$Y$11</c:f>
              <c:numCache>
                <c:formatCode>#,##0</c:formatCode>
                <c:ptCount val="5"/>
                <c:pt idx="0">
                  <c:v>27651</c:v>
                </c:pt>
                <c:pt idx="1">
                  <c:v>28673</c:v>
                </c:pt>
                <c:pt idx="2">
                  <c:v>29214</c:v>
                </c:pt>
                <c:pt idx="3">
                  <c:v>29942</c:v>
                </c:pt>
                <c:pt idx="4">
                  <c:v>31831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8-4EB8-9DD7-4B952017F9BA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8.6'!$U$12:$Y$12</c:f>
              <c:numCache>
                <c:formatCode>#,##0</c:formatCode>
                <c:ptCount val="5"/>
                <c:pt idx="0">
                  <c:v>5749</c:v>
                </c:pt>
                <c:pt idx="1">
                  <c:v>5751</c:v>
                </c:pt>
                <c:pt idx="2">
                  <c:v>5601</c:v>
                </c:pt>
                <c:pt idx="3">
                  <c:v>5614</c:v>
                </c:pt>
                <c:pt idx="4">
                  <c:v>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E8-4EB8-9DD7-4B952017F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8.51'!$T$8:$Z$8</c:f>
              <c:numCache>
                <c:formatCode>#,##0</c:formatCode>
                <c:ptCount val="7"/>
                <c:pt idx="0">
                  <c:v>38897</c:v>
                </c:pt>
                <c:pt idx="1">
                  <c:v>40602</c:v>
                </c:pt>
                <c:pt idx="2">
                  <c:v>40928</c:v>
                </c:pt>
                <c:pt idx="3">
                  <c:v>42821.24</c:v>
                </c:pt>
                <c:pt idx="4">
                  <c:v>44449.11</c:v>
                </c:pt>
                <c:pt idx="5">
                  <c:v>45562.720000000001</c:v>
                </c:pt>
                <c:pt idx="6">
                  <c:v>47154.5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4-4CB7-8AF9-25B966F76D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D4-4CB7-8AF9-25B966F76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8.52'!$U$4:$Y$4</c:f>
              <c:numCache>
                <c:formatCode>#,##0</c:formatCode>
                <c:ptCount val="5"/>
                <c:pt idx="0">
                  <c:v>128552</c:v>
                </c:pt>
                <c:pt idx="1">
                  <c:v>131010</c:v>
                </c:pt>
                <c:pt idx="2">
                  <c:v>134183</c:v>
                </c:pt>
                <c:pt idx="3">
                  <c:v>139301</c:v>
                </c:pt>
                <c:pt idx="4">
                  <c:v>149539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9-49F4-9E46-9A92A966F689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8.52'!$U$7:$Y$7</c:f>
              <c:numCache>
                <c:formatCode>#,##0</c:formatCode>
                <c:ptCount val="5"/>
                <c:pt idx="0">
                  <c:v>90068</c:v>
                </c:pt>
                <c:pt idx="1">
                  <c:v>91722</c:v>
                </c:pt>
                <c:pt idx="2">
                  <c:v>93161</c:v>
                </c:pt>
                <c:pt idx="3">
                  <c:v>96354</c:v>
                </c:pt>
                <c:pt idx="4">
                  <c:v>101317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9-49F4-9E46-9A92A966F689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8.52'!$U$11:$Y$11</c:f>
              <c:numCache>
                <c:formatCode>#,##0</c:formatCode>
                <c:ptCount val="5"/>
                <c:pt idx="0">
                  <c:v>115872</c:v>
                </c:pt>
                <c:pt idx="1">
                  <c:v>118037</c:v>
                </c:pt>
                <c:pt idx="2">
                  <c:v>121242</c:v>
                </c:pt>
                <c:pt idx="3">
                  <c:v>125490</c:v>
                </c:pt>
                <c:pt idx="4">
                  <c:v>134721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9-49F4-9E46-9A92A966F689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8.52'!$U$12:$Y$12</c:f>
              <c:numCache>
                <c:formatCode>#,##0</c:formatCode>
                <c:ptCount val="5"/>
                <c:pt idx="0">
                  <c:v>12680</c:v>
                </c:pt>
                <c:pt idx="1">
                  <c:v>12973</c:v>
                </c:pt>
                <c:pt idx="2">
                  <c:v>12941</c:v>
                </c:pt>
                <c:pt idx="3">
                  <c:v>13811</c:v>
                </c:pt>
                <c:pt idx="4">
                  <c:v>14818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D9-49F4-9E46-9A92A966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8.52'!$AB$15:$AB$33</c:f>
              <c:numCache>
                <c:formatCode>0.0%</c:formatCode>
                <c:ptCount val="19"/>
                <c:pt idx="0">
                  <c:v>5.2960042162363665E-3</c:v>
                </c:pt>
                <c:pt idx="1">
                  <c:v>8.9337935201074621E-4</c:v>
                </c:pt>
                <c:pt idx="2">
                  <c:v>4.0851216988347504E-2</c:v>
                </c:pt>
                <c:pt idx="3">
                  <c:v>6.0415582078424566E-3</c:v>
                </c:pt>
                <c:pt idx="4">
                  <c:v>4.9887845541779947E-2</c:v>
                </c:pt>
                <c:pt idx="5">
                  <c:v>3.4237638907634857E-2</c:v>
                </c:pt>
                <c:pt idx="6">
                  <c:v>7.770472205618649E-2</c:v>
                </c:pt>
                <c:pt idx="7">
                  <c:v>8.4530397393131909E-2</c:v>
                </c:pt>
                <c:pt idx="8">
                  <c:v>3.6332902711631282E-2</c:v>
                </c:pt>
                <c:pt idx="9">
                  <c:v>2.9173013516379694E-2</c:v>
                </c:pt>
                <c:pt idx="10">
                  <c:v>4.2805082621522085E-2</c:v>
                </c:pt>
                <c:pt idx="11">
                  <c:v>1.5521662842488865E-2</c:v>
                </c:pt>
                <c:pt idx="12">
                  <c:v>0.10687773557256619</c:v>
                </c:pt>
                <c:pt idx="13">
                  <c:v>0.10797035780164407</c:v>
                </c:pt>
                <c:pt idx="14">
                  <c:v>5.1051166856268759E-2</c:v>
                </c:pt>
                <c:pt idx="15">
                  <c:v>0.10390837398530745</c:v>
                </c:pt>
                <c:pt idx="16">
                  <c:v>0.10478247176856975</c:v>
                </c:pt>
                <c:pt idx="17">
                  <c:v>3.3376395503538166E-2</c:v>
                </c:pt>
                <c:pt idx="18">
                  <c:v>3.2328763601539953E-2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8-46D7-A246-F73E46A948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58-46D7-A246-F73E46A94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8.52'!$Y$44:$Y$60</c:f>
              <c:numCache>
                <c:formatCode>#,##0</c:formatCode>
                <c:ptCount val="17"/>
                <c:pt idx="0">
                  <c:v>16</c:v>
                </c:pt>
                <c:pt idx="1">
                  <c:v>594</c:v>
                </c:pt>
                <c:pt idx="2">
                  <c:v>2826</c:v>
                </c:pt>
                <c:pt idx="3">
                  <c:v>8074</c:v>
                </c:pt>
                <c:pt idx="4">
                  <c:v>14734</c:v>
                </c:pt>
                <c:pt idx="5">
                  <c:v>13885</c:v>
                </c:pt>
                <c:pt idx="6">
                  <c:v>10069</c:v>
                </c:pt>
                <c:pt idx="7">
                  <c:v>7280</c:v>
                </c:pt>
                <c:pt idx="8">
                  <c:v>5975</c:v>
                </c:pt>
                <c:pt idx="9">
                  <c:v>4733</c:v>
                </c:pt>
                <c:pt idx="10">
                  <c:v>3696</c:v>
                </c:pt>
                <c:pt idx="11">
                  <c:v>2380</c:v>
                </c:pt>
                <c:pt idx="12">
                  <c:v>1168</c:v>
                </c:pt>
                <c:pt idx="13">
                  <c:v>363</c:v>
                </c:pt>
                <c:pt idx="14">
                  <c:v>229</c:v>
                </c:pt>
                <c:pt idx="15">
                  <c:v>132</c:v>
                </c:pt>
                <c:pt idx="1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F-44A7-BF05-8BEC5B95CEDD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8.52'!$Y$63:$Y$79</c:f>
              <c:numCache>
                <c:formatCode>#,##0</c:formatCode>
                <c:ptCount val="17"/>
                <c:pt idx="0">
                  <c:v>17</c:v>
                </c:pt>
                <c:pt idx="1">
                  <c:v>755</c:v>
                </c:pt>
                <c:pt idx="2">
                  <c:v>2795</c:v>
                </c:pt>
                <c:pt idx="3">
                  <c:v>8472</c:v>
                </c:pt>
                <c:pt idx="4">
                  <c:v>14080</c:v>
                </c:pt>
                <c:pt idx="5">
                  <c:v>12565</c:v>
                </c:pt>
                <c:pt idx="6">
                  <c:v>8931</c:v>
                </c:pt>
                <c:pt idx="7">
                  <c:v>6905</c:v>
                </c:pt>
                <c:pt idx="8">
                  <c:v>5984</c:v>
                </c:pt>
                <c:pt idx="9">
                  <c:v>4840</c:v>
                </c:pt>
                <c:pt idx="10">
                  <c:v>3866</c:v>
                </c:pt>
                <c:pt idx="11">
                  <c:v>2264</c:v>
                </c:pt>
                <c:pt idx="12">
                  <c:v>982</c:v>
                </c:pt>
                <c:pt idx="13">
                  <c:v>333</c:v>
                </c:pt>
                <c:pt idx="14">
                  <c:v>200</c:v>
                </c:pt>
                <c:pt idx="15">
                  <c:v>141</c:v>
                </c:pt>
                <c:pt idx="16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F-44A7-BF05-8BEC5B95C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8.52'!$Y$83:$Y$90</c:f>
              <c:numCache>
                <c:formatCode>#,##0</c:formatCode>
                <c:ptCount val="8"/>
                <c:pt idx="0">
                  <c:v>6015</c:v>
                </c:pt>
                <c:pt idx="1">
                  <c:v>11651</c:v>
                </c:pt>
                <c:pt idx="2">
                  <c:v>6919</c:v>
                </c:pt>
                <c:pt idx="3">
                  <c:v>3343</c:v>
                </c:pt>
                <c:pt idx="4">
                  <c:v>3705</c:v>
                </c:pt>
                <c:pt idx="5">
                  <c:v>2868</c:v>
                </c:pt>
                <c:pt idx="6">
                  <c:v>2462</c:v>
                </c:pt>
                <c:pt idx="7">
                  <c:v>4529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D-413C-BA64-628CDB662716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8.52'!$Y$93:$Y$100</c:f>
              <c:numCache>
                <c:formatCode>#,##0</c:formatCode>
                <c:ptCount val="8"/>
                <c:pt idx="0">
                  <c:v>5012</c:v>
                </c:pt>
                <c:pt idx="1">
                  <c:v>14055</c:v>
                </c:pt>
                <c:pt idx="2">
                  <c:v>1504</c:v>
                </c:pt>
                <c:pt idx="3">
                  <c:v>5396</c:v>
                </c:pt>
                <c:pt idx="4">
                  <c:v>8283</c:v>
                </c:pt>
                <c:pt idx="5">
                  <c:v>4024</c:v>
                </c:pt>
                <c:pt idx="6">
                  <c:v>341</c:v>
                </c:pt>
                <c:pt idx="7">
                  <c:v>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D-413C-BA64-628CDB662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8.52'!$U$8:$Y$8</c:f>
              <c:numCache>
                <c:formatCode>#,##0</c:formatCode>
                <c:ptCount val="5"/>
                <c:pt idx="0">
                  <c:v>38922.269999999997</c:v>
                </c:pt>
                <c:pt idx="1">
                  <c:v>39185</c:v>
                </c:pt>
                <c:pt idx="2">
                  <c:v>41062.5</c:v>
                </c:pt>
                <c:pt idx="3">
                  <c:v>42865</c:v>
                </c:pt>
                <c:pt idx="4">
                  <c:v>43097.83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F-4A03-95CD-58024AC2A7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F-4A03-95CD-58024AC2A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8.52'!$T$4:$Z$4</c:f>
              <c:numCache>
                <c:formatCode>#,##0</c:formatCode>
                <c:ptCount val="7"/>
                <c:pt idx="0">
                  <c:v>125777</c:v>
                </c:pt>
                <c:pt idx="1">
                  <c:v>128552</c:v>
                </c:pt>
                <c:pt idx="2">
                  <c:v>131010</c:v>
                </c:pt>
                <c:pt idx="3">
                  <c:v>134183</c:v>
                </c:pt>
                <c:pt idx="4">
                  <c:v>139301</c:v>
                </c:pt>
                <c:pt idx="5">
                  <c:v>149539</c:v>
                </c:pt>
                <c:pt idx="6">
                  <c:v>155589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7-4E81-AE03-1065B65A7359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8.52'!$T$7:$Z$7</c:f>
              <c:numCache>
                <c:formatCode>#,##0</c:formatCode>
                <c:ptCount val="7"/>
                <c:pt idx="0">
                  <c:v>88451</c:v>
                </c:pt>
                <c:pt idx="1">
                  <c:v>90068</c:v>
                </c:pt>
                <c:pt idx="2">
                  <c:v>91722</c:v>
                </c:pt>
                <c:pt idx="3">
                  <c:v>93161</c:v>
                </c:pt>
                <c:pt idx="4">
                  <c:v>96354</c:v>
                </c:pt>
                <c:pt idx="5">
                  <c:v>101317</c:v>
                </c:pt>
                <c:pt idx="6">
                  <c:v>105233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7-4E81-AE03-1065B65A7359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8.52'!$T$11:$Z$11</c:f>
              <c:numCache>
                <c:formatCode>#,##0</c:formatCode>
                <c:ptCount val="7"/>
                <c:pt idx="0">
                  <c:v>113233</c:v>
                </c:pt>
                <c:pt idx="1">
                  <c:v>115872</c:v>
                </c:pt>
                <c:pt idx="2">
                  <c:v>118037</c:v>
                </c:pt>
                <c:pt idx="3">
                  <c:v>121242</c:v>
                </c:pt>
                <c:pt idx="4">
                  <c:v>125490</c:v>
                </c:pt>
                <c:pt idx="5">
                  <c:v>134721</c:v>
                </c:pt>
                <c:pt idx="6">
                  <c:v>139992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7-4E81-AE03-1065B65A7359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8.52'!$T$12:$Z$12</c:f>
              <c:numCache>
                <c:formatCode>#,##0</c:formatCode>
                <c:ptCount val="7"/>
                <c:pt idx="0">
                  <c:v>12544</c:v>
                </c:pt>
                <c:pt idx="1">
                  <c:v>12680</c:v>
                </c:pt>
                <c:pt idx="2">
                  <c:v>12973</c:v>
                </c:pt>
                <c:pt idx="3">
                  <c:v>12941</c:v>
                </c:pt>
                <c:pt idx="4">
                  <c:v>13811</c:v>
                </c:pt>
                <c:pt idx="5">
                  <c:v>14818</c:v>
                </c:pt>
                <c:pt idx="6">
                  <c:v>15597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C7-4E81-AE03-1065B65A7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8.52'!$AB$15:$AB$33</c:f>
              <c:numCache>
                <c:formatCode>0.0%</c:formatCode>
                <c:ptCount val="19"/>
                <c:pt idx="0">
                  <c:v>5.2960042162363665E-3</c:v>
                </c:pt>
                <c:pt idx="1">
                  <c:v>8.9337935201074621E-4</c:v>
                </c:pt>
                <c:pt idx="2">
                  <c:v>4.0851216988347504E-2</c:v>
                </c:pt>
                <c:pt idx="3">
                  <c:v>6.0415582078424566E-3</c:v>
                </c:pt>
                <c:pt idx="4">
                  <c:v>4.9887845541779947E-2</c:v>
                </c:pt>
                <c:pt idx="5">
                  <c:v>3.4237638907634857E-2</c:v>
                </c:pt>
                <c:pt idx="6">
                  <c:v>7.770472205618649E-2</c:v>
                </c:pt>
                <c:pt idx="7">
                  <c:v>8.4530397393131909E-2</c:v>
                </c:pt>
                <c:pt idx="8">
                  <c:v>3.6332902711631282E-2</c:v>
                </c:pt>
                <c:pt idx="9">
                  <c:v>2.9173013516379694E-2</c:v>
                </c:pt>
                <c:pt idx="10">
                  <c:v>4.2805082621522085E-2</c:v>
                </c:pt>
                <c:pt idx="11">
                  <c:v>1.5521662842488865E-2</c:v>
                </c:pt>
                <c:pt idx="12">
                  <c:v>0.10687773557256619</c:v>
                </c:pt>
                <c:pt idx="13">
                  <c:v>0.10797035780164407</c:v>
                </c:pt>
                <c:pt idx="14">
                  <c:v>5.1051166856268759E-2</c:v>
                </c:pt>
                <c:pt idx="15">
                  <c:v>0.10390837398530745</c:v>
                </c:pt>
                <c:pt idx="16">
                  <c:v>0.10478247176856975</c:v>
                </c:pt>
                <c:pt idx="17">
                  <c:v>3.3376395503538166E-2</c:v>
                </c:pt>
                <c:pt idx="18">
                  <c:v>3.2328763601539953E-2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F-4F80-935D-FC98A6BBC6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3F-4F80-935D-FC98A6BB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8.52'!$Z$44:$Z$60</c:f>
              <c:numCache>
                <c:formatCode>#,##0</c:formatCode>
                <c:ptCount val="17"/>
                <c:pt idx="0">
                  <c:v>10</c:v>
                </c:pt>
                <c:pt idx="1">
                  <c:v>545</c:v>
                </c:pt>
                <c:pt idx="2">
                  <c:v>3071</c:v>
                </c:pt>
                <c:pt idx="3">
                  <c:v>8344</c:v>
                </c:pt>
                <c:pt idx="4">
                  <c:v>15010</c:v>
                </c:pt>
                <c:pt idx="5">
                  <c:v>14358</c:v>
                </c:pt>
                <c:pt idx="6">
                  <c:v>10801</c:v>
                </c:pt>
                <c:pt idx="7">
                  <c:v>7488</c:v>
                </c:pt>
                <c:pt idx="8">
                  <c:v>6378</c:v>
                </c:pt>
                <c:pt idx="9">
                  <c:v>4703</c:v>
                </c:pt>
                <c:pt idx="10">
                  <c:v>3863</c:v>
                </c:pt>
                <c:pt idx="11">
                  <c:v>2499</c:v>
                </c:pt>
                <c:pt idx="12">
                  <c:v>1214</c:v>
                </c:pt>
                <c:pt idx="13">
                  <c:v>414</c:v>
                </c:pt>
                <c:pt idx="14">
                  <c:v>213</c:v>
                </c:pt>
                <c:pt idx="15">
                  <c:v>133</c:v>
                </c:pt>
                <c:pt idx="1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F-4C66-A000-4C7C3389410F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8.52'!$Z$63:$Z$79</c:f>
              <c:numCache>
                <c:formatCode>#,##0</c:formatCode>
                <c:ptCount val="17"/>
                <c:pt idx="0">
                  <c:v>22</c:v>
                </c:pt>
                <c:pt idx="1">
                  <c:v>745</c:v>
                </c:pt>
                <c:pt idx="2">
                  <c:v>2821</c:v>
                </c:pt>
                <c:pt idx="3">
                  <c:v>8421</c:v>
                </c:pt>
                <c:pt idx="4">
                  <c:v>14776</c:v>
                </c:pt>
                <c:pt idx="5">
                  <c:v>13386</c:v>
                </c:pt>
                <c:pt idx="6">
                  <c:v>9434</c:v>
                </c:pt>
                <c:pt idx="7">
                  <c:v>7147</c:v>
                </c:pt>
                <c:pt idx="8">
                  <c:v>6285</c:v>
                </c:pt>
                <c:pt idx="9">
                  <c:v>4831</c:v>
                </c:pt>
                <c:pt idx="10">
                  <c:v>4038</c:v>
                </c:pt>
                <c:pt idx="11">
                  <c:v>2446</c:v>
                </c:pt>
                <c:pt idx="12">
                  <c:v>1008</c:v>
                </c:pt>
                <c:pt idx="13">
                  <c:v>356</c:v>
                </c:pt>
                <c:pt idx="14">
                  <c:v>175</c:v>
                </c:pt>
                <c:pt idx="15">
                  <c:v>139</c:v>
                </c:pt>
                <c:pt idx="1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F-4C66-A000-4C7C33894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8.52'!$Z$83:$Z$90</c:f>
              <c:numCache>
                <c:formatCode>#,##0</c:formatCode>
                <c:ptCount val="8"/>
                <c:pt idx="0">
                  <c:v>6424</c:v>
                </c:pt>
                <c:pt idx="1">
                  <c:v>12501</c:v>
                </c:pt>
                <c:pt idx="2">
                  <c:v>7210</c:v>
                </c:pt>
                <c:pt idx="3">
                  <c:v>3561</c:v>
                </c:pt>
                <c:pt idx="4">
                  <c:v>3766</c:v>
                </c:pt>
                <c:pt idx="5">
                  <c:v>2992</c:v>
                </c:pt>
                <c:pt idx="6">
                  <c:v>2567</c:v>
                </c:pt>
                <c:pt idx="7">
                  <c:v>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86-9F3D-82E7EF59341E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8.52'!$Z$93:$Z$100</c:f>
              <c:numCache>
                <c:formatCode>#,##0</c:formatCode>
                <c:ptCount val="8"/>
                <c:pt idx="0">
                  <c:v>5352</c:v>
                </c:pt>
                <c:pt idx="1">
                  <c:v>15064</c:v>
                </c:pt>
                <c:pt idx="2">
                  <c:v>1594</c:v>
                </c:pt>
                <c:pt idx="3">
                  <c:v>5771</c:v>
                </c:pt>
                <c:pt idx="4">
                  <c:v>8494</c:v>
                </c:pt>
                <c:pt idx="5">
                  <c:v>4209</c:v>
                </c:pt>
                <c:pt idx="6">
                  <c:v>344</c:v>
                </c:pt>
                <c:pt idx="7">
                  <c:v>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A-4F86-9F3D-82E7EF593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8.6'!$AB$15:$AB$33</c:f>
              <c:numCache>
                <c:formatCode>0.0%</c:formatCode>
                <c:ptCount val="19"/>
                <c:pt idx="0">
                  <c:v>5.5575320187029882E-2</c:v>
                </c:pt>
                <c:pt idx="1">
                  <c:v>5.4889205122992477E-3</c:v>
                </c:pt>
                <c:pt idx="2">
                  <c:v>6.4952226062207769E-2</c:v>
                </c:pt>
                <c:pt idx="3">
                  <c:v>1.1079487700752186E-2</c:v>
                </c:pt>
                <c:pt idx="4">
                  <c:v>9.6233990648505796E-2</c:v>
                </c:pt>
                <c:pt idx="5">
                  <c:v>3.4356576539947142E-2</c:v>
                </c:pt>
                <c:pt idx="6">
                  <c:v>7.5091482008538324E-2</c:v>
                </c:pt>
                <c:pt idx="7">
                  <c:v>5.7430372026834722E-2</c:v>
                </c:pt>
                <c:pt idx="8">
                  <c:v>3.6084570034559872E-2</c:v>
                </c:pt>
                <c:pt idx="9">
                  <c:v>7.1660906688351287E-3</c:v>
                </c:pt>
                <c:pt idx="10">
                  <c:v>3.3441756454563938E-2</c:v>
                </c:pt>
                <c:pt idx="11">
                  <c:v>1.5806058141898761E-2</c:v>
                </c:pt>
                <c:pt idx="12">
                  <c:v>5.4558853425492986E-2</c:v>
                </c:pt>
                <c:pt idx="13">
                  <c:v>5.626143525106729E-2</c:v>
                </c:pt>
                <c:pt idx="14">
                  <c:v>4.5944297621467775E-2</c:v>
                </c:pt>
                <c:pt idx="15">
                  <c:v>8.9296605001016466E-2</c:v>
                </c:pt>
                <c:pt idx="16">
                  <c:v>0.11221793047367351</c:v>
                </c:pt>
                <c:pt idx="17">
                  <c:v>1.9922748526123194E-2</c:v>
                </c:pt>
                <c:pt idx="18">
                  <c:v>3.8524090262248421E-2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5B-4AD2-9BC1-C75E8C2D6B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5B-4AD2-9BC1-C75E8C2D6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8.52'!$T$8:$Z$8</c:f>
              <c:numCache>
                <c:formatCode>#,##0</c:formatCode>
                <c:ptCount val="7"/>
                <c:pt idx="0">
                  <c:v>38196.03</c:v>
                </c:pt>
                <c:pt idx="1">
                  <c:v>38922.269999999997</c:v>
                </c:pt>
                <c:pt idx="2">
                  <c:v>39185</c:v>
                </c:pt>
                <c:pt idx="3">
                  <c:v>41062.5</c:v>
                </c:pt>
                <c:pt idx="4">
                  <c:v>42865</c:v>
                </c:pt>
                <c:pt idx="5">
                  <c:v>43097.83</c:v>
                </c:pt>
                <c:pt idx="6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D-45C6-81BB-ED00DFCE2C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D-45C6-81BB-ED00DFCE2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8.53'!$U$4:$Y$4</c:f>
              <c:numCache>
                <c:formatCode>#,##0</c:formatCode>
                <c:ptCount val="5"/>
                <c:pt idx="0">
                  <c:v>107058</c:v>
                </c:pt>
                <c:pt idx="1">
                  <c:v>108427</c:v>
                </c:pt>
                <c:pt idx="2">
                  <c:v>109936</c:v>
                </c:pt>
                <c:pt idx="3">
                  <c:v>110625</c:v>
                </c:pt>
                <c:pt idx="4">
                  <c:v>114998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E-4423-B212-6B40742CA587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8.53'!$U$7:$Y$7</c:f>
              <c:numCache>
                <c:formatCode>#,##0</c:formatCode>
                <c:ptCount val="5"/>
                <c:pt idx="0">
                  <c:v>78490</c:v>
                </c:pt>
                <c:pt idx="1">
                  <c:v>79679</c:v>
                </c:pt>
                <c:pt idx="2">
                  <c:v>80371</c:v>
                </c:pt>
                <c:pt idx="3">
                  <c:v>81544</c:v>
                </c:pt>
                <c:pt idx="4">
                  <c:v>83595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E-4423-B212-6B40742CA587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8.53'!$U$11:$Y$11</c:f>
              <c:numCache>
                <c:formatCode>#,##0</c:formatCode>
                <c:ptCount val="5"/>
                <c:pt idx="0">
                  <c:v>92195</c:v>
                </c:pt>
                <c:pt idx="1">
                  <c:v>93752</c:v>
                </c:pt>
                <c:pt idx="2">
                  <c:v>95838</c:v>
                </c:pt>
                <c:pt idx="3">
                  <c:v>96371</c:v>
                </c:pt>
                <c:pt idx="4">
                  <c:v>100243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E-4423-B212-6B40742CA587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8.53'!$U$12:$Y$12</c:f>
              <c:numCache>
                <c:formatCode>#,##0</c:formatCode>
                <c:ptCount val="5"/>
                <c:pt idx="0">
                  <c:v>14863</c:v>
                </c:pt>
                <c:pt idx="1">
                  <c:v>14675</c:v>
                </c:pt>
                <c:pt idx="2">
                  <c:v>14098</c:v>
                </c:pt>
                <c:pt idx="3">
                  <c:v>14254</c:v>
                </c:pt>
                <c:pt idx="4">
                  <c:v>14755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EE-4423-B212-6B40742CA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8.53'!$AB$15:$AB$33</c:f>
              <c:numCache>
                <c:formatCode>0.0%</c:formatCode>
                <c:ptCount val="19"/>
                <c:pt idx="0">
                  <c:v>1.4875554533765892E-2</c:v>
                </c:pt>
                <c:pt idx="1">
                  <c:v>2.0946688124249624E-3</c:v>
                </c:pt>
                <c:pt idx="2">
                  <c:v>6.2226990573990344E-2</c:v>
                </c:pt>
                <c:pt idx="3">
                  <c:v>6.3861854037346412E-3</c:v>
                </c:pt>
                <c:pt idx="4">
                  <c:v>0.1071091015914374</c:v>
                </c:pt>
                <c:pt idx="5">
                  <c:v>3.8598104580172168E-2</c:v>
                </c:pt>
                <c:pt idx="6">
                  <c:v>0.1067599901226999</c:v>
                </c:pt>
                <c:pt idx="7">
                  <c:v>7.4948271898229751E-2</c:v>
                </c:pt>
                <c:pt idx="8">
                  <c:v>2.3407498233155372E-2</c:v>
                </c:pt>
                <c:pt idx="9">
                  <c:v>1.0294530870820242E-2</c:v>
                </c:pt>
                <c:pt idx="10">
                  <c:v>3.5771153174785637E-2</c:v>
                </c:pt>
                <c:pt idx="11">
                  <c:v>2.5118995921356257E-2</c:v>
                </c:pt>
                <c:pt idx="12">
                  <c:v>7.2197954717688029E-2</c:v>
                </c:pt>
                <c:pt idx="13">
                  <c:v>6.5607411381033875E-2</c:v>
                </c:pt>
                <c:pt idx="14">
                  <c:v>4.2157338578520276E-2</c:v>
                </c:pt>
                <c:pt idx="15">
                  <c:v>8.3326947147929598E-2</c:v>
                </c:pt>
                <c:pt idx="16">
                  <c:v>0.11375924932519307</c:v>
                </c:pt>
                <c:pt idx="17">
                  <c:v>2.7452082322187311E-2</c:v>
                </c:pt>
                <c:pt idx="18">
                  <c:v>3.3625394879130799E-2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5-47D1-8F53-D290D88DFC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5-47D1-8F53-D290D88DF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8.53'!$Y$44:$Y$60</c:f>
              <c:numCache>
                <c:formatCode>#,##0</c:formatCode>
                <c:ptCount val="17"/>
                <c:pt idx="0">
                  <c:v>26</c:v>
                </c:pt>
                <c:pt idx="1">
                  <c:v>1375</c:v>
                </c:pt>
                <c:pt idx="2">
                  <c:v>3671</c:v>
                </c:pt>
                <c:pt idx="3">
                  <c:v>4823</c:v>
                </c:pt>
                <c:pt idx="4">
                  <c:v>5429</c:v>
                </c:pt>
                <c:pt idx="5">
                  <c:v>4806</c:v>
                </c:pt>
                <c:pt idx="6">
                  <c:v>4844</c:v>
                </c:pt>
                <c:pt idx="7">
                  <c:v>5504</c:v>
                </c:pt>
                <c:pt idx="8">
                  <c:v>6106</c:v>
                </c:pt>
                <c:pt idx="9">
                  <c:v>5388</c:v>
                </c:pt>
                <c:pt idx="10">
                  <c:v>5148</c:v>
                </c:pt>
                <c:pt idx="11">
                  <c:v>4230</c:v>
                </c:pt>
                <c:pt idx="12">
                  <c:v>2677</c:v>
                </c:pt>
                <c:pt idx="13">
                  <c:v>1273</c:v>
                </c:pt>
                <c:pt idx="14">
                  <c:v>528</c:v>
                </c:pt>
                <c:pt idx="15">
                  <c:v>274</c:v>
                </c:pt>
                <c:pt idx="16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1-4199-A380-B9A17BD0088F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8.53'!$Y$63:$Y$79</c:f>
              <c:numCache>
                <c:formatCode>#,##0</c:formatCode>
                <c:ptCount val="17"/>
                <c:pt idx="0">
                  <c:v>32</c:v>
                </c:pt>
                <c:pt idx="1">
                  <c:v>1660</c:v>
                </c:pt>
                <c:pt idx="2">
                  <c:v>3718</c:v>
                </c:pt>
                <c:pt idx="3">
                  <c:v>5267</c:v>
                </c:pt>
                <c:pt idx="4">
                  <c:v>5394</c:v>
                </c:pt>
                <c:pt idx="5">
                  <c:v>4850</c:v>
                </c:pt>
                <c:pt idx="6">
                  <c:v>4996</c:v>
                </c:pt>
                <c:pt idx="7">
                  <c:v>5981</c:v>
                </c:pt>
                <c:pt idx="8">
                  <c:v>6851</c:v>
                </c:pt>
                <c:pt idx="9">
                  <c:v>6203</c:v>
                </c:pt>
                <c:pt idx="10">
                  <c:v>5620</c:v>
                </c:pt>
                <c:pt idx="11">
                  <c:v>4221</c:v>
                </c:pt>
                <c:pt idx="12">
                  <c:v>2179</c:v>
                </c:pt>
                <c:pt idx="13">
                  <c:v>893</c:v>
                </c:pt>
                <c:pt idx="14">
                  <c:v>420</c:v>
                </c:pt>
                <c:pt idx="15">
                  <c:v>241</c:v>
                </c:pt>
                <c:pt idx="16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1-4199-A380-B9A17BD00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8.53'!$Y$83:$Y$90</c:f>
              <c:numCache>
                <c:formatCode>#,##0</c:formatCode>
                <c:ptCount val="8"/>
                <c:pt idx="0">
                  <c:v>6439</c:v>
                </c:pt>
                <c:pt idx="1">
                  <c:v>4967</c:v>
                </c:pt>
                <c:pt idx="2">
                  <c:v>8089</c:v>
                </c:pt>
                <c:pt idx="3">
                  <c:v>2327</c:v>
                </c:pt>
                <c:pt idx="4">
                  <c:v>1518</c:v>
                </c:pt>
                <c:pt idx="5">
                  <c:v>2424</c:v>
                </c:pt>
                <c:pt idx="6">
                  <c:v>2194</c:v>
                </c:pt>
                <c:pt idx="7">
                  <c:v>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2-4DA7-879A-299D2D65FB05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8.53'!$Y$93:$Y$100</c:f>
              <c:numCache>
                <c:formatCode>#,##0</c:formatCode>
                <c:ptCount val="8"/>
                <c:pt idx="0">
                  <c:v>3845</c:v>
                </c:pt>
                <c:pt idx="1">
                  <c:v>8231</c:v>
                </c:pt>
                <c:pt idx="2">
                  <c:v>1441</c:v>
                </c:pt>
                <c:pt idx="3">
                  <c:v>5910</c:v>
                </c:pt>
                <c:pt idx="4">
                  <c:v>7009</c:v>
                </c:pt>
                <c:pt idx="5">
                  <c:v>4735</c:v>
                </c:pt>
                <c:pt idx="6">
                  <c:v>228</c:v>
                </c:pt>
                <c:pt idx="7">
                  <c:v>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2-4DA7-879A-299D2D65F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8.53'!$U$8:$Y$8</c:f>
              <c:numCache>
                <c:formatCode>#,##0</c:formatCode>
                <c:ptCount val="5"/>
                <c:pt idx="0">
                  <c:v>34306.03</c:v>
                </c:pt>
                <c:pt idx="1">
                  <c:v>35326</c:v>
                </c:pt>
                <c:pt idx="2">
                  <c:v>36759.089999999997</c:v>
                </c:pt>
                <c:pt idx="3">
                  <c:v>38301</c:v>
                </c:pt>
                <c:pt idx="4">
                  <c:v>38835.54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4-4D81-9538-2E86BBECB0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4-4D81-9538-2E86BBECB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8.53'!$T$4:$Z$4</c:f>
              <c:numCache>
                <c:formatCode>#,##0</c:formatCode>
                <c:ptCount val="7"/>
                <c:pt idx="0">
                  <c:v>105282</c:v>
                </c:pt>
                <c:pt idx="1">
                  <c:v>107058</c:v>
                </c:pt>
                <c:pt idx="2">
                  <c:v>108427</c:v>
                </c:pt>
                <c:pt idx="3">
                  <c:v>109936</c:v>
                </c:pt>
                <c:pt idx="4">
                  <c:v>110625</c:v>
                </c:pt>
                <c:pt idx="5">
                  <c:v>114998</c:v>
                </c:pt>
                <c:pt idx="6">
                  <c:v>117441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0-487A-9494-F355C880932A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8.53'!$T$7:$Z$7</c:f>
              <c:numCache>
                <c:formatCode>#,##0</c:formatCode>
                <c:ptCount val="7"/>
                <c:pt idx="0">
                  <c:v>77806</c:v>
                </c:pt>
                <c:pt idx="1">
                  <c:v>78490</c:v>
                </c:pt>
                <c:pt idx="2">
                  <c:v>79679</c:v>
                </c:pt>
                <c:pt idx="3">
                  <c:v>80371</c:v>
                </c:pt>
                <c:pt idx="4">
                  <c:v>81544</c:v>
                </c:pt>
                <c:pt idx="5">
                  <c:v>83595</c:v>
                </c:pt>
                <c:pt idx="6">
                  <c:v>85363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0-487A-9494-F355C880932A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8.53'!$T$11:$Z$11</c:f>
              <c:numCache>
                <c:formatCode>#,##0</c:formatCode>
                <c:ptCount val="7"/>
                <c:pt idx="0">
                  <c:v>90440</c:v>
                </c:pt>
                <c:pt idx="1">
                  <c:v>92195</c:v>
                </c:pt>
                <c:pt idx="2">
                  <c:v>93752</c:v>
                </c:pt>
                <c:pt idx="3">
                  <c:v>95838</c:v>
                </c:pt>
                <c:pt idx="4">
                  <c:v>96371</c:v>
                </c:pt>
                <c:pt idx="5">
                  <c:v>100243</c:v>
                </c:pt>
                <c:pt idx="6">
                  <c:v>102661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0-487A-9494-F355C880932A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8.53'!$T$12:$Z$12</c:f>
              <c:numCache>
                <c:formatCode>#,##0</c:formatCode>
                <c:ptCount val="7"/>
                <c:pt idx="0">
                  <c:v>14842</c:v>
                </c:pt>
                <c:pt idx="1">
                  <c:v>14863</c:v>
                </c:pt>
                <c:pt idx="2">
                  <c:v>14675</c:v>
                </c:pt>
                <c:pt idx="3">
                  <c:v>14098</c:v>
                </c:pt>
                <c:pt idx="4">
                  <c:v>14254</c:v>
                </c:pt>
                <c:pt idx="5">
                  <c:v>14755</c:v>
                </c:pt>
                <c:pt idx="6">
                  <c:v>14780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20-487A-9494-F355C8809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8.53'!$AB$15:$AB$33</c:f>
              <c:numCache>
                <c:formatCode>0.0%</c:formatCode>
                <c:ptCount val="19"/>
                <c:pt idx="0">
                  <c:v>1.4875554533765892E-2</c:v>
                </c:pt>
                <c:pt idx="1">
                  <c:v>2.0946688124249624E-3</c:v>
                </c:pt>
                <c:pt idx="2">
                  <c:v>6.2226990573990344E-2</c:v>
                </c:pt>
                <c:pt idx="3">
                  <c:v>6.3861854037346412E-3</c:v>
                </c:pt>
                <c:pt idx="4">
                  <c:v>0.1071091015914374</c:v>
                </c:pt>
                <c:pt idx="5">
                  <c:v>3.8598104580172168E-2</c:v>
                </c:pt>
                <c:pt idx="6">
                  <c:v>0.1067599901226999</c:v>
                </c:pt>
                <c:pt idx="7">
                  <c:v>7.4948271898229751E-2</c:v>
                </c:pt>
                <c:pt idx="8">
                  <c:v>2.3407498233155372E-2</c:v>
                </c:pt>
                <c:pt idx="9">
                  <c:v>1.0294530870820242E-2</c:v>
                </c:pt>
                <c:pt idx="10">
                  <c:v>3.5771153174785637E-2</c:v>
                </c:pt>
                <c:pt idx="11">
                  <c:v>2.5118995921356257E-2</c:v>
                </c:pt>
                <c:pt idx="12">
                  <c:v>7.2197954717688029E-2</c:v>
                </c:pt>
                <c:pt idx="13">
                  <c:v>6.5607411381033875E-2</c:v>
                </c:pt>
                <c:pt idx="14">
                  <c:v>4.2157338578520276E-2</c:v>
                </c:pt>
                <c:pt idx="15">
                  <c:v>8.3326947147929598E-2</c:v>
                </c:pt>
                <c:pt idx="16">
                  <c:v>0.11375924932519307</c:v>
                </c:pt>
                <c:pt idx="17">
                  <c:v>2.7452082322187311E-2</c:v>
                </c:pt>
                <c:pt idx="18">
                  <c:v>3.3625394879130799E-2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8-4189-B8EA-470AEBECC2D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D8-4189-B8EA-470AEBECC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8.53'!$Z$44:$Z$60</c:f>
              <c:numCache>
                <c:formatCode>#,##0</c:formatCode>
                <c:ptCount val="17"/>
                <c:pt idx="0">
                  <c:v>19</c:v>
                </c:pt>
                <c:pt idx="1">
                  <c:v>1472</c:v>
                </c:pt>
                <c:pt idx="2">
                  <c:v>3829</c:v>
                </c:pt>
                <c:pt idx="3">
                  <c:v>4982</c:v>
                </c:pt>
                <c:pt idx="4">
                  <c:v>5594</c:v>
                </c:pt>
                <c:pt idx="5">
                  <c:v>5062</c:v>
                </c:pt>
                <c:pt idx="6">
                  <c:v>4800</c:v>
                </c:pt>
                <c:pt idx="7">
                  <c:v>5457</c:v>
                </c:pt>
                <c:pt idx="8">
                  <c:v>6215</c:v>
                </c:pt>
                <c:pt idx="9">
                  <c:v>5501</c:v>
                </c:pt>
                <c:pt idx="10">
                  <c:v>5436</c:v>
                </c:pt>
                <c:pt idx="11">
                  <c:v>4173</c:v>
                </c:pt>
                <c:pt idx="12">
                  <c:v>2622</c:v>
                </c:pt>
                <c:pt idx="13">
                  <c:v>1376</c:v>
                </c:pt>
                <c:pt idx="14">
                  <c:v>555</c:v>
                </c:pt>
                <c:pt idx="15">
                  <c:v>286</c:v>
                </c:pt>
                <c:pt idx="16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E-4B55-9BA9-DE3D2389B0FA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8.53'!$Z$63:$Z$79</c:f>
              <c:numCache>
                <c:formatCode>#,##0</c:formatCode>
                <c:ptCount val="17"/>
                <c:pt idx="0">
                  <c:v>37</c:v>
                </c:pt>
                <c:pt idx="1">
                  <c:v>1726</c:v>
                </c:pt>
                <c:pt idx="2">
                  <c:v>3888</c:v>
                </c:pt>
                <c:pt idx="3">
                  <c:v>5303</c:v>
                </c:pt>
                <c:pt idx="4">
                  <c:v>5557</c:v>
                </c:pt>
                <c:pt idx="5">
                  <c:v>4999</c:v>
                </c:pt>
                <c:pt idx="6">
                  <c:v>5201</c:v>
                </c:pt>
                <c:pt idx="7">
                  <c:v>5782</c:v>
                </c:pt>
                <c:pt idx="8">
                  <c:v>7049</c:v>
                </c:pt>
                <c:pt idx="9">
                  <c:v>6220</c:v>
                </c:pt>
                <c:pt idx="10">
                  <c:v>5613</c:v>
                </c:pt>
                <c:pt idx="11">
                  <c:v>4328</c:v>
                </c:pt>
                <c:pt idx="12">
                  <c:v>2163</c:v>
                </c:pt>
                <c:pt idx="13">
                  <c:v>972</c:v>
                </c:pt>
                <c:pt idx="14">
                  <c:v>451</c:v>
                </c:pt>
                <c:pt idx="15">
                  <c:v>261</c:v>
                </c:pt>
                <c:pt idx="16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E-4B55-9BA9-DE3D2389B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8.53'!$Z$83:$Z$90</c:f>
              <c:numCache>
                <c:formatCode>#,##0</c:formatCode>
                <c:ptCount val="8"/>
                <c:pt idx="0">
                  <c:v>6670</c:v>
                </c:pt>
                <c:pt idx="1">
                  <c:v>5142</c:v>
                </c:pt>
                <c:pt idx="2">
                  <c:v>8441</c:v>
                </c:pt>
                <c:pt idx="3">
                  <c:v>2407</c:v>
                </c:pt>
                <c:pt idx="4">
                  <c:v>1503</c:v>
                </c:pt>
                <c:pt idx="5">
                  <c:v>2559</c:v>
                </c:pt>
                <c:pt idx="6">
                  <c:v>2248</c:v>
                </c:pt>
                <c:pt idx="7">
                  <c:v>3890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2-4059-97AA-E33EBC394877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8.53'!$Z$93:$Z$100</c:f>
              <c:numCache>
                <c:formatCode>#,##0</c:formatCode>
                <c:ptCount val="8"/>
                <c:pt idx="0">
                  <c:v>4156</c:v>
                </c:pt>
                <c:pt idx="1">
                  <c:v>8481</c:v>
                </c:pt>
                <c:pt idx="2">
                  <c:v>1505</c:v>
                </c:pt>
                <c:pt idx="3">
                  <c:v>6266</c:v>
                </c:pt>
                <c:pt idx="4">
                  <c:v>7032</c:v>
                </c:pt>
                <c:pt idx="5">
                  <c:v>4949</c:v>
                </c:pt>
                <c:pt idx="6">
                  <c:v>251</c:v>
                </c:pt>
                <c:pt idx="7">
                  <c:v>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2-4059-97AA-E33EBC394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8.6'!$Y$44:$Y$60</c:f>
              <c:numCache>
                <c:formatCode>#,##0</c:formatCode>
                <c:ptCount val="17"/>
                <c:pt idx="0">
                  <c:v>11</c:v>
                </c:pt>
                <c:pt idx="1">
                  <c:v>429</c:v>
                </c:pt>
                <c:pt idx="2">
                  <c:v>1207</c:v>
                </c:pt>
                <c:pt idx="3">
                  <c:v>1681</c:v>
                </c:pt>
                <c:pt idx="4">
                  <c:v>2065</c:v>
                </c:pt>
                <c:pt idx="5">
                  <c:v>1978</c:v>
                </c:pt>
                <c:pt idx="6">
                  <c:v>1649</c:v>
                </c:pt>
                <c:pt idx="7">
                  <c:v>1622</c:v>
                </c:pt>
                <c:pt idx="8">
                  <c:v>1862</c:v>
                </c:pt>
                <c:pt idx="9">
                  <c:v>1732</c:v>
                </c:pt>
                <c:pt idx="10">
                  <c:v>1931</c:v>
                </c:pt>
                <c:pt idx="11">
                  <c:v>1454</c:v>
                </c:pt>
                <c:pt idx="12">
                  <c:v>866</c:v>
                </c:pt>
                <c:pt idx="13">
                  <c:v>394</c:v>
                </c:pt>
                <c:pt idx="14">
                  <c:v>184</c:v>
                </c:pt>
                <c:pt idx="15">
                  <c:v>92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A-4E91-8563-1295482BB0C0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8.6'!$Y$63:$Y$79</c:f>
              <c:numCache>
                <c:formatCode>#,##0</c:formatCode>
                <c:ptCount val="17"/>
                <c:pt idx="0">
                  <c:v>4</c:v>
                </c:pt>
                <c:pt idx="1">
                  <c:v>462</c:v>
                </c:pt>
                <c:pt idx="2">
                  <c:v>1192</c:v>
                </c:pt>
                <c:pt idx="3">
                  <c:v>1744</c:v>
                </c:pt>
                <c:pt idx="4">
                  <c:v>2054</c:v>
                </c:pt>
                <c:pt idx="5">
                  <c:v>1836</c:v>
                </c:pt>
                <c:pt idx="6">
                  <c:v>1526</c:v>
                </c:pt>
                <c:pt idx="7">
                  <c:v>1642</c:v>
                </c:pt>
                <c:pt idx="8">
                  <c:v>1938</c:v>
                </c:pt>
                <c:pt idx="9">
                  <c:v>1934</c:v>
                </c:pt>
                <c:pt idx="10">
                  <c:v>1804</c:v>
                </c:pt>
                <c:pt idx="11">
                  <c:v>1265</c:v>
                </c:pt>
                <c:pt idx="12">
                  <c:v>617</c:v>
                </c:pt>
                <c:pt idx="13">
                  <c:v>232</c:v>
                </c:pt>
                <c:pt idx="14">
                  <c:v>132</c:v>
                </c:pt>
                <c:pt idx="15">
                  <c:v>78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A-4E91-8563-1295482BB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8.53'!$T$8:$Z$8</c:f>
              <c:numCache>
                <c:formatCode>#,##0</c:formatCode>
                <c:ptCount val="7"/>
                <c:pt idx="0">
                  <c:v>33764</c:v>
                </c:pt>
                <c:pt idx="1">
                  <c:v>34306.03</c:v>
                </c:pt>
                <c:pt idx="2">
                  <c:v>35326</c:v>
                </c:pt>
                <c:pt idx="3">
                  <c:v>36759.089999999997</c:v>
                </c:pt>
                <c:pt idx="4">
                  <c:v>38301</c:v>
                </c:pt>
                <c:pt idx="5">
                  <c:v>38835.54</c:v>
                </c:pt>
                <c:pt idx="6">
                  <c:v>40676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A-4549-9D33-8E9FC77B8B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A-4549-9D33-8E9FC77B8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8.54'!$U$4:$Y$4</c:f>
              <c:numCache>
                <c:formatCode>#,##0</c:formatCode>
                <c:ptCount val="5"/>
                <c:pt idx="0">
                  <c:v>11986</c:v>
                </c:pt>
                <c:pt idx="1">
                  <c:v>12144</c:v>
                </c:pt>
                <c:pt idx="2">
                  <c:v>12339</c:v>
                </c:pt>
                <c:pt idx="3">
                  <c:v>12210</c:v>
                </c:pt>
                <c:pt idx="4">
                  <c:v>12842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7-429E-9135-D59F6727A635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8.54'!$U$7:$Y$7</c:f>
              <c:numCache>
                <c:formatCode>#,##0</c:formatCode>
                <c:ptCount val="5"/>
                <c:pt idx="0">
                  <c:v>8624</c:v>
                </c:pt>
                <c:pt idx="1">
                  <c:v>8698</c:v>
                </c:pt>
                <c:pt idx="2">
                  <c:v>8692</c:v>
                </c:pt>
                <c:pt idx="3">
                  <c:v>8717</c:v>
                </c:pt>
                <c:pt idx="4">
                  <c:v>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67-429E-9135-D59F6727A635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8.54'!$U$11:$Y$11</c:f>
              <c:numCache>
                <c:formatCode>#,##0</c:formatCode>
                <c:ptCount val="5"/>
                <c:pt idx="0">
                  <c:v>9857</c:v>
                </c:pt>
                <c:pt idx="1">
                  <c:v>10011</c:v>
                </c:pt>
                <c:pt idx="2">
                  <c:v>10239</c:v>
                </c:pt>
                <c:pt idx="3">
                  <c:v>10115</c:v>
                </c:pt>
                <c:pt idx="4">
                  <c:v>10590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67-429E-9135-D59F6727A635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8.54'!$U$12:$Y$12</c:f>
              <c:numCache>
                <c:formatCode>#,##0</c:formatCode>
                <c:ptCount val="5"/>
                <c:pt idx="0">
                  <c:v>2124</c:v>
                </c:pt>
                <c:pt idx="1">
                  <c:v>2136</c:v>
                </c:pt>
                <c:pt idx="2">
                  <c:v>2102</c:v>
                </c:pt>
                <c:pt idx="3">
                  <c:v>2097</c:v>
                </c:pt>
                <c:pt idx="4">
                  <c:v>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67-429E-9135-D59F6727A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8.54'!$AB$15:$AB$33</c:f>
              <c:numCache>
                <c:formatCode>0.0%</c:formatCode>
                <c:ptCount val="19"/>
                <c:pt idx="0">
                  <c:v>2.792475014697237E-2</c:v>
                </c:pt>
                <c:pt idx="1">
                  <c:v>8.1569664902998232E-3</c:v>
                </c:pt>
                <c:pt idx="2">
                  <c:v>7.9438565549676654E-2</c:v>
                </c:pt>
                <c:pt idx="3">
                  <c:v>5.0705467372134036E-3</c:v>
                </c:pt>
                <c:pt idx="4">
                  <c:v>6.6945914168136389E-2</c:v>
                </c:pt>
                <c:pt idx="5">
                  <c:v>2.0282186948853614E-2</c:v>
                </c:pt>
                <c:pt idx="6">
                  <c:v>8.55379188712522E-2</c:v>
                </c:pt>
                <c:pt idx="7">
                  <c:v>5.2910052910052907E-2</c:v>
                </c:pt>
                <c:pt idx="8">
                  <c:v>2.4764844209288654E-2</c:v>
                </c:pt>
                <c:pt idx="9">
                  <c:v>1.7489711934156379E-2</c:v>
                </c:pt>
                <c:pt idx="10">
                  <c:v>2.638154027042916E-2</c:v>
                </c:pt>
                <c:pt idx="11">
                  <c:v>1.1978248089359201E-2</c:v>
                </c:pt>
                <c:pt idx="12">
                  <c:v>6.6211052322163427E-2</c:v>
                </c:pt>
                <c:pt idx="13">
                  <c:v>6.2095825984714872E-2</c:v>
                </c:pt>
                <c:pt idx="14">
                  <c:v>6.5108759553203999E-2</c:v>
                </c:pt>
                <c:pt idx="15">
                  <c:v>0.10809817754262199</c:v>
                </c:pt>
                <c:pt idx="16">
                  <c:v>0.13984420928865374</c:v>
                </c:pt>
                <c:pt idx="17">
                  <c:v>3.5273368606701938E-2</c:v>
                </c:pt>
                <c:pt idx="18">
                  <c:v>2.9320987654320986E-2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C-4975-B75F-C0B0079D4A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C-4975-B75F-C0B0079D4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8.54'!$Y$44:$Y$60</c:f>
              <c:numCache>
                <c:formatCode>#,##0</c:formatCode>
                <c:ptCount val="17"/>
                <c:pt idx="0">
                  <c:v>5</c:v>
                </c:pt>
                <c:pt idx="1">
                  <c:v>115</c:v>
                </c:pt>
                <c:pt idx="2">
                  <c:v>312</c:v>
                </c:pt>
                <c:pt idx="3">
                  <c:v>427</c:v>
                </c:pt>
                <c:pt idx="4">
                  <c:v>486</c:v>
                </c:pt>
                <c:pt idx="5">
                  <c:v>456</c:v>
                </c:pt>
                <c:pt idx="6">
                  <c:v>501</c:v>
                </c:pt>
                <c:pt idx="7">
                  <c:v>584</c:v>
                </c:pt>
                <c:pt idx="8">
                  <c:v>689</c:v>
                </c:pt>
                <c:pt idx="9">
                  <c:v>697</c:v>
                </c:pt>
                <c:pt idx="10">
                  <c:v>665</c:v>
                </c:pt>
                <c:pt idx="11">
                  <c:v>671</c:v>
                </c:pt>
                <c:pt idx="12">
                  <c:v>342</c:v>
                </c:pt>
                <c:pt idx="13">
                  <c:v>148</c:v>
                </c:pt>
                <c:pt idx="14">
                  <c:v>64</c:v>
                </c:pt>
                <c:pt idx="15">
                  <c:v>25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3-409E-A90D-FB66E2E830B3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8.54'!$Y$63:$Y$79</c:f>
              <c:numCache>
                <c:formatCode>#,##0</c:formatCode>
                <c:ptCount val="17"/>
                <c:pt idx="0">
                  <c:v>0</c:v>
                </c:pt>
                <c:pt idx="1">
                  <c:v>116</c:v>
                </c:pt>
                <c:pt idx="2">
                  <c:v>302</c:v>
                </c:pt>
                <c:pt idx="3">
                  <c:v>435</c:v>
                </c:pt>
                <c:pt idx="4">
                  <c:v>518</c:v>
                </c:pt>
                <c:pt idx="5">
                  <c:v>462</c:v>
                </c:pt>
                <c:pt idx="6">
                  <c:v>564</c:v>
                </c:pt>
                <c:pt idx="7">
                  <c:v>745</c:v>
                </c:pt>
                <c:pt idx="8">
                  <c:v>863</c:v>
                </c:pt>
                <c:pt idx="9">
                  <c:v>785</c:v>
                </c:pt>
                <c:pt idx="10">
                  <c:v>790</c:v>
                </c:pt>
                <c:pt idx="11">
                  <c:v>595</c:v>
                </c:pt>
                <c:pt idx="12">
                  <c:v>289</c:v>
                </c:pt>
                <c:pt idx="13">
                  <c:v>96</c:v>
                </c:pt>
                <c:pt idx="14">
                  <c:v>51</c:v>
                </c:pt>
                <c:pt idx="15">
                  <c:v>17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3-409E-A90D-FB66E2E83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8.54'!$Y$83:$Y$90</c:f>
              <c:numCache>
                <c:formatCode>#,##0</c:formatCode>
                <c:ptCount val="8"/>
                <c:pt idx="0">
                  <c:v>442</c:v>
                </c:pt>
                <c:pt idx="1">
                  <c:v>689</c:v>
                </c:pt>
                <c:pt idx="2">
                  <c:v>665</c:v>
                </c:pt>
                <c:pt idx="3">
                  <c:v>296</c:v>
                </c:pt>
                <c:pt idx="4">
                  <c:v>158</c:v>
                </c:pt>
                <c:pt idx="5">
                  <c:v>165</c:v>
                </c:pt>
                <c:pt idx="6">
                  <c:v>275</c:v>
                </c:pt>
                <c:pt idx="7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C-4F21-A720-98E990DE62E9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8.54'!$Y$93:$Y$100</c:f>
              <c:numCache>
                <c:formatCode>#,##0</c:formatCode>
                <c:ptCount val="8"/>
                <c:pt idx="0">
                  <c:v>356</c:v>
                </c:pt>
                <c:pt idx="1">
                  <c:v>1117</c:v>
                </c:pt>
                <c:pt idx="2">
                  <c:v>139</c:v>
                </c:pt>
                <c:pt idx="3">
                  <c:v>596</c:v>
                </c:pt>
                <c:pt idx="4">
                  <c:v>596</c:v>
                </c:pt>
                <c:pt idx="5">
                  <c:v>323</c:v>
                </c:pt>
                <c:pt idx="6">
                  <c:v>22</c:v>
                </c:pt>
                <c:pt idx="7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BC-4F21-A720-98E990DE6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8.54'!$U$8:$Y$8</c:f>
              <c:numCache>
                <c:formatCode>#,##0</c:formatCode>
                <c:ptCount val="5"/>
                <c:pt idx="0">
                  <c:v>31609.5</c:v>
                </c:pt>
                <c:pt idx="1">
                  <c:v>32473.41</c:v>
                </c:pt>
                <c:pt idx="2">
                  <c:v>34245</c:v>
                </c:pt>
                <c:pt idx="3">
                  <c:v>35991.5</c:v>
                </c:pt>
                <c:pt idx="4">
                  <c:v>35218.620000000003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C6-4FAD-895B-9828EAB0A0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C6-4FAD-895B-9828EAB0A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8.54'!$T$4:$Z$4</c:f>
              <c:numCache>
                <c:formatCode>#,##0</c:formatCode>
                <c:ptCount val="7"/>
                <c:pt idx="0">
                  <c:v>12078</c:v>
                </c:pt>
                <c:pt idx="1">
                  <c:v>11986</c:v>
                </c:pt>
                <c:pt idx="2">
                  <c:v>12144</c:v>
                </c:pt>
                <c:pt idx="3">
                  <c:v>12339</c:v>
                </c:pt>
                <c:pt idx="4">
                  <c:v>12210</c:v>
                </c:pt>
                <c:pt idx="5">
                  <c:v>12842</c:v>
                </c:pt>
                <c:pt idx="6">
                  <c:v>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A-4060-9399-36B3FF6444C3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8.54'!$T$7:$Z$7</c:f>
              <c:numCache>
                <c:formatCode>#,##0</c:formatCode>
                <c:ptCount val="7"/>
                <c:pt idx="0">
                  <c:v>8555</c:v>
                </c:pt>
                <c:pt idx="1">
                  <c:v>8624</c:v>
                </c:pt>
                <c:pt idx="2">
                  <c:v>8698</c:v>
                </c:pt>
                <c:pt idx="3">
                  <c:v>8692</c:v>
                </c:pt>
                <c:pt idx="4">
                  <c:v>8717</c:v>
                </c:pt>
                <c:pt idx="5">
                  <c:v>9095</c:v>
                </c:pt>
                <c:pt idx="6">
                  <c:v>9608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A-4060-9399-36B3FF6444C3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8.54'!$T$11:$Z$11</c:f>
              <c:numCache>
                <c:formatCode>#,##0</c:formatCode>
                <c:ptCount val="7"/>
                <c:pt idx="0">
                  <c:v>10034</c:v>
                </c:pt>
                <c:pt idx="1">
                  <c:v>9857</c:v>
                </c:pt>
                <c:pt idx="2">
                  <c:v>10011</c:v>
                </c:pt>
                <c:pt idx="3">
                  <c:v>10239</c:v>
                </c:pt>
                <c:pt idx="4">
                  <c:v>10115</c:v>
                </c:pt>
                <c:pt idx="5">
                  <c:v>10590</c:v>
                </c:pt>
                <c:pt idx="6">
                  <c:v>11158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AA-4060-9399-36B3FF6444C3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8.54'!$T$12:$Z$12</c:f>
              <c:numCache>
                <c:formatCode>#,##0</c:formatCode>
                <c:ptCount val="7"/>
                <c:pt idx="0">
                  <c:v>2045</c:v>
                </c:pt>
                <c:pt idx="1">
                  <c:v>2124</c:v>
                </c:pt>
                <c:pt idx="2">
                  <c:v>2136</c:v>
                </c:pt>
                <c:pt idx="3">
                  <c:v>2102</c:v>
                </c:pt>
                <c:pt idx="4">
                  <c:v>2097</c:v>
                </c:pt>
                <c:pt idx="5">
                  <c:v>2252</c:v>
                </c:pt>
                <c:pt idx="6">
                  <c:v>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AA-4060-9399-36B3FF6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8.54'!$AB$15:$AB$33</c:f>
              <c:numCache>
                <c:formatCode>0.0%</c:formatCode>
                <c:ptCount val="19"/>
                <c:pt idx="0">
                  <c:v>2.792475014697237E-2</c:v>
                </c:pt>
                <c:pt idx="1">
                  <c:v>8.1569664902998232E-3</c:v>
                </c:pt>
                <c:pt idx="2">
                  <c:v>7.9438565549676654E-2</c:v>
                </c:pt>
                <c:pt idx="3">
                  <c:v>5.0705467372134036E-3</c:v>
                </c:pt>
                <c:pt idx="4">
                  <c:v>6.6945914168136389E-2</c:v>
                </c:pt>
                <c:pt idx="5">
                  <c:v>2.0282186948853614E-2</c:v>
                </c:pt>
                <c:pt idx="6">
                  <c:v>8.55379188712522E-2</c:v>
                </c:pt>
                <c:pt idx="7">
                  <c:v>5.2910052910052907E-2</c:v>
                </c:pt>
                <c:pt idx="8">
                  <c:v>2.4764844209288654E-2</c:v>
                </c:pt>
                <c:pt idx="9">
                  <c:v>1.7489711934156379E-2</c:v>
                </c:pt>
                <c:pt idx="10">
                  <c:v>2.638154027042916E-2</c:v>
                </c:pt>
                <c:pt idx="11">
                  <c:v>1.1978248089359201E-2</c:v>
                </c:pt>
                <c:pt idx="12">
                  <c:v>6.6211052322163427E-2</c:v>
                </c:pt>
                <c:pt idx="13">
                  <c:v>6.2095825984714872E-2</c:v>
                </c:pt>
                <c:pt idx="14">
                  <c:v>6.5108759553203999E-2</c:v>
                </c:pt>
                <c:pt idx="15">
                  <c:v>0.10809817754262199</c:v>
                </c:pt>
                <c:pt idx="16">
                  <c:v>0.13984420928865374</c:v>
                </c:pt>
                <c:pt idx="17">
                  <c:v>3.5273368606701938E-2</c:v>
                </c:pt>
                <c:pt idx="18">
                  <c:v>2.9320987654320986E-2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4-4D9B-8317-7F53520B90A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4-4D9B-8317-7F53520B9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8.54'!$Z$44:$Z$60</c:f>
              <c:numCache>
                <c:formatCode>#,##0</c:formatCode>
                <c:ptCount val="17"/>
                <c:pt idx="0">
                  <c:v>0</c:v>
                </c:pt>
                <c:pt idx="1">
                  <c:v>142</c:v>
                </c:pt>
                <c:pt idx="2">
                  <c:v>351</c:v>
                </c:pt>
                <c:pt idx="3">
                  <c:v>464</c:v>
                </c:pt>
                <c:pt idx="4">
                  <c:v>511</c:v>
                </c:pt>
                <c:pt idx="5">
                  <c:v>459</c:v>
                </c:pt>
                <c:pt idx="6">
                  <c:v>542</c:v>
                </c:pt>
                <c:pt idx="7">
                  <c:v>613</c:v>
                </c:pt>
                <c:pt idx="8">
                  <c:v>746</c:v>
                </c:pt>
                <c:pt idx="9">
                  <c:v>726</c:v>
                </c:pt>
                <c:pt idx="10">
                  <c:v>751</c:v>
                </c:pt>
                <c:pt idx="11">
                  <c:v>712</c:v>
                </c:pt>
                <c:pt idx="12">
                  <c:v>387</c:v>
                </c:pt>
                <c:pt idx="13">
                  <c:v>171</c:v>
                </c:pt>
                <c:pt idx="14">
                  <c:v>58</c:v>
                </c:pt>
                <c:pt idx="15">
                  <c:v>28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1-4741-BDE3-BFECF7E82ACE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8.54'!$Z$63:$Z$79</c:f>
              <c:numCache>
                <c:formatCode>#,##0</c:formatCode>
                <c:ptCount val="17"/>
                <c:pt idx="0">
                  <c:v>0</c:v>
                </c:pt>
                <c:pt idx="1">
                  <c:v>144</c:v>
                </c:pt>
                <c:pt idx="2">
                  <c:v>325</c:v>
                </c:pt>
                <c:pt idx="3">
                  <c:v>473</c:v>
                </c:pt>
                <c:pt idx="4">
                  <c:v>465</c:v>
                </c:pt>
                <c:pt idx="5">
                  <c:v>470</c:v>
                </c:pt>
                <c:pt idx="6">
                  <c:v>566</c:v>
                </c:pt>
                <c:pt idx="7">
                  <c:v>737</c:v>
                </c:pt>
                <c:pt idx="8">
                  <c:v>865</c:v>
                </c:pt>
                <c:pt idx="9">
                  <c:v>847</c:v>
                </c:pt>
                <c:pt idx="10">
                  <c:v>866</c:v>
                </c:pt>
                <c:pt idx="11">
                  <c:v>609</c:v>
                </c:pt>
                <c:pt idx="12">
                  <c:v>327</c:v>
                </c:pt>
                <c:pt idx="13">
                  <c:v>113</c:v>
                </c:pt>
                <c:pt idx="14">
                  <c:v>57</c:v>
                </c:pt>
                <c:pt idx="15">
                  <c:v>31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1-4741-BDE3-BFECF7E82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8.54'!$Z$83:$Z$90</c:f>
              <c:numCache>
                <c:formatCode>#,##0</c:formatCode>
                <c:ptCount val="8"/>
                <c:pt idx="0">
                  <c:v>496</c:v>
                </c:pt>
                <c:pt idx="1">
                  <c:v>720</c:v>
                </c:pt>
                <c:pt idx="2">
                  <c:v>713</c:v>
                </c:pt>
                <c:pt idx="3">
                  <c:v>312</c:v>
                </c:pt>
                <c:pt idx="4">
                  <c:v>158</c:v>
                </c:pt>
                <c:pt idx="5">
                  <c:v>180</c:v>
                </c:pt>
                <c:pt idx="6">
                  <c:v>300</c:v>
                </c:pt>
                <c:pt idx="7">
                  <c:v>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E-4585-9AD2-8A204268D400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8.54'!$Z$93:$Z$100</c:f>
              <c:numCache>
                <c:formatCode>#,##0</c:formatCode>
                <c:ptCount val="8"/>
                <c:pt idx="0">
                  <c:v>395</c:v>
                </c:pt>
                <c:pt idx="1">
                  <c:v>1163</c:v>
                </c:pt>
                <c:pt idx="2">
                  <c:v>141</c:v>
                </c:pt>
                <c:pt idx="3">
                  <c:v>629</c:v>
                </c:pt>
                <c:pt idx="4">
                  <c:v>599</c:v>
                </c:pt>
                <c:pt idx="5">
                  <c:v>344</c:v>
                </c:pt>
                <c:pt idx="6">
                  <c:v>25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E-4585-9AD2-8A204268D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8.6'!$Y$83:$Y$90</c:f>
              <c:numCache>
                <c:formatCode>#,##0</c:formatCode>
                <c:ptCount val="8"/>
                <c:pt idx="0">
                  <c:v>1419</c:v>
                </c:pt>
                <c:pt idx="1">
                  <c:v>1426</c:v>
                </c:pt>
                <c:pt idx="2">
                  <c:v>2768</c:v>
                </c:pt>
                <c:pt idx="3">
                  <c:v>567</c:v>
                </c:pt>
                <c:pt idx="4">
                  <c:v>478</c:v>
                </c:pt>
                <c:pt idx="5">
                  <c:v>565</c:v>
                </c:pt>
                <c:pt idx="6">
                  <c:v>1385</c:v>
                </c:pt>
                <c:pt idx="7">
                  <c:v>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8-4E4E-BC36-8EFF5768D32D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8.6'!$Y$93:$Y$100</c:f>
              <c:numCache>
                <c:formatCode>#,##0</c:formatCode>
                <c:ptCount val="8"/>
                <c:pt idx="0">
                  <c:v>834</c:v>
                </c:pt>
                <c:pt idx="1">
                  <c:v>2482</c:v>
                </c:pt>
                <c:pt idx="2">
                  <c:v>465</c:v>
                </c:pt>
                <c:pt idx="3">
                  <c:v>1919</c:v>
                </c:pt>
                <c:pt idx="4">
                  <c:v>2182</c:v>
                </c:pt>
                <c:pt idx="5">
                  <c:v>1100</c:v>
                </c:pt>
                <c:pt idx="6">
                  <c:v>118</c:v>
                </c:pt>
                <c:pt idx="7">
                  <c:v>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E8-4E4E-BC36-8EFF5768D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8.54'!$T$8:$Z$8</c:f>
              <c:numCache>
                <c:formatCode>#,##0</c:formatCode>
                <c:ptCount val="7"/>
                <c:pt idx="0">
                  <c:v>30725</c:v>
                </c:pt>
                <c:pt idx="1">
                  <c:v>31609.5</c:v>
                </c:pt>
                <c:pt idx="2">
                  <c:v>32473.41</c:v>
                </c:pt>
                <c:pt idx="3">
                  <c:v>34245</c:v>
                </c:pt>
                <c:pt idx="4">
                  <c:v>35991.5</c:v>
                </c:pt>
                <c:pt idx="5">
                  <c:v>35218.620000000003</c:v>
                </c:pt>
                <c:pt idx="6">
                  <c:v>36310.74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0-4C24-B5EF-9F6797ECE0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0-4C24-B5EF-9F6797ECE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8.55'!$U$4:$Y$4</c:f>
              <c:numCache>
                <c:formatCode>#,##0</c:formatCode>
                <c:ptCount val="5"/>
                <c:pt idx="0">
                  <c:v>12426</c:v>
                </c:pt>
                <c:pt idx="1">
                  <c:v>12616</c:v>
                </c:pt>
                <c:pt idx="2">
                  <c:v>13060</c:v>
                </c:pt>
                <c:pt idx="3">
                  <c:v>12778</c:v>
                </c:pt>
                <c:pt idx="4">
                  <c:v>13597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A-4208-BFE6-696CD9556F64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8.55'!$U$7:$Y$7</c:f>
              <c:numCache>
                <c:formatCode>#,##0</c:formatCode>
                <c:ptCount val="5"/>
                <c:pt idx="0">
                  <c:v>8561</c:v>
                </c:pt>
                <c:pt idx="1">
                  <c:v>8659</c:v>
                </c:pt>
                <c:pt idx="2">
                  <c:v>8879</c:v>
                </c:pt>
                <c:pt idx="3">
                  <c:v>8777</c:v>
                </c:pt>
                <c:pt idx="4">
                  <c:v>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A-4208-BFE6-696CD9556F64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8.55'!$U$11:$Y$11</c:f>
              <c:numCache>
                <c:formatCode>#,##0</c:formatCode>
                <c:ptCount val="5"/>
                <c:pt idx="0">
                  <c:v>9504</c:v>
                </c:pt>
                <c:pt idx="1">
                  <c:v>9603</c:v>
                </c:pt>
                <c:pt idx="2">
                  <c:v>10080</c:v>
                </c:pt>
                <c:pt idx="3">
                  <c:v>9942</c:v>
                </c:pt>
                <c:pt idx="4">
                  <c:v>10600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A-4208-BFE6-696CD9556F64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8.55'!$U$12:$Y$12</c:f>
              <c:numCache>
                <c:formatCode>#,##0</c:formatCode>
                <c:ptCount val="5"/>
                <c:pt idx="0">
                  <c:v>2922</c:v>
                </c:pt>
                <c:pt idx="1">
                  <c:v>3016</c:v>
                </c:pt>
                <c:pt idx="2">
                  <c:v>2979</c:v>
                </c:pt>
                <c:pt idx="3">
                  <c:v>2839</c:v>
                </c:pt>
                <c:pt idx="4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9A-4208-BFE6-696CD955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8.55'!$AB$15:$AB$33</c:f>
              <c:numCache>
                <c:formatCode>0.0%</c:formatCode>
                <c:ptCount val="19"/>
                <c:pt idx="0">
                  <c:v>0.1542841462578034</c:v>
                </c:pt>
                <c:pt idx="1">
                  <c:v>5.1450915826301707E-3</c:v>
                </c:pt>
                <c:pt idx="2">
                  <c:v>6.9150030870549495E-2</c:v>
                </c:pt>
                <c:pt idx="3">
                  <c:v>6.6543184468683542E-3</c:v>
                </c:pt>
                <c:pt idx="4">
                  <c:v>6.1946902654867256E-2</c:v>
                </c:pt>
                <c:pt idx="5">
                  <c:v>2.8400905536118543E-2</c:v>
                </c:pt>
                <c:pt idx="6">
                  <c:v>6.7229196679700898E-2</c:v>
                </c:pt>
                <c:pt idx="7">
                  <c:v>6.0574878232832544E-2</c:v>
                </c:pt>
                <c:pt idx="8">
                  <c:v>3.0733347053577553E-2</c:v>
                </c:pt>
                <c:pt idx="9">
                  <c:v>3.8416683816971942E-3</c:v>
                </c:pt>
                <c:pt idx="10">
                  <c:v>1.90711394662825E-2</c:v>
                </c:pt>
                <c:pt idx="11">
                  <c:v>1.3994649104754064E-2</c:v>
                </c:pt>
                <c:pt idx="12">
                  <c:v>3.3477395897646978E-2</c:v>
                </c:pt>
                <c:pt idx="13">
                  <c:v>4.0680524113329217E-2</c:v>
                </c:pt>
                <c:pt idx="14">
                  <c:v>4.7472045002401042E-2</c:v>
                </c:pt>
                <c:pt idx="15">
                  <c:v>6.9561638197159908E-2</c:v>
                </c:pt>
                <c:pt idx="16">
                  <c:v>0.10550867805446937</c:v>
                </c:pt>
                <c:pt idx="17">
                  <c:v>1.6121286958907868E-2</c:v>
                </c:pt>
                <c:pt idx="18">
                  <c:v>2.0923372436029361E-2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8-4513-8C65-66E050AE5F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C8-4513-8C65-66E050AE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8.55'!$Y$44:$Y$60</c:f>
              <c:numCache>
                <c:formatCode>#,##0</c:formatCode>
                <c:ptCount val="17"/>
                <c:pt idx="0">
                  <c:v>0</c:v>
                </c:pt>
                <c:pt idx="1">
                  <c:v>168</c:v>
                </c:pt>
                <c:pt idx="2">
                  <c:v>488</c:v>
                </c:pt>
                <c:pt idx="3">
                  <c:v>572</c:v>
                </c:pt>
                <c:pt idx="4">
                  <c:v>735</c:v>
                </c:pt>
                <c:pt idx="5">
                  <c:v>589</c:v>
                </c:pt>
                <c:pt idx="6">
                  <c:v>530</c:v>
                </c:pt>
                <c:pt idx="7">
                  <c:v>646</c:v>
                </c:pt>
                <c:pt idx="8">
                  <c:v>645</c:v>
                </c:pt>
                <c:pt idx="9">
                  <c:v>609</c:v>
                </c:pt>
                <c:pt idx="10">
                  <c:v>693</c:v>
                </c:pt>
                <c:pt idx="11">
                  <c:v>578</c:v>
                </c:pt>
                <c:pt idx="12">
                  <c:v>347</c:v>
                </c:pt>
                <c:pt idx="13">
                  <c:v>149</c:v>
                </c:pt>
                <c:pt idx="14">
                  <c:v>76</c:v>
                </c:pt>
                <c:pt idx="15">
                  <c:v>41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D-4369-B98D-1FDC7B63774C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8.55'!$Y$63:$Y$79</c:f>
              <c:numCache>
                <c:formatCode>#,##0</c:formatCode>
                <c:ptCount val="17"/>
                <c:pt idx="0">
                  <c:v>5</c:v>
                </c:pt>
                <c:pt idx="1">
                  <c:v>171</c:v>
                </c:pt>
                <c:pt idx="2">
                  <c:v>427</c:v>
                </c:pt>
                <c:pt idx="3">
                  <c:v>620</c:v>
                </c:pt>
                <c:pt idx="4">
                  <c:v>649</c:v>
                </c:pt>
                <c:pt idx="5">
                  <c:v>563</c:v>
                </c:pt>
                <c:pt idx="6">
                  <c:v>579</c:v>
                </c:pt>
                <c:pt idx="7">
                  <c:v>613</c:v>
                </c:pt>
                <c:pt idx="8">
                  <c:v>753</c:v>
                </c:pt>
                <c:pt idx="9">
                  <c:v>728</c:v>
                </c:pt>
                <c:pt idx="10">
                  <c:v>653</c:v>
                </c:pt>
                <c:pt idx="11">
                  <c:v>508</c:v>
                </c:pt>
                <c:pt idx="12">
                  <c:v>221</c:v>
                </c:pt>
                <c:pt idx="13">
                  <c:v>104</c:v>
                </c:pt>
                <c:pt idx="14">
                  <c:v>48</c:v>
                </c:pt>
                <c:pt idx="15">
                  <c:v>33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ED-4369-B98D-1FDC7B637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8.55'!$Y$83:$Y$90</c:f>
              <c:numCache>
                <c:formatCode>#,##0</c:formatCode>
                <c:ptCount val="8"/>
                <c:pt idx="0">
                  <c:v>435</c:v>
                </c:pt>
                <c:pt idx="1">
                  <c:v>355</c:v>
                </c:pt>
                <c:pt idx="2">
                  <c:v>723</c:v>
                </c:pt>
                <c:pt idx="3">
                  <c:v>181</c:v>
                </c:pt>
                <c:pt idx="4">
                  <c:v>119</c:v>
                </c:pt>
                <c:pt idx="5">
                  <c:v>173</c:v>
                </c:pt>
                <c:pt idx="6">
                  <c:v>410</c:v>
                </c:pt>
                <c:pt idx="7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6-46DA-9F7C-349EFD733EF5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8.55'!$Y$93:$Y$100</c:f>
              <c:numCache>
                <c:formatCode>#,##0</c:formatCode>
                <c:ptCount val="8"/>
                <c:pt idx="0">
                  <c:v>261</c:v>
                </c:pt>
                <c:pt idx="1">
                  <c:v>879</c:v>
                </c:pt>
                <c:pt idx="2">
                  <c:v>162</c:v>
                </c:pt>
                <c:pt idx="3">
                  <c:v>570</c:v>
                </c:pt>
                <c:pt idx="4">
                  <c:v>589</c:v>
                </c:pt>
                <c:pt idx="5">
                  <c:v>354</c:v>
                </c:pt>
                <c:pt idx="6">
                  <c:v>18</c:v>
                </c:pt>
                <c:pt idx="7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6-46DA-9F7C-349EFD733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8.55'!$U$8:$Y$8</c:f>
              <c:numCache>
                <c:formatCode>#,##0</c:formatCode>
                <c:ptCount val="5"/>
                <c:pt idx="0">
                  <c:v>28139.07</c:v>
                </c:pt>
                <c:pt idx="1">
                  <c:v>28660.81</c:v>
                </c:pt>
                <c:pt idx="2">
                  <c:v>30873.5</c:v>
                </c:pt>
                <c:pt idx="3">
                  <c:v>32794</c:v>
                </c:pt>
                <c:pt idx="4">
                  <c:v>32285.06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3-4DD3-899A-D97C08CA52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3-4DD3-899A-D97C08CA5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8.55'!$T$4:$Z$4</c:f>
              <c:numCache>
                <c:formatCode>#,##0</c:formatCode>
                <c:ptCount val="7"/>
                <c:pt idx="0">
                  <c:v>12719</c:v>
                </c:pt>
                <c:pt idx="1">
                  <c:v>12426</c:v>
                </c:pt>
                <c:pt idx="2">
                  <c:v>12616</c:v>
                </c:pt>
                <c:pt idx="3">
                  <c:v>13060</c:v>
                </c:pt>
                <c:pt idx="4">
                  <c:v>12778</c:v>
                </c:pt>
                <c:pt idx="5">
                  <c:v>13597</c:v>
                </c:pt>
                <c:pt idx="6">
                  <c:v>14577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6-446F-A3CA-FC51668E0211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8.55'!$T$7:$Z$7</c:f>
              <c:numCache>
                <c:formatCode>#,##0</c:formatCode>
                <c:ptCount val="7"/>
                <c:pt idx="0">
                  <c:v>8595</c:v>
                </c:pt>
                <c:pt idx="1">
                  <c:v>8561</c:v>
                </c:pt>
                <c:pt idx="2">
                  <c:v>8659</c:v>
                </c:pt>
                <c:pt idx="3">
                  <c:v>8879</c:v>
                </c:pt>
                <c:pt idx="4">
                  <c:v>8777</c:v>
                </c:pt>
                <c:pt idx="5">
                  <c:v>9110</c:v>
                </c:pt>
                <c:pt idx="6">
                  <c:v>9742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6-446F-A3CA-FC51668E0211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8.55'!$T$11:$Z$11</c:f>
              <c:numCache>
                <c:formatCode>#,##0</c:formatCode>
                <c:ptCount val="7"/>
                <c:pt idx="0">
                  <c:v>9726</c:v>
                </c:pt>
                <c:pt idx="1">
                  <c:v>9504</c:v>
                </c:pt>
                <c:pt idx="2">
                  <c:v>9603</c:v>
                </c:pt>
                <c:pt idx="3">
                  <c:v>10080</c:v>
                </c:pt>
                <c:pt idx="4">
                  <c:v>9942</c:v>
                </c:pt>
                <c:pt idx="5">
                  <c:v>10600</c:v>
                </c:pt>
                <c:pt idx="6">
                  <c:v>11303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A6-446F-A3CA-FC51668E0211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8.55'!$T$12:$Z$12</c:f>
              <c:numCache>
                <c:formatCode>#,##0</c:formatCode>
                <c:ptCount val="7"/>
                <c:pt idx="0">
                  <c:v>2994</c:v>
                </c:pt>
                <c:pt idx="1">
                  <c:v>2922</c:v>
                </c:pt>
                <c:pt idx="2">
                  <c:v>3016</c:v>
                </c:pt>
                <c:pt idx="3">
                  <c:v>2979</c:v>
                </c:pt>
                <c:pt idx="4">
                  <c:v>2839</c:v>
                </c:pt>
                <c:pt idx="5">
                  <c:v>2997</c:v>
                </c:pt>
                <c:pt idx="6">
                  <c:v>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A6-446F-A3CA-FC51668E0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8.55'!$AB$15:$AB$33</c:f>
              <c:numCache>
                <c:formatCode>0.0%</c:formatCode>
                <c:ptCount val="19"/>
                <c:pt idx="0">
                  <c:v>0.1542841462578034</c:v>
                </c:pt>
                <c:pt idx="1">
                  <c:v>5.1450915826301707E-3</c:v>
                </c:pt>
                <c:pt idx="2">
                  <c:v>6.9150030870549495E-2</c:v>
                </c:pt>
                <c:pt idx="3">
                  <c:v>6.6543184468683542E-3</c:v>
                </c:pt>
                <c:pt idx="4">
                  <c:v>6.1946902654867256E-2</c:v>
                </c:pt>
                <c:pt idx="5">
                  <c:v>2.8400905536118543E-2</c:v>
                </c:pt>
                <c:pt idx="6">
                  <c:v>6.7229196679700898E-2</c:v>
                </c:pt>
                <c:pt idx="7">
                  <c:v>6.0574878232832544E-2</c:v>
                </c:pt>
                <c:pt idx="8">
                  <c:v>3.0733347053577553E-2</c:v>
                </c:pt>
                <c:pt idx="9">
                  <c:v>3.8416683816971942E-3</c:v>
                </c:pt>
                <c:pt idx="10">
                  <c:v>1.90711394662825E-2</c:v>
                </c:pt>
                <c:pt idx="11">
                  <c:v>1.3994649104754064E-2</c:v>
                </c:pt>
                <c:pt idx="12">
                  <c:v>3.3477395897646978E-2</c:v>
                </c:pt>
                <c:pt idx="13">
                  <c:v>4.0680524113329217E-2</c:v>
                </c:pt>
                <c:pt idx="14">
                  <c:v>4.7472045002401042E-2</c:v>
                </c:pt>
                <c:pt idx="15">
                  <c:v>6.9561638197159908E-2</c:v>
                </c:pt>
                <c:pt idx="16">
                  <c:v>0.10550867805446937</c:v>
                </c:pt>
                <c:pt idx="17">
                  <c:v>1.6121286958907868E-2</c:v>
                </c:pt>
                <c:pt idx="18">
                  <c:v>2.0923372436029361E-2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1-4335-B290-3BFA094812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1-4335-B290-3BFA09481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8.55'!$Z$44:$Z$60</c:f>
              <c:numCache>
                <c:formatCode>#,##0</c:formatCode>
                <c:ptCount val="17"/>
                <c:pt idx="0">
                  <c:v>0</c:v>
                </c:pt>
                <c:pt idx="1">
                  <c:v>163</c:v>
                </c:pt>
                <c:pt idx="2">
                  <c:v>506</c:v>
                </c:pt>
                <c:pt idx="3">
                  <c:v>642</c:v>
                </c:pt>
                <c:pt idx="4">
                  <c:v>780</c:v>
                </c:pt>
                <c:pt idx="5">
                  <c:v>564</c:v>
                </c:pt>
                <c:pt idx="6">
                  <c:v>554</c:v>
                </c:pt>
                <c:pt idx="7">
                  <c:v>641</c:v>
                </c:pt>
                <c:pt idx="8">
                  <c:v>626</c:v>
                </c:pt>
                <c:pt idx="9">
                  <c:v>648</c:v>
                </c:pt>
                <c:pt idx="10">
                  <c:v>737</c:v>
                </c:pt>
                <c:pt idx="11">
                  <c:v>631</c:v>
                </c:pt>
                <c:pt idx="12">
                  <c:v>381</c:v>
                </c:pt>
                <c:pt idx="13">
                  <c:v>196</c:v>
                </c:pt>
                <c:pt idx="14">
                  <c:v>67</c:v>
                </c:pt>
                <c:pt idx="15">
                  <c:v>59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4-47D2-8814-F16193418A81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8.55'!$Z$63:$Z$79</c:f>
              <c:numCache>
                <c:formatCode>#,##0</c:formatCode>
                <c:ptCount val="17"/>
                <c:pt idx="0">
                  <c:v>8</c:v>
                </c:pt>
                <c:pt idx="1">
                  <c:v>169</c:v>
                </c:pt>
                <c:pt idx="2">
                  <c:v>495</c:v>
                </c:pt>
                <c:pt idx="3">
                  <c:v>647</c:v>
                </c:pt>
                <c:pt idx="4">
                  <c:v>667</c:v>
                </c:pt>
                <c:pt idx="5">
                  <c:v>596</c:v>
                </c:pt>
                <c:pt idx="6">
                  <c:v>572</c:v>
                </c:pt>
                <c:pt idx="7">
                  <c:v>637</c:v>
                </c:pt>
                <c:pt idx="8">
                  <c:v>776</c:v>
                </c:pt>
                <c:pt idx="9">
                  <c:v>793</c:v>
                </c:pt>
                <c:pt idx="10">
                  <c:v>701</c:v>
                </c:pt>
                <c:pt idx="11">
                  <c:v>531</c:v>
                </c:pt>
                <c:pt idx="12">
                  <c:v>265</c:v>
                </c:pt>
                <c:pt idx="13">
                  <c:v>112</c:v>
                </c:pt>
                <c:pt idx="14">
                  <c:v>54</c:v>
                </c:pt>
                <c:pt idx="15">
                  <c:v>28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4-47D2-8814-F16193418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8.55'!$Z$83:$Z$90</c:f>
              <c:numCache>
                <c:formatCode>#,##0</c:formatCode>
                <c:ptCount val="8"/>
                <c:pt idx="0">
                  <c:v>467</c:v>
                </c:pt>
                <c:pt idx="1">
                  <c:v>374</c:v>
                </c:pt>
                <c:pt idx="2">
                  <c:v>732</c:v>
                </c:pt>
                <c:pt idx="3">
                  <c:v>184</c:v>
                </c:pt>
                <c:pt idx="4">
                  <c:v>119</c:v>
                </c:pt>
                <c:pt idx="5">
                  <c:v>167</c:v>
                </c:pt>
                <c:pt idx="6">
                  <c:v>448</c:v>
                </c:pt>
                <c:pt idx="7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C-4E34-BD8F-3C215E7F2F4B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8.55'!$Z$93:$Z$100</c:f>
              <c:numCache>
                <c:formatCode>#,##0</c:formatCode>
                <c:ptCount val="8"/>
                <c:pt idx="0">
                  <c:v>289</c:v>
                </c:pt>
                <c:pt idx="1">
                  <c:v>938</c:v>
                </c:pt>
                <c:pt idx="2">
                  <c:v>177</c:v>
                </c:pt>
                <c:pt idx="3">
                  <c:v>627</c:v>
                </c:pt>
                <c:pt idx="4">
                  <c:v>608</c:v>
                </c:pt>
                <c:pt idx="5">
                  <c:v>390</c:v>
                </c:pt>
                <c:pt idx="6">
                  <c:v>31</c:v>
                </c:pt>
                <c:pt idx="7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C-4E34-BD8F-3C215E7F2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8.6'!$U$8:$Y$8</c:f>
              <c:numCache>
                <c:formatCode>#,##0</c:formatCode>
                <c:ptCount val="5"/>
                <c:pt idx="0">
                  <c:v>35295.94</c:v>
                </c:pt>
                <c:pt idx="1">
                  <c:v>36040</c:v>
                </c:pt>
                <c:pt idx="2">
                  <c:v>37030.75</c:v>
                </c:pt>
                <c:pt idx="3">
                  <c:v>39056</c:v>
                </c:pt>
                <c:pt idx="4">
                  <c:v>38668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9-41DB-9084-A3C69EE97F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19-41DB-9084-A3C69EE97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8.55'!$T$8:$Z$8</c:f>
              <c:numCache>
                <c:formatCode>#,##0</c:formatCode>
                <c:ptCount val="7"/>
                <c:pt idx="0">
                  <c:v>26606.5</c:v>
                </c:pt>
                <c:pt idx="1">
                  <c:v>28139.07</c:v>
                </c:pt>
                <c:pt idx="2">
                  <c:v>28660.81</c:v>
                </c:pt>
                <c:pt idx="3">
                  <c:v>30873.5</c:v>
                </c:pt>
                <c:pt idx="4">
                  <c:v>32794</c:v>
                </c:pt>
                <c:pt idx="5">
                  <c:v>32285.06</c:v>
                </c:pt>
                <c:pt idx="6">
                  <c:v>33592.03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E-45A9-9CED-584121826F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E-45A9-9CED-584121826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8.56'!$U$4:$Y$4</c:f>
              <c:numCache>
                <c:formatCode>#,##0</c:formatCode>
                <c:ptCount val="5"/>
                <c:pt idx="0">
                  <c:v>9673</c:v>
                </c:pt>
                <c:pt idx="1">
                  <c:v>9902</c:v>
                </c:pt>
                <c:pt idx="2">
                  <c:v>10064</c:v>
                </c:pt>
                <c:pt idx="3">
                  <c:v>10119</c:v>
                </c:pt>
                <c:pt idx="4">
                  <c:v>10478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0-49A0-986F-F5BD1A72DDCB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8.56'!$U$7:$Y$7</c:f>
              <c:numCache>
                <c:formatCode>#,##0</c:formatCode>
                <c:ptCount val="5"/>
                <c:pt idx="0">
                  <c:v>7007</c:v>
                </c:pt>
                <c:pt idx="1">
                  <c:v>7144</c:v>
                </c:pt>
                <c:pt idx="2">
                  <c:v>7128</c:v>
                </c:pt>
                <c:pt idx="3">
                  <c:v>7175</c:v>
                </c:pt>
                <c:pt idx="4">
                  <c:v>7440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0-49A0-986F-F5BD1A72DDCB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8.56'!$U$11:$Y$11</c:f>
              <c:numCache>
                <c:formatCode>#,##0</c:formatCode>
                <c:ptCount val="5"/>
                <c:pt idx="0">
                  <c:v>7724</c:v>
                </c:pt>
                <c:pt idx="1">
                  <c:v>7967</c:v>
                </c:pt>
                <c:pt idx="2">
                  <c:v>8199</c:v>
                </c:pt>
                <c:pt idx="3">
                  <c:v>8242</c:v>
                </c:pt>
                <c:pt idx="4">
                  <c:v>8531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A0-49A0-986F-F5BD1A72DDCB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8.56'!$U$12:$Y$12</c:f>
              <c:numCache>
                <c:formatCode>#,##0</c:formatCode>
                <c:ptCount val="5"/>
                <c:pt idx="0">
                  <c:v>1942</c:v>
                </c:pt>
                <c:pt idx="1">
                  <c:v>1935</c:v>
                </c:pt>
                <c:pt idx="2">
                  <c:v>1865</c:v>
                </c:pt>
                <c:pt idx="3">
                  <c:v>1875</c:v>
                </c:pt>
                <c:pt idx="4">
                  <c:v>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A0-49A0-986F-F5BD1A72D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8.56'!$AB$15:$AB$33</c:f>
              <c:numCache>
                <c:formatCode>0.0%</c:formatCode>
                <c:ptCount val="19"/>
                <c:pt idx="0">
                  <c:v>5.7833954714922253E-2</c:v>
                </c:pt>
                <c:pt idx="1">
                  <c:v>2.8189506228971538E-3</c:v>
                </c:pt>
                <c:pt idx="2">
                  <c:v>6.2107847594798579E-2</c:v>
                </c:pt>
                <c:pt idx="3">
                  <c:v>5.9107029189779028E-3</c:v>
                </c:pt>
                <c:pt idx="4">
                  <c:v>9.7844866781849602E-2</c:v>
                </c:pt>
                <c:pt idx="5">
                  <c:v>2.9917250159134309E-2</c:v>
                </c:pt>
                <c:pt idx="6">
                  <c:v>6.8927889424388475E-2</c:v>
                </c:pt>
                <c:pt idx="7">
                  <c:v>7.4565790670182777E-2</c:v>
                </c:pt>
                <c:pt idx="8">
                  <c:v>3.1190324633991087E-2</c:v>
                </c:pt>
                <c:pt idx="9">
                  <c:v>6.8200418295898879E-3</c:v>
                </c:pt>
                <c:pt idx="10">
                  <c:v>2.6461762298808766E-2</c:v>
                </c:pt>
                <c:pt idx="11">
                  <c:v>1.718650541056652E-2</c:v>
                </c:pt>
                <c:pt idx="12">
                  <c:v>4.9831772301536785E-2</c:v>
                </c:pt>
                <c:pt idx="13">
                  <c:v>5.6651814131126674E-2</c:v>
                </c:pt>
                <c:pt idx="14">
                  <c:v>6.0289169773574611E-2</c:v>
                </c:pt>
                <c:pt idx="15">
                  <c:v>9.5025916158952436E-2</c:v>
                </c:pt>
                <c:pt idx="16">
                  <c:v>9.9208875147767578E-2</c:v>
                </c:pt>
                <c:pt idx="17">
                  <c:v>2.2278803309993635E-2</c:v>
                </c:pt>
                <c:pt idx="18">
                  <c:v>3.2554332999909064E-2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3-4E38-9373-2259D0DF98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3-4E38-9373-2259D0D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8.56'!$Y$44:$Y$60</c:f>
              <c:numCache>
                <c:formatCode>#,##0</c:formatCode>
                <c:ptCount val="17"/>
                <c:pt idx="0">
                  <c:v>4</c:v>
                </c:pt>
                <c:pt idx="1">
                  <c:v>83</c:v>
                </c:pt>
                <c:pt idx="2">
                  <c:v>254</c:v>
                </c:pt>
                <c:pt idx="3">
                  <c:v>381</c:v>
                </c:pt>
                <c:pt idx="4">
                  <c:v>469</c:v>
                </c:pt>
                <c:pt idx="5">
                  <c:v>379</c:v>
                </c:pt>
                <c:pt idx="6">
                  <c:v>437</c:v>
                </c:pt>
                <c:pt idx="7">
                  <c:v>495</c:v>
                </c:pt>
                <c:pt idx="8">
                  <c:v>587</c:v>
                </c:pt>
                <c:pt idx="9">
                  <c:v>581</c:v>
                </c:pt>
                <c:pt idx="10">
                  <c:v>583</c:v>
                </c:pt>
                <c:pt idx="11">
                  <c:v>468</c:v>
                </c:pt>
                <c:pt idx="12">
                  <c:v>294</c:v>
                </c:pt>
                <c:pt idx="13">
                  <c:v>138</c:v>
                </c:pt>
                <c:pt idx="14">
                  <c:v>77</c:v>
                </c:pt>
                <c:pt idx="15">
                  <c:v>35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A-4007-BD5F-B0A0EF2119C8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8.56'!$Y$63:$Y$79</c:f>
              <c:numCache>
                <c:formatCode>#,##0</c:formatCode>
                <c:ptCount val="17"/>
                <c:pt idx="0">
                  <c:v>4</c:v>
                </c:pt>
                <c:pt idx="1">
                  <c:v>107</c:v>
                </c:pt>
                <c:pt idx="2">
                  <c:v>301</c:v>
                </c:pt>
                <c:pt idx="3">
                  <c:v>441</c:v>
                </c:pt>
                <c:pt idx="4">
                  <c:v>363</c:v>
                </c:pt>
                <c:pt idx="5">
                  <c:v>376</c:v>
                </c:pt>
                <c:pt idx="6">
                  <c:v>407</c:v>
                </c:pt>
                <c:pt idx="7">
                  <c:v>562</c:v>
                </c:pt>
                <c:pt idx="8">
                  <c:v>585</c:v>
                </c:pt>
                <c:pt idx="9">
                  <c:v>581</c:v>
                </c:pt>
                <c:pt idx="10">
                  <c:v>621</c:v>
                </c:pt>
                <c:pt idx="11">
                  <c:v>457</c:v>
                </c:pt>
                <c:pt idx="12">
                  <c:v>210</c:v>
                </c:pt>
                <c:pt idx="13">
                  <c:v>99</c:v>
                </c:pt>
                <c:pt idx="14">
                  <c:v>43</c:v>
                </c:pt>
                <c:pt idx="15">
                  <c:v>17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A-4007-BD5F-B0A0EF211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8.56'!$Y$83:$Y$90</c:f>
              <c:numCache>
                <c:formatCode>#,##0</c:formatCode>
                <c:ptCount val="8"/>
                <c:pt idx="0">
                  <c:v>429</c:v>
                </c:pt>
                <c:pt idx="1">
                  <c:v>328</c:v>
                </c:pt>
                <c:pt idx="2">
                  <c:v>727</c:v>
                </c:pt>
                <c:pt idx="3">
                  <c:v>231</c:v>
                </c:pt>
                <c:pt idx="4">
                  <c:v>105</c:v>
                </c:pt>
                <c:pt idx="5">
                  <c:v>128</c:v>
                </c:pt>
                <c:pt idx="6">
                  <c:v>356</c:v>
                </c:pt>
                <c:pt idx="7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77-4BEB-8BED-6433E532AC10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8.56'!$Y$93:$Y$100</c:f>
              <c:numCache>
                <c:formatCode>#,##0</c:formatCode>
                <c:ptCount val="8"/>
                <c:pt idx="0">
                  <c:v>268</c:v>
                </c:pt>
                <c:pt idx="1">
                  <c:v>638</c:v>
                </c:pt>
                <c:pt idx="2">
                  <c:v>153</c:v>
                </c:pt>
                <c:pt idx="3">
                  <c:v>580</c:v>
                </c:pt>
                <c:pt idx="4">
                  <c:v>548</c:v>
                </c:pt>
                <c:pt idx="5">
                  <c:v>283</c:v>
                </c:pt>
                <c:pt idx="6">
                  <c:v>31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77-4BEB-8BED-6433E532A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8.56'!$U$8:$Y$8</c:f>
              <c:numCache>
                <c:formatCode>#,##0</c:formatCode>
                <c:ptCount val="5"/>
                <c:pt idx="0">
                  <c:v>32141</c:v>
                </c:pt>
                <c:pt idx="1">
                  <c:v>32195</c:v>
                </c:pt>
                <c:pt idx="2">
                  <c:v>33162</c:v>
                </c:pt>
                <c:pt idx="3">
                  <c:v>34883</c:v>
                </c:pt>
                <c:pt idx="4">
                  <c:v>36448.42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77-4EB1-800D-FA1070A4C9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77-4EB1-800D-FA1070A4C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8.56'!$T$4:$Z$4</c:f>
              <c:numCache>
                <c:formatCode>#,##0</c:formatCode>
                <c:ptCount val="7"/>
                <c:pt idx="0">
                  <c:v>9824</c:v>
                </c:pt>
                <c:pt idx="1">
                  <c:v>9673</c:v>
                </c:pt>
                <c:pt idx="2">
                  <c:v>9902</c:v>
                </c:pt>
                <c:pt idx="3">
                  <c:v>10064</c:v>
                </c:pt>
                <c:pt idx="4">
                  <c:v>10119</c:v>
                </c:pt>
                <c:pt idx="5">
                  <c:v>10478</c:v>
                </c:pt>
                <c:pt idx="6">
                  <c:v>10997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7-417B-B664-438DA03B7C9A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8.56'!$T$7:$Z$7</c:f>
              <c:numCache>
                <c:formatCode>#,##0</c:formatCode>
                <c:ptCount val="7"/>
                <c:pt idx="0">
                  <c:v>7017</c:v>
                </c:pt>
                <c:pt idx="1">
                  <c:v>7007</c:v>
                </c:pt>
                <c:pt idx="2">
                  <c:v>7144</c:v>
                </c:pt>
                <c:pt idx="3">
                  <c:v>7128</c:v>
                </c:pt>
                <c:pt idx="4">
                  <c:v>7175</c:v>
                </c:pt>
                <c:pt idx="5">
                  <c:v>7440</c:v>
                </c:pt>
                <c:pt idx="6">
                  <c:v>7854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47-417B-B664-438DA03B7C9A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8.56'!$T$11:$Z$11</c:f>
              <c:numCache>
                <c:formatCode>#,##0</c:formatCode>
                <c:ptCount val="7"/>
                <c:pt idx="0">
                  <c:v>7823</c:v>
                </c:pt>
                <c:pt idx="1">
                  <c:v>7724</c:v>
                </c:pt>
                <c:pt idx="2">
                  <c:v>7967</c:v>
                </c:pt>
                <c:pt idx="3">
                  <c:v>8199</c:v>
                </c:pt>
                <c:pt idx="4">
                  <c:v>8242</c:v>
                </c:pt>
                <c:pt idx="5">
                  <c:v>8531</c:v>
                </c:pt>
                <c:pt idx="6">
                  <c:v>8990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47-417B-B664-438DA03B7C9A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8.56'!$T$12:$Z$12</c:f>
              <c:numCache>
                <c:formatCode>#,##0</c:formatCode>
                <c:ptCount val="7"/>
                <c:pt idx="0">
                  <c:v>2002</c:v>
                </c:pt>
                <c:pt idx="1">
                  <c:v>1942</c:v>
                </c:pt>
                <c:pt idx="2">
                  <c:v>1935</c:v>
                </c:pt>
                <c:pt idx="3">
                  <c:v>1865</c:v>
                </c:pt>
                <c:pt idx="4">
                  <c:v>1875</c:v>
                </c:pt>
                <c:pt idx="5">
                  <c:v>1947</c:v>
                </c:pt>
                <c:pt idx="6">
                  <c:v>2010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47-417B-B664-438DA03B7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8.56'!$AB$15:$AB$33</c:f>
              <c:numCache>
                <c:formatCode>0.0%</c:formatCode>
                <c:ptCount val="19"/>
                <c:pt idx="0">
                  <c:v>5.7833954714922253E-2</c:v>
                </c:pt>
                <c:pt idx="1">
                  <c:v>2.8189506228971538E-3</c:v>
                </c:pt>
                <c:pt idx="2">
                  <c:v>6.2107847594798579E-2</c:v>
                </c:pt>
                <c:pt idx="3">
                  <c:v>5.9107029189779028E-3</c:v>
                </c:pt>
                <c:pt idx="4">
                  <c:v>9.7844866781849602E-2</c:v>
                </c:pt>
                <c:pt idx="5">
                  <c:v>2.9917250159134309E-2</c:v>
                </c:pt>
                <c:pt idx="6">
                  <c:v>6.8927889424388475E-2</c:v>
                </c:pt>
                <c:pt idx="7">
                  <c:v>7.4565790670182777E-2</c:v>
                </c:pt>
                <c:pt idx="8">
                  <c:v>3.1190324633991087E-2</c:v>
                </c:pt>
                <c:pt idx="9">
                  <c:v>6.8200418295898879E-3</c:v>
                </c:pt>
                <c:pt idx="10">
                  <c:v>2.6461762298808766E-2</c:v>
                </c:pt>
                <c:pt idx="11">
                  <c:v>1.718650541056652E-2</c:v>
                </c:pt>
                <c:pt idx="12">
                  <c:v>4.9831772301536785E-2</c:v>
                </c:pt>
                <c:pt idx="13">
                  <c:v>5.6651814131126674E-2</c:v>
                </c:pt>
                <c:pt idx="14">
                  <c:v>6.0289169773574611E-2</c:v>
                </c:pt>
                <c:pt idx="15">
                  <c:v>9.5025916158952436E-2</c:v>
                </c:pt>
                <c:pt idx="16">
                  <c:v>9.9208875147767578E-2</c:v>
                </c:pt>
                <c:pt idx="17">
                  <c:v>2.2278803309993635E-2</c:v>
                </c:pt>
                <c:pt idx="18">
                  <c:v>3.2554332999909064E-2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6-4860-8F44-D8A4676009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6-4860-8F44-D8A467600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8.56'!$Z$44:$Z$60</c:f>
              <c:numCache>
                <c:formatCode>#,##0</c:formatCode>
                <c:ptCount val="17"/>
                <c:pt idx="0">
                  <c:v>9</c:v>
                </c:pt>
                <c:pt idx="1">
                  <c:v>98</c:v>
                </c:pt>
                <c:pt idx="2">
                  <c:v>275</c:v>
                </c:pt>
                <c:pt idx="3">
                  <c:v>404</c:v>
                </c:pt>
                <c:pt idx="4">
                  <c:v>503</c:v>
                </c:pt>
                <c:pt idx="5">
                  <c:v>429</c:v>
                </c:pt>
                <c:pt idx="6">
                  <c:v>441</c:v>
                </c:pt>
                <c:pt idx="7">
                  <c:v>503</c:v>
                </c:pt>
                <c:pt idx="8">
                  <c:v>598</c:v>
                </c:pt>
                <c:pt idx="9">
                  <c:v>572</c:v>
                </c:pt>
                <c:pt idx="10">
                  <c:v>607</c:v>
                </c:pt>
                <c:pt idx="11">
                  <c:v>514</c:v>
                </c:pt>
                <c:pt idx="12">
                  <c:v>308</c:v>
                </c:pt>
                <c:pt idx="13">
                  <c:v>162</c:v>
                </c:pt>
                <c:pt idx="14">
                  <c:v>57</c:v>
                </c:pt>
                <c:pt idx="15">
                  <c:v>45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C-4745-99F4-E5A962C75942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8.56'!$Z$63:$Z$79</c:f>
              <c:numCache>
                <c:formatCode>#,##0</c:formatCode>
                <c:ptCount val="17"/>
                <c:pt idx="0">
                  <c:v>0</c:v>
                </c:pt>
                <c:pt idx="1">
                  <c:v>105</c:v>
                </c:pt>
                <c:pt idx="2">
                  <c:v>321</c:v>
                </c:pt>
                <c:pt idx="3">
                  <c:v>471</c:v>
                </c:pt>
                <c:pt idx="4">
                  <c:v>441</c:v>
                </c:pt>
                <c:pt idx="5">
                  <c:v>405</c:v>
                </c:pt>
                <c:pt idx="6">
                  <c:v>428</c:v>
                </c:pt>
                <c:pt idx="7">
                  <c:v>522</c:v>
                </c:pt>
                <c:pt idx="8">
                  <c:v>641</c:v>
                </c:pt>
                <c:pt idx="9">
                  <c:v>582</c:v>
                </c:pt>
                <c:pt idx="10">
                  <c:v>633</c:v>
                </c:pt>
                <c:pt idx="11">
                  <c:v>477</c:v>
                </c:pt>
                <c:pt idx="12">
                  <c:v>231</c:v>
                </c:pt>
                <c:pt idx="13">
                  <c:v>113</c:v>
                </c:pt>
                <c:pt idx="14">
                  <c:v>43</c:v>
                </c:pt>
                <c:pt idx="15">
                  <c:v>18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C-4745-99F4-E5A962C75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8.56'!$Z$83:$Z$90</c:f>
              <c:numCache>
                <c:formatCode>#,##0</c:formatCode>
                <c:ptCount val="8"/>
                <c:pt idx="0">
                  <c:v>473</c:v>
                </c:pt>
                <c:pt idx="1">
                  <c:v>331</c:v>
                </c:pt>
                <c:pt idx="2">
                  <c:v>794</c:v>
                </c:pt>
                <c:pt idx="3">
                  <c:v>254</c:v>
                </c:pt>
                <c:pt idx="4">
                  <c:v>112</c:v>
                </c:pt>
                <c:pt idx="5">
                  <c:v>124</c:v>
                </c:pt>
                <c:pt idx="6">
                  <c:v>355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B-43BF-8F93-A17D7C5F4BB9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8.56'!$Z$93:$Z$100</c:f>
              <c:numCache>
                <c:formatCode>#,##0</c:formatCode>
                <c:ptCount val="8"/>
                <c:pt idx="0">
                  <c:v>278</c:v>
                </c:pt>
                <c:pt idx="1">
                  <c:v>648</c:v>
                </c:pt>
                <c:pt idx="2">
                  <c:v>177</c:v>
                </c:pt>
                <c:pt idx="3">
                  <c:v>626</c:v>
                </c:pt>
                <c:pt idx="4">
                  <c:v>589</c:v>
                </c:pt>
                <c:pt idx="5">
                  <c:v>287</c:v>
                </c:pt>
                <c:pt idx="6">
                  <c:v>26</c:v>
                </c:pt>
                <c:pt idx="7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B-43BF-8F93-A17D7C5F4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8.6'!$T$4:$Z$4</c:f>
              <c:numCache>
                <c:formatCode>#,##0</c:formatCode>
                <c:ptCount val="7"/>
                <c:pt idx="0">
                  <c:v>32620</c:v>
                </c:pt>
                <c:pt idx="1">
                  <c:v>33397</c:v>
                </c:pt>
                <c:pt idx="2">
                  <c:v>34423</c:v>
                </c:pt>
                <c:pt idx="3">
                  <c:v>34818</c:v>
                </c:pt>
                <c:pt idx="4">
                  <c:v>35558</c:v>
                </c:pt>
                <c:pt idx="5">
                  <c:v>37715</c:v>
                </c:pt>
                <c:pt idx="6">
                  <c:v>39352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2-4CE2-8922-00E53D3D2515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8.6'!$T$7:$Z$7</c:f>
              <c:numCache>
                <c:formatCode>#,##0</c:formatCode>
                <c:ptCount val="7"/>
                <c:pt idx="0">
                  <c:v>23674</c:v>
                </c:pt>
                <c:pt idx="1">
                  <c:v>24099</c:v>
                </c:pt>
                <c:pt idx="2">
                  <c:v>24565</c:v>
                </c:pt>
                <c:pt idx="3">
                  <c:v>24784</c:v>
                </c:pt>
                <c:pt idx="4">
                  <c:v>25532</c:v>
                </c:pt>
                <c:pt idx="5">
                  <c:v>26717</c:v>
                </c:pt>
                <c:pt idx="6">
                  <c:v>28125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2-4CE2-8922-00E53D3D2515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8.6'!$T$11:$Z$11</c:f>
              <c:numCache>
                <c:formatCode>#,##0</c:formatCode>
                <c:ptCount val="7"/>
                <c:pt idx="0">
                  <c:v>26792</c:v>
                </c:pt>
                <c:pt idx="1">
                  <c:v>27651</c:v>
                </c:pt>
                <c:pt idx="2">
                  <c:v>28673</c:v>
                </c:pt>
                <c:pt idx="3">
                  <c:v>29214</c:v>
                </c:pt>
                <c:pt idx="4">
                  <c:v>29942</c:v>
                </c:pt>
                <c:pt idx="5">
                  <c:v>31831</c:v>
                </c:pt>
                <c:pt idx="6">
                  <c:v>33252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2-4CE2-8922-00E53D3D2515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8.6'!$T$12:$Z$12</c:f>
              <c:numCache>
                <c:formatCode>#,##0</c:formatCode>
                <c:ptCount val="7"/>
                <c:pt idx="0">
                  <c:v>5825</c:v>
                </c:pt>
                <c:pt idx="1">
                  <c:v>5749</c:v>
                </c:pt>
                <c:pt idx="2">
                  <c:v>5751</c:v>
                </c:pt>
                <c:pt idx="3">
                  <c:v>5601</c:v>
                </c:pt>
                <c:pt idx="4">
                  <c:v>5614</c:v>
                </c:pt>
                <c:pt idx="5">
                  <c:v>5884</c:v>
                </c:pt>
                <c:pt idx="6">
                  <c:v>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42-4CE2-8922-00E53D3D2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8.56'!$T$8:$Z$8</c:f>
              <c:numCache>
                <c:formatCode>#,##0</c:formatCode>
                <c:ptCount val="7"/>
                <c:pt idx="0">
                  <c:v>30000</c:v>
                </c:pt>
                <c:pt idx="1">
                  <c:v>32141</c:v>
                </c:pt>
                <c:pt idx="2">
                  <c:v>32195</c:v>
                </c:pt>
                <c:pt idx="3">
                  <c:v>33162</c:v>
                </c:pt>
                <c:pt idx="4">
                  <c:v>34883</c:v>
                </c:pt>
                <c:pt idx="5">
                  <c:v>36448.42</c:v>
                </c:pt>
                <c:pt idx="6">
                  <c:v>37768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6-48DC-9319-2D9CB45A45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6-48DC-9319-2D9CB45A4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8.57'!$U$4:$Y$4</c:f>
              <c:numCache>
                <c:formatCode>#,##0</c:formatCode>
                <c:ptCount val="5"/>
                <c:pt idx="0">
                  <c:v>51026</c:v>
                </c:pt>
                <c:pt idx="1">
                  <c:v>50819</c:v>
                </c:pt>
                <c:pt idx="2">
                  <c:v>51554</c:v>
                </c:pt>
                <c:pt idx="3">
                  <c:v>51191</c:v>
                </c:pt>
                <c:pt idx="4">
                  <c:v>52118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9-43A6-AC96-9A1A64DC6CB0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8.57'!$U$7:$Y$7</c:f>
              <c:numCache>
                <c:formatCode>#,##0</c:formatCode>
                <c:ptCount val="5"/>
                <c:pt idx="0">
                  <c:v>37497</c:v>
                </c:pt>
                <c:pt idx="1">
                  <c:v>37448</c:v>
                </c:pt>
                <c:pt idx="2">
                  <c:v>37478</c:v>
                </c:pt>
                <c:pt idx="3">
                  <c:v>37585</c:v>
                </c:pt>
                <c:pt idx="4">
                  <c:v>37844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9-43A6-AC96-9A1A64DC6CB0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8.57'!$U$11:$Y$11</c:f>
              <c:numCache>
                <c:formatCode>#,##0</c:formatCode>
                <c:ptCount val="5"/>
                <c:pt idx="0">
                  <c:v>45404</c:v>
                </c:pt>
                <c:pt idx="1">
                  <c:v>45224</c:v>
                </c:pt>
                <c:pt idx="2">
                  <c:v>46126</c:v>
                </c:pt>
                <c:pt idx="3">
                  <c:v>45723</c:v>
                </c:pt>
                <c:pt idx="4">
                  <c:v>46552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A9-43A6-AC96-9A1A64DC6CB0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8.57'!$U$12:$Y$12</c:f>
              <c:numCache>
                <c:formatCode>#,##0</c:formatCode>
                <c:ptCount val="5"/>
                <c:pt idx="0">
                  <c:v>5622</c:v>
                </c:pt>
                <c:pt idx="1">
                  <c:v>5596</c:v>
                </c:pt>
                <c:pt idx="2">
                  <c:v>5425</c:v>
                </c:pt>
                <c:pt idx="3">
                  <c:v>5465</c:v>
                </c:pt>
                <c:pt idx="4">
                  <c:v>5566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A9-43A6-AC96-9A1A64DC6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8.57'!$AB$15:$AB$33</c:f>
              <c:numCache>
                <c:formatCode>0.0%</c:formatCode>
                <c:ptCount val="19"/>
                <c:pt idx="0">
                  <c:v>5.1812495289773157E-3</c:v>
                </c:pt>
                <c:pt idx="1">
                  <c:v>1.2058180721983571E-3</c:v>
                </c:pt>
                <c:pt idx="2">
                  <c:v>5.1755972567638857E-2</c:v>
                </c:pt>
                <c:pt idx="3">
                  <c:v>5.8972040093450903E-3</c:v>
                </c:pt>
                <c:pt idx="4">
                  <c:v>0.10051624086215992</c:v>
                </c:pt>
                <c:pt idx="5">
                  <c:v>4.2919587007310273E-2</c:v>
                </c:pt>
                <c:pt idx="6">
                  <c:v>8.2918833371015147E-2</c:v>
                </c:pt>
                <c:pt idx="7">
                  <c:v>4.6160223076343355E-2</c:v>
                </c:pt>
                <c:pt idx="8">
                  <c:v>2.5812043107996081E-2</c:v>
                </c:pt>
                <c:pt idx="9">
                  <c:v>1.855829376742784E-2</c:v>
                </c:pt>
                <c:pt idx="10">
                  <c:v>4.1073178084256541E-2</c:v>
                </c:pt>
                <c:pt idx="11">
                  <c:v>1.8595975582184038E-2</c:v>
                </c:pt>
                <c:pt idx="12">
                  <c:v>9.1227673524756955E-2</c:v>
                </c:pt>
                <c:pt idx="13">
                  <c:v>6.5679403120054256E-2</c:v>
                </c:pt>
                <c:pt idx="14">
                  <c:v>5.1134222624161577E-2</c:v>
                </c:pt>
                <c:pt idx="15">
                  <c:v>0.11864119375989148</c:v>
                </c:pt>
                <c:pt idx="16">
                  <c:v>0.11690783028110634</c:v>
                </c:pt>
                <c:pt idx="17">
                  <c:v>3.2538247041977539E-2</c:v>
                </c:pt>
                <c:pt idx="18">
                  <c:v>3.4836837742105657E-2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D-4BBC-B2DC-6F9F52AE8F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D-4BBC-B2DC-6F9F52AE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8.57'!$Y$44:$Y$60</c:f>
              <c:numCache>
                <c:formatCode>#,##0</c:formatCode>
                <c:ptCount val="17"/>
                <c:pt idx="0">
                  <c:v>18</c:v>
                </c:pt>
                <c:pt idx="1">
                  <c:v>443</c:v>
                </c:pt>
                <c:pt idx="2">
                  <c:v>1708</c:v>
                </c:pt>
                <c:pt idx="3">
                  <c:v>2525</c:v>
                </c:pt>
                <c:pt idx="4">
                  <c:v>2463</c:v>
                </c:pt>
                <c:pt idx="5">
                  <c:v>1992</c:v>
                </c:pt>
                <c:pt idx="6">
                  <c:v>2101</c:v>
                </c:pt>
                <c:pt idx="7">
                  <c:v>2541</c:v>
                </c:pt>
                <c:pt idx="8">
                  <c:v>2905</c:v>
                </c:pt>
                <c:pt idx="9">
                  <c:v>2636</c:v>
                </c:pt>
                <c:pt idx="10">
                  <c:v>2570</c:v>
                </c:pt>
                <c:pt idx="11">
                  <c:v>1916</c:v>
                </c:pt>
                <c:pt idx="12">
                  <c:v>1015</c:v>
                </c:pt>
                <c:pt idx="13">
                  <c:v>411</c:v>
                </c:pt>
                <c:pt idx="14">
                  <c:v>147</c:v>
                </c:pt>
                <c:pt idx="15">
                  <c:v>61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3-4507-9805-B98F16E3FF29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8.57'!$Y$63:$Y$79</c:f>
              <c:numCache>
                <c:formatCode>#,##0</c:formatCode>
                <c:ptCount val="17"/>
                <c:pt idx="0">
                  <c:v>10</c:v>
                </c:pt>
                <c:pt idx="1">
                  <c:v>539</c:v>
                </c:pt>
                <c:pt idx="2">
                  <c:v>1769</c:v>
                </c:pt>
                <c:pt idx="3">
                  <c:v>2813</c:v>
                </c:pt>
                <c:pt idx="4">
                  <c:v>2524</c:v>
                </c:pt>
                <c:pt idx="5">
                  <c:v>2017</c:v>
                </c:pt>
                <c:pt idx="6">
                  <c:v>2238</c:v>
                </c:pt>
                <c:pt idx="7">
                  <c:v>2833</c:v>
                </c:pt>
                <c:pt idx="8">
                  <c:v>3137</c:v>
                </c:pt>
                <c:pt idx="9">
                  <c:v>3052</c:v>
                </c:pt>
                <c:pt idx="10">
                  <c:v>2621</c:v>
                </c:pt>
                <c:pt idx="11">
                  <c:v>1848</c:v>
                </c:pt>
                <c:pt idx="12">
                  <c:v>754</c:v>
                </c:pt>
                <c:pt idx="13">
                  <c:v>301</c:v>
                </c:pt>
                <c:pt idx="14">
                  <c:v>91</c:v>
                </c:pt>
                <c:pt idx="15">
                  <c:v>40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3-4507-9805-B98F16E3F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8.57'!$Y$83:$Y$90</c:f>
              <c:numCache>
                <c:formatCode>#,##0</c:formatCode>
                <c:ptCount val="8"/>
                <c:pt idx="0">
                  <c:v>3397</c:v>
                </c:pt>
                <c:pt idx="1">
                  <c:v>3620</c:v>
                </c:pt>
                <c:pt idx="2">
                  <c:v>3420</c:v>
                </c:pt>
                <c:pt idx="3">
                  <c:v>987</c:v>
                </c:pt>
                <c:pt idx="4">
                  <c:v>1198</c:v>
                </c:pt>
                <c:pt idx="5">
                  <c:v>1019</c:v>
                </c:pt>
                <c:pt idx="6">
                  <c:v>734</c:v>
                </c:pt>
                <c:pt idx="7">
                  <c:v>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0-43C8-B353-735210AEC040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8.57'!$Y$93:$Y$100</c:f>
              <c:numCache>
                <c:formatCode>#,##0</c:formatCode>
                <c:ptCount val="8"/>
                <c:pt idx="0">
                  <c:v>1772</c:v>
                </c:pt>
                <c:pt idx="1">
                  <c:v>4923</c:v>
                </c:pt>
                <c:pt idx="2">
                  <c:v>534</c:v>
                </c:pt>
                <c:pt idx="3">
                  <c:v>2060</c:v>
                </c:pt>
                <c:pt idx="4">
                  <c:v>4101</c:v>
                </c:pt>
                <c:pt idx="5">
                  <c:v>1691</c:v>
                </c:pt>
                <c:pt idx="6">
                  <c:v>64</c:v>
                </c:pt>
                <c:pt idx="7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0-43C8-B353-735210AEC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8.57'!$U$8:$Y$8</c:f>
              <c:numCache>
                <c:formatCode>#,##0</c:formatCode>
                <c:ptCount val="5"/>
                <c:pt idx="0">
                  <c:v>39237.5</c:v>
                </c:pt>
                <c:pt idx="1">
                  <c:v>40143.760000000002</c:v>
                </c:pt>
                <c:pt idx="2">
                  <c:v>42172</c:v>
                </c:pt>
                <c:pt idx="3">
                  <c:v>44163.5</c:v>
                </c:pt>
                <c:pt idx="4">
                  <c:v>45100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7C-4293-9B6E-BCEF8303CA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7C-4293-9B6E-BCEF8303C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8.57'!$T$4:$Z$4</c:f>
              <c:numCache>
                <c:formatCode>#,##0</c:formatCode>
                <c:ptCount val="7"/>
                <c:pt idx="0">
                  <c:v>51362</c:v>
                </c:pt>
                <c:pt idx="1">
                  <c:v>51026</c:v>
                </c:pt>
                <c:pt idx="2">
                  <c:v>50819</c:v>
                </c:pt>
                <c:pt idx="3">
                  <c:v>51554</c:v>
                </c:pt>
                <c:pt idx="4">
                  <c:v>51191</c:v>
                </c:pt>
                <c:pt idx="5">
                  <c:v>52118</c:v>
                </c:pt>
                <c:pt idx="6">
                  <c:v>53076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1-4504-B57A-48DECEE64DFC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8.57'!$T$7:$Z$7</c:f>
              <c:numCache>
                <c:formatCode>#,##0</c:formatCode>
                <c:ptCount val="7"/>
                <c:pt idx="0">
                  <c:v>37675</c:v>
                </c:pt>
                <c:pt idx="1">
                  <c:v>37497</c:v>
                </c:pt>
                <c:pt idx="2">
                  <c:v>37448</c:v>
                </c:pt>
                <c:pt idx="3">
                  <c:v>37478</c:v>
                </c:pt>
                <c:pt idx="4">
                  <c:v>37585</c:v>
                </c:pt>
                <c:pt idx="5">
                  <c:v>37844</c:v>
                </c:pt>
                <c:pt idx="6">
                  <c:v>38534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1-4504-B57A-48DECEE64DFC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8.57'!$T$11:$Z$11</c:f>
              <c:numCache>
                <c:formatCode>#,##0</c:formatCode>
                <c:ptCount val="7"/>
                <c:pt idx="0">
                  <c:v>45599</c:v>
                </c:pt>
                <c:pt idx="1">
                  <c:v>45404</c:v>
                </c:pt>
                <c:pt idx="2">
                  <c:v>45224</c:v>
                </c:pt>
                <c:pt idx="3">
                  <c:v>46126</c:v>
                </c:pt>
                <c:pt idx="4">
                  <c:v>45723</c:v>
                </c:pt>
                <c:pt idx="5">
                  <c:v>46552</c:v>
                </c:pt>
                <c:pt idx="6">
                  <c:v>47365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1-4504-B57A-48DECEE64DFC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8.57'!$T$12:$Z$12</c:f>
              <c:numCache>
                <c:formatCode>#,##0</c:formatCode>
                <c:ptCount val="7"/>
                <c:pt idx="0">
                  <c:v>5761</c:v>
                </c:pt>
                <c:pt idx="1">
                  <c:v>5622</c:v>
                </c:pt>
                <c:pt idx="2">
                  <c:v>5596</c:v>
                </c:pt>
                <c:pt idx="3">
                  <c:v>5425</c:v>
                </c:pt>
                <c:pt idx="4">
                  <c:v>5465</c:v>
                </c:pt>
                <c:pt idx="5">
                  <c:v>5566</c:v>
                </c:pt>
                <c:pt idx="6">
                  <c:v>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21-4504-B57A-48DECEE64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8.57'!$AB$15:$AB$33</c:f>
              <c:numCache>
                <c:formatCode>0.0%</c:formatCode>
                <c:ptCount val="19"/>
                <c:pt idx="0">
                  <c:v>5.1812495289773157E-3</c:v>
                </c:pt>
                <c:pt idx="1">
                  <c:v>1.2058180721983571E-3</c:v>
                </c:pt>
                <c:pt idx="2">
                  <c:v>5.1755972567638857E-2</c:v>
                </c:pt>
                <c:pt idx="3">
                  <c:v>5.8972040093450903E-3</c:v>
                </c:pt>
                <c:pt idx="4">
                  <c:v>0.10051624086215992</c:v>
                </c:pt>
                <c:pt idx="5">
                  <c:v>4.2919587007310273E-2</c:v>
                </c:pt>
                <c:pt idx="6">
                  <c:v>8.2918833371015147E-2</c:v>
                </c:pt>
                <c:pt idx="7">
                  <c:v>4.6160223076343355E-2</c:v>
                </c:pt>
                <c:pt idx="8">
                  <c:v>2.5812043107996081E-2</c:v>
                </c:pt>
                <c:pt idx="9">
                  <c:v>1.855829376742784E-2</c:v>
                </c:pt>
                <c:pt idx="10">
                  <c:v>4.1073178084256541E-2</c:v>
                </c:pt>
                <c:pt idx="11">
                  <c:v>1.8595975582184038E-2</c:v>
                </c:pt>
                <c:pt idx="12">
                  <c:v>9.1227673524756955E-2</c:v>
                </c:pt>
                <c:pt idx="13">
                  <c:v>6.5679403120054256E-2</c:v>
                </c:pt>
                <c:pt idx="14">
                  <c:v>5.1134222624161577E-2</c:v>
                </c:pt>
                <c:pt idx="15">
                  <c:v>0.11864119375989148</c:v>
                </c:pt>
                <c:pt idx="16">
                  <c:v>0.11690783028110634</c:v>
                </c:pt>
                <c:pt idx="17">
                  <c:v>3.2538247041977539E-2</c:v>
                </c:pt>
                <c:pt idx="18">
                  <c:v>3.4836837742105657E-2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8-43A8-8C27-B2FC17F6E7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38-43A8-8C27-B2FC17F6E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8.57'!$Z$44:$Z$60</c:f>
              <c:numCache>
                <c:formatCode>#,##0</c:formatCode>
                <c:ptCount val="17"/>
                <c:pt idx="0">
                  <c:v>9</c:v>
                </c:pt>
                <c:pt idx="1">
                  <c:v>480</c:v>
                </c:pt>
                <c:pt idx="2">
                  <c:v>1635</c:v>
                </c:pt>
                <c:pt idx="3">
                  <c:v>2614</c:v>
                </c:pt>
                <c:pt idx="4">
                  <c:v>2483</c:v>
                </c:pt>
                <c:pt idx="5">
                  <c:v>2048</c:v>
                </c:pt>
                <c:pt idx="6">
                  <c:v>2174</c:v>
                </c:pt>
                <c:pt idx="7">
                  <c:v>2501</c:v>
                </c:pt>
                <c:pt idx="8">
                  <c:v>2885</c:v>
                </c:pt>
                <c:pt idx="9">
                  <c:v>2550</c:v>
                </c:pt>
                <c:pt idx="10">
                  <c:v>2661</c:v>
                </c:pt>
                <c:pt idx="11">
                  <c:v>1989</c:v>
                </c:pt>
                <c:pt idx="12">
                  <c:v>1080</c:v>
                </c:pt>
                <c:pt idx="13">
                  <c:v>446</c:v>
                </c:pt>
                <c:pt idx="14">
                  <c:v>143</c:v>
                </c:pt>
                <c:pt idx="15">
                  <c:v>63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2-45A9-A733-CDCB3135A66B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8.57'!$Z$63:$Z$79</c:f>
              <c:numCache>
                <c:formatCode>#,##0</c:formatCode>
                <c:ptCount val="17"/>
                <c:pt idx="0">
                  <c:v>12</c:v>
                </c:pt>
                <c:pt idx="1">
                  <c:v>550</c:v>
                </c:pt>
                <c:pt idx="2">
                  <c:v>1813</c:v>
                </c:pt>
                <c:pt idx="3">
                  <c:v>2940</c:v>
                </c:pt>
                <c:pt idx="4">
                  <c:v>2527</c:v>
                </c:pt>
                <c:pt idx="5">
                  <c:v>2054</c:v>
                </c:pt>
                <c:pt idx="6">
                  <c:v>2238</c:v>
                </c:pt>
                <c:pt idx="7">
                  <c:v>2848</c:v>
                </c:pt>
                <c:pt idx="8">
                  <c:v>3245</c:v>
                </c:pt>
                <c:pt idx="9">
                  <c:v>3034</c:v>
                </c:pt>
                <c:pt idx="10">
                  <c:v>2711</c:v>
                </c:pt>
                <c:pt idx="11">
                  <c:v>1901</c:v>
                </c:pt>
                <c:pt idx="12">
                  <c:v>818</c:v>
                </c:pt>
                <c:pt idx="13">
                  <c:v>322</c:v>
                </c:pt>
                <c:pt idx="14">
                  <c:v>117</c:v>
                </c:pt>
                <c:pt idx="15">
                  <c:v>52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2-45A9-A733-CDCB3135A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8.57'!$Z$83:$Z$90</c:f>
              <c:numCache>
                <c:formatCode>#,##0</c:formatCode>
                <c:ptCount val="8"/>
                <c:pt idx="0">
                  <c:v>3527</c:v>
                </c:pt>
                <c:pt idx="1">
                  <c:v>3680</c:v>
                </c:pt>
                <c:pt idx="2">
                  <c:v>3571</c:v>
                </c:pt>
                <c:pt idx="3">
                  <c:v>1057</c:v>
                </c:pt>
                <c:pt idx="4">
                  <c:v>1189</c:v>
                </c:pt>
                <c:pt idx="5">
                  <c:v>1064</c:v>
                </c:pt>
                <c:pt idx="6">
                  <c:v>755</c:v>
                </c:pt>
                <c:pt idx="7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4-4194-AB7C-6B84EA4102B4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8.57'!$Z$93:$Z$100</c:f>
              <c:numCache>
                <c:formatCode>#,##0</c:formatCode>
                <c:ptCount val="8"/>
                <c:pt idx="0">
                  <c:v>1867</c:v>
                </c:pt>
                <c:pt idx="1">
                  <c:v>5056</c:v>
                </c:pt>
                <c:pt idx="2">
                  <c:v>557</c:v>
                </c:pt>
                <c:pt idx="3">
                  <c:v>2198</c:v>
                </c:pt>
                <c:pt idx="4">
                  <c:v>4104</c:v>
                </c:pt>
                <c:pt idx="5">
                  <c:v>1716</c:v>
                </c:pt>
                <c:pt idx="6">
                  <c:v>78</c:v>
                </c:pt>
                <c:pt idx="7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4-4194-AB7C-6B84EA4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8.6'!$AB$15:$AB$33</c:f>
              <c:numCache>
                <c:formatCode>0.0%</c:formatCode>
                <c:ptCount val="19"/>
                <c:pt idx="0">
                  <c:v>5.5575320187029882E-2</c:v>
                </c:pt>
                <c:pt idx="1">
                  <c:v>5.4889205122992477E-3</c:v>
                </c:pt>
                <c:pt idx="2">
                  <c:v>6.4952226062207769E-2</c:v>
                </c:pt>
                <c:pt idx="3">
                  <c:v>1.1079487700752186E-2</c:v>
                </c:pt>
                <c:pt idx="4">
                  <c:v>9.6233990648505796E-2</c:v>
                </c:pt>
                <c:pt idx="5">
                  <c:v>3.4356576539947142E-2</c:v>
                </c:pt>
                <c:pt idx="6">
                  <c:v>7.5091482008538324E-2</c:v>
                </c:pt>
                <c:pt idx="7">
                  <c:v>5.7430372026834722E-2</c:v>
                </c:pt>
                <c:pt idx="8">
                  <c:v>3.6084570034559872E-2</c:v>
                </c:pt>
                <c:pt idx="9">
                  <c:v>7.1660906688351287E-3</c:v>
                </c:pt>
                <c:pt idx="10">
                  <c:v>3.3441756454563938E-2</c:v>
                </c:pt>
                <c:pt idx="11">
                  <c:v>1.5806058141898761E-2</c:v>
                </c:pt>
                <c:pt idx="12">
                  <c:v>5.4558853425492986E-2</c:v>
                </c:pt>
                <c:pt idx="13">
                  <c:v>5.626143525106729E-2</c:v>
                </c:pt>
                <c:pt idx="14">
                  <c:v>4.5944297621467775E-2</c:v>
                </c:pt>
                <c:pt idx="15">
                  <c:v>8.9296605001016466E-2</c:v>
                </c:pt>
                <c:pt idx="16">
                  <c:v>0.11221793047367351</c:v>
                </c:pt>
                <c:pt idx="17">
                  <c:v>1.9922748526123194E-2</c:v>
                </c:pt>
                <c:pt idx="18">
                  <c:v>3.8524090262248421E-2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B-48A1-8002-E7145CBB3F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B-48A1-8002-E7145CBB3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8.57'!$T$8:$Z$8</c:f>
              <c:numCache>
                <c:formatCode>#,##0</c:formatCode>
                <c:ptCount val="7"/>
                <c:pt idx="0">
                  <c:v>38537</c:v>
                </c:pt>
                <c:pt idx="1">
                  <c:v>39237.5</c:v>
                </c:pt>
                <c:pt idx="2">
                  <c:v>40143.760000000002</c:v>
                </c:pt>
                <c:pt idx="3">
                  <c:v>42172</c:v>
                </c:pt>
                <c:pt idx="4">
                  <c:v>44163.5</c:v>
                </c:pt>
                <c:pt idx="5">
                  <c:v>45100</c:v>
                </c:pt>
                <c:pt idx="6">
                  <c:v>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D-41A4-8BE7-487C58F1BD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D-41A4-8BE7-487C58F1B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8.58'!$U$4:$Y$4</c:f>
              <c:numCache>
                <c:formatCode>#,##0</c:formatCode>
                <c:ptCount val="5"/>
                <c:pt idx="0">
                  <c:v>8734</c:v>
                </c:pt>
                <c:pt idx="1">
                  <c:v>8480</c:v>
                </c:pt>
                <c:pt idx="2">
                  <c:v>8514</c:v>
                </c:pt>
                <c:pt idx="3">
                  <c:v>8186</c:v>
                </c:pt>
                <c:pt idx="4">
                  <c:v>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7-4E53-B96B-86628444C77D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8.58'!$U$7:$Y$7</c:f>
              <c:numCache>
                <c:formatCode>#,##0</c:formatCode>
                <c:ptCount val="5"/>
                <c:pt idx="0">
                  <c:v>5978</c:v>
                </c:pt>
                <c:pt idx="1">
                  <c:v>5942</c:v>
                </c:pt>
                <c:pt idx="2">
                  <c:v>5895</c:v>
                </c:pt>
                <c:pt idx="3">
                  <c:v>5795</c:v>
                </c:pt>
                <c:pt idx="4">
                  <c:v>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7-4E53-B96B-86628444C77D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8.58'!$U$11:$Y$11</c:f>
              <c:numCache>
                <c:formatCode>#,##0</c:formatCode>
                <c:ptCount val="5"/>
                <c:pt idx="0">
                  <c:v>7265</c:v>
                </c:pt>
                <c:pt idx="1">
                  <c:v>7031</c:v>
                </c:pt>
                <c:pt idx="2">
                  <c:v>7116</c:v>
                </c:pt>
                <c:pt idx="3">
                  <c:v>6874</c:v>
                </c:pt>
                <c:pt idx="4">
                  <c:v>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87-4E53-B96B-86628444C77D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8.58'!$U$12:$Y$12</c:f>
              <c:numCache>
                <c:formatCode>#,##0</c:formatCode>
                <c:ptCount val="5"/>
                <c:pt idx="0">
                  <c:v>1465</c:v>
                </c:pt>
                <c:pt idx="1">
                  <c:v>1449</c:v>
                </c:pt>
                <c:pt idx="2">
                  <c:v>1396</c:v>
                </c:pt>
                <c:pt idx="3">
                  <c:v>1310</c:v>
                </c:pt>
                <c:pt idx="4">
                  <c:v>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87-4E53-B96B-86628444C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8.58'!$AB$15:$AB$33</c:f>
              <c:numCache>
                <c:formatCode>0.0%</c:formatCode>
                <c:ptCount val="19"/>
                <c:pt idx="0">
                  <c:v>8.4337349397590355E-2</c:v>
                </c:pt>
                <c:pt idx="1">
                  <c:v>1.0004302925989673E-2</c:v>
                </c:pt>
                <c:pt idx="2">
                  <c:v>0.1157487091222031</c:v>
                </c:pt>
                <c:pt idx="3">
                  <c:v>7.960413080895009E-3</c:v>
                </c:pt>
                <c:pt idx="4">
                  <c:v>4.7547332185886401E-2</c:v>
                </c:pt>
                <c:pt idx="5">
                  <c:v>2.3881239242685027E-2</c:v>
                </c:pt>
                <c:pt idx="6">
                  <c:v>7.0998278829604133E-2</c:v>
                </c:pt>
                <c:pt idx="7">
                  <c:v>6.9277108433734941E-2</c:v>
                </c:pt>
                <c:pt idx="8">
                  <c:v>3.0443201376936315E-2</c:v>
                </c:pt>
                <c:pt idx="9">
                  <c:v>3.3347676419965577E-3</c:v>
                </c:pt>
                <c:pt idx="10">
                  <c:v>2.4096385542168676E-2</c:v>
                </c:pt>
                <c:pt idx="11">
                  <c:v>1.1080034423407917E-2</c:v>
                </c:pt>
                <c:pt idx="12">
                  <c:v>2.6462994836488812E-2</c:v>
                </c:pt>
                <c:pt idx="13">
                  <c:v>5.475473321858864E-2</c:v>
                </c:pt>
                <c:pt idx="14">
                  <c:v>6.9707401032702232E-2</c:v>
                </c:pt>
                <c:pt idx="15">
                  <c:v>5.8412220309810671E-2</c:v>
                </c:pt>
                <c:pt idx="16">
                  <c:v>0.13027108433734941</c:v>
                </c:pt>
                <c:pt idx="17">
                  <c:v>2.86144578313253E-2</c:v>
                </c:pt>
                <c:pt idx="18">
                  <c:v>2.248278829604131E-2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7-4565-BC30-65794A914C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7-4565-BC30-65794A914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8.58'!$Y$44:$Y$60</c:f>
              <c:numCache>
                <c:formatCode>#,##0</c:formatCode>
                <c:ptCount val="17"/>
                <c:pt idx="0">
                  <c:v>11</c:v>
                </c:pt>
                <c:pt idx="1">
                  <c:v>160</c:v>
                </c:pt>
                <c:pt idx="2">
                  <c:v>309</c:v>
                </c:pt>
                <c:pt idx="3">
                  <c:v>391</c:v>
                </c:pt>
                <c:pt idx="4">
                  <c:v>505</c:v>
                </c:pt>
                <c:pt idx="5">
                  <c:v>379</c:v>
                </c:pt>
                <c:pt idx="6">
                  <c:v>288</c:v>
                </c:pt>
                <c:pt idx="7">
                  <c:v>357</c:v>
                </c:pt>
                <c:pt idx="8">
                  <c:v>456</c:v>
                </c:pt>
                <c:pt idx="9">
                  <c:v>421</c:v>
                </c:pt>
                <c:pt idx="10">
                  <c:v>446</c:v>
                </c:pt>
                <c:pt idx="11">
                  <c:v>378</c:v>
                </c:pt>
                <c:pt idx="12">
                  <c:v>228</c:v>
                </c:pt>
                <c:pt idx="13">
                  <c:v>130</c:v>
                </c:pt>
                <c:pt idx="14">
                  <c:v>65</c:v>
                </c:pt>
                <c:pt idx="15">
                  <c:v>14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E-47BD-A42E-7AE80513BA31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8.58'!$Y$63:$Y$79</c:f>
              <c:numCache>
                <c:formatCode>#,##0</c:formatCode>
                <c:ptCount val="17"/>
                <c:pt idx="0">
                  <c:v>9</c:v>
                </c:pt>
                <c:pt idx="1">
                  <c:v>124</c:v>
                </c:pt>
                <c:pt idx="2">
                  <c:v>306</c:v>
                </c:pt>
                <c:pt idx="3">
                  <c:v>386</c:v>
                </c:pt>
                <c:pt idx="4">
                  <c:v>436</c:v>
                </c:pt>
                <c:pt idx="5">
                  <c:v>315</c:v>
                </c:pt>
                <c:pt idx="6">
                  <c:v>309</c:v>
                </c:pt>
                <c:pt idx="7">
                  <c:v>323</c:v>
                </c:pt>
                <c:pt idx="8">
                  <c:v>413</c:v>
                </c:pt>
                <c:pt idx="9">
                  <c:v>459</c:v>
                </c:pt>
                <c:pt idx="10">
                  <c:v>423</c:v>
                </c:pt>
                <c:pt idx="11">
                  <c:v>344</c:v>
                </c:pt>
                <c:pt idx="12">
                  <c:v>153</c:v>
                </c:pt>
                <c:pt idx="13">
                  <c:v>62</c:v>
                </c:pt>
                <c:pt idx="14">
                  <c:v>41</c:v>
                </c:pt>
                <c:pt idx="15">
                  <c:v>18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E-47BD-A42E-7AE80513B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8.58'!$Y$83:$Y$90</c:f>
              <c:numCache>
                <c:formatCode>#,##0</c:formatCode>
                <c:ptCount val="8"/>
                <c:pt idx="0">
                  <c:v>280</c:v>
                </c:pt>
                <c:pt idx="1">
                  <c:v>192</c:v>
                </c:pt>
                <c:pt idx="2">
                  <c:v>448</c:v>
                </c:pt>
                <c:pt idx="3">
                  <c:v>189</c:v>
                </c:pt>
                <c:pt idx="4">
                  <c:v>86</c:v>
                </c:pt>
                <c:pt idx="5">
                  <c:v>131</c:v>
                </c:pt>
                <c:pt idx="6">
                  <c:v>338</c:v>
                </c:pt>
                <c:pt idx="7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B-4F2B-B257-1BA0859736C8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8.58'!$Y$93:$Y$100</c:f>
              <c:numCache>
                <c:formatCode>#,##0</c:formatCode>
                <c:ptCount val="8"/>
                <c:pt idx="0">
                  <c:v>166</c:v>
                </c:pt>
                <c:pt idx="1">
                  <c:v>472</c:v>
                </c:pt>
                <c:pt idx="2">
                  <c:v>76</c:v>
                </c:pt>
                <c:pt idx="3">
                  <c:v>471</c:v>
                </c:pt>
                <c:pt idx="4">
                  <c:v>386</c:v>
                </c:pt>
                <c:pt idx="5">
                  <c:v>246</c:v>
                </c:pt>
                <c:pt idx="6">
                  <c:v>20</c:v>
                </c:pt>
                <c:pt idx="7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B-4F2B-B257-1BA08597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8.58'!$U$8:$Y$8</c:f>
              <c:numCache>
                <c:formatCode>#,##0</c:formatCode>
                <c:ptCount val="5"/>
                <c:pt idx="0">
                  <c:v>29934</c:v>
                </c:pt>
                <c:pt idx="1">
                  <c:v>31512</c:v>
                </c:pt>
                <c:pt idx="2">
                  <c:v>32782.089999999997</c:v>
                </c:pt>
                <c:pt idx="3">
                  <c:v>34132</c:v>
                </c:pt>
                <c:pt idx="4">
                  <c:v>33926.550000000003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8-44EF-8D8A-E8F7BA453C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E8-44EF-8D8A-E8F7BA453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8.58'!$T$4:$Z$4</c:f>
              <c:numCache>
                <c:formatCode>#,##0</c:formatCode>
                <c:ptCount val="7"/>
                <c:pt idx="0">
                  <c:v>8646</c:v>
                </c:pt>
                <c:pt idx="1">
                  <c:v>8734</c:v>
                </c:pt>
                <c:pt idx="2">
                  <c:v>8480</c:v>
                </c:pt>
                <c:pt idx="3">
                  <c:v>8514</c:v>
                </c:pt>
                <c:pt idx="4">
                  <c:v>8186</c:v>
                </c:pt>
                <c:pt idx="5">
                  <c:v>8696</c:v>
                </c:pt>
                <c:pt idx="6">
                  <c:v>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4-4D4C-A1AB-E57A4DA03257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8.58'!$T$7:$Z$7</c:f>
              <c:numCache>
                <c:formatCode>#,##0</c:formatCode>
                <c:ptCount val="7"/>
                <c:pt idx="0">
                  <c:v>6038</c:v>
                </c:pt>
                <c:pt idx="1">
                  <c:v>5978</c:v>
                </c:pt>
                <c:pt idx="2">
                  <c:v>5942</c:v>
                </c:pt>
                <c:pt idx="3">
                  <c:v>5895</c:v>
                </c:pt>
                <c:pt idx="4">
                  <c:v>5795</c:v>
                </c:pt>
                <c:pt idx="5">
                  <c:v>5968</c:v>
                </c:pt>
                <c:pt idx="6">
                  <c:v>6337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4-4D4C-A1AB-E57A4DA03257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8.58'!$T$11:$Z$11</c:f>
              <c:numCache>
                <c:formatCode>#,##0</c:formatCode>
                <c:ptCount val="7"/>
                <c:pt idx="0">
                  <c:v>7150</c:v>
                </c:pt>
                <c:pt idx="1">
                  <c:v>7265</c:v>
                </c:pt>
                <c:pt idx="2">
                  <c:v>7031</c:v>
                </c:pt>
                <c:pt idx="3">
                  <c:v>7116</c:v>
                </c:pt>
                <c:pt idx="4">
                  <c:v>6874</c:v>
                </c:pt>
                <c:pt idx="5">
                  <c:v>7351</c:v>
                </c:pt>
                <c:pt idx="6">
                  <c:v>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4-4D4C-A1AB-E57A4DA03257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8.58'!$T$12:$Z$12</c:f>
              <c:numCache>
                <c:formatCode>#,##0</c:formatCode>
                <c:ptCount val="7"/>
                <c:pt idx="0">
                  <c:v>1491</c:v>
                </c:pt>
                <c:pt idx="1">
                  <c:v>1465</c:v>
                </c:pt>
                <c:pt idx="2">
                  <c:v>1449</c:v>
                </c:pt>
                <c:pt idx="3">
                  <c:v>1396</c:v>
                </c:pt>
                <c:pt idx="4">
                  <c:v>1310</c:v>
                </c:pt>
                <c:pt idx="5">
                  <c:v>1345</c:v>
                </c:pt>
                <c:pt idx="6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34-4D4C-A1AB-E57A4DA03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8.58'!$AB$15:$AB$33</c:f>
              <c:numCache>
                <c:formatCode>0.0%</c:formatCode>
                <c:ptCount val="19"/>
                <c:pt idx="0">
                  <c:v>8.4337349397590355E-2</c:v>
                </c:pt>
                <c:pt idx="1">
                  <c:v>1.0004302925989673E-2</c:v>
                </c:pt>
                <c:pt idx="2">
                  <c:v>0.1157487091222031</c:v>
                </c:pt>
                <c:pt idx="3">
                  <c:v>7.960413080895009E-3</c:v>
                </c:pt>
                <c:pt idx="4">
                  <c:v>4.7547332185886401E-2</c:v>
                </c:pt>
                <c:pt idx="5">
                  <c:v>2.3881239242685027E-2</c:v>
                </c:pt>
                <c:pt idx="6">
                  <c:v>7.0998278829604133E-2</c:v>
                </c:pt>
                <c:pt idx="7">
                  <c:v>6.9277108433734941E-2</c:v>
                </c:pt>
                <c:pt idx="8">
                  <c:v>3.0443201376936315E-2</c:v>
                </c:pt>
                <c:pt idx="9">
                  <c:v>3.3347676419965577E-3</c:v>
                </c:pt>
                <c:pt idx="10">
                  <c:v>2.4096385542168676E-2</c:v>
                </c:pt>
                <c:pt idx="11">
                  <c:v>1.1080034423407917E-2</c:v>
                </c:pt>
                <c:pt idx="12">
                  <c:v>2.6462994836488812E-2</c:v>
                </c:pt>
                <c:pt idx="13">
                  <c:v>5.475473321858864E-2</c:v>
                </c:pt>
                <c:pt idx="14">
                  <c:v>6.9707401032702232E-2</c:v>
                </c:pt>
                <c:pt idx="15">
                  <c:v>5.8412220309810671E-2</c:v>
                </c:pt>
                <c:pt idx="16">
                  <c:v>0.13027108433734941</c:v>
                </c:pt>
                <c:pt idx="17">
                  <c:v>2.86144578313253E-2</c:v>
                </c:pt>
                <c:pt idx="18">
                  <c:v>2.248278829604131E-2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1-416B-B105-D179E908AF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1-416B-B105-D179E908A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8.58'!$Z$44:$Z$60</c:f>
              <c:numCache>
                <c:formatCode>#,##0</c:formatCode>
                <c:ptCount val="17"/>
                <c:pt idx="0">
                  <c:v>9</c:v>
                </c:pt>
                <c:pt idx="1">
                  <c:v>170</c:v>
                </c:pt>
                <c:pt idx="2">
                  <c:v>311</c:v>
                </c:pt>
                <c:pt idx="3">
                  <c:v>429</c:v>
                </c:pt>
                <c:pt idx="4">
                  <c:v>490</c:v>
                </c:pt>
                <c:pt idx="5">
                  <c:v>396</c:v>
                </c:pt>
                <c:pt idx="6">
                  <c:v>286</c:v>
                </c:pt>
                <c:pt idx="7">
                  <c:v>349</c:v>
                </c:pt>
                <c:pt idx="8">
                  <c:v>442</c:v>
                </c:pt>
                <c:pt idx="9">
                  <c:v>418</c:v>
                </c:pt>
                <c:pt idx="10">
                  <c:v>493</c:v>
                </c:pt>
                <c:pt idx="11">
                  <c:v>383</c:v>
                </c:pt>
                <c:pt idx="12">
                  <c:v>236</c:v>
                </c:pt>
                <c:pt idx="13">
                  <c:v>124</c:v>
                </c:pt>
                <c:pt idx="14">
                  <c:v>66</c:v>
                </c:pt>
                <c:pt idx="15">
                  <c:v>21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3-4FAD-AEFB-8E66CA2094C3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8.58'!$Z$63:$Z$79</c:f>
              <c:numCache>
                <c:formatCode>#,##0</c:formatCode>
                <c:ptCount val="17"/>
                <c:pt idx="0">
                  <c:v>11</c:v>
                </c:pt>
                <c:pt idx="1">
                  <c:v>121</c:v>
                </c:pt>
                <c:pt idx="2">
                  <c:v>311</c:v>
                </c:pt>
                <c:pt idx="3">
                  <c:v>446</c:v>
                </c:pt>
                <c:pt idx="4">
                  <c:v>467</c:v>
                </c:pt>
                <c:pt idx="5">
                  <c:v>364</c:v>
                </c:pt>
                <c:pt idx="6">
                  <c:v>301</c:v>
                </c:pt>
                <c:pt idx="7">
                  <c:v>291</c:v>
                </c:pt>
                <c:pt idx="8">
                  <c:v>491</c:v>
                </c:pt>
                <c:pt idx="9">
                  <c:v>519</c:v>
                </c:pt>
                <c:pt idx="10">
                  <c:v>473</c:v>
                </c:pt>
                <c:pt idx="11">
                  <c:v>352</c:v>
                </c:pt>
                <c:pt idx="12">
                  <c:v>189</c:v>
                </c:pt>
                <c:pt idx="13">
                  <c:v>65</c:v>
                </c:pt>
                <c:pt idx="14">
                  <c:v>44</c:v>
                </c:pt>
                <c:pt idx="15">
                  <c:v>16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D3-4FAD-AEFB-8E66CA209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8.58'!$Z$83:$Z$90</c:f>
              <c:numCache>
                <c:formatCode>#,##0</c:formatCode>
                <c:ptCount val="8"/>
                <c:pt idx="0">
                  <c:v>293</c:v>
                </c:pt>
                <c:pt idx="1">
                  <c:v>199</c:v>
                </c:pt>
                <c:pt idx="2">
                  <c:v>456</c:v>
                </c:pt>
                <c:pt idx="3">
                  <c:v>219</c:v>
                </c:pt>
                <c:pt idx="4">
                  <c:v>83</c:v>
                </c:pt>
                <c:pt idx="5">
                  <c:v>124</c:v>
                </c:pt>
                <c:pt idx="6">
                  <c:v>325</c:v>
                </c:pt>
                <c:pt idx="7">
                  <c:v>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951-94FB-C20D77210333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8.58'!$Z$93:$Z$100</c:f>
              <c:numCache>
                <c:formatCode>#,##0</c:formatCode>
                <c:ptCount val="8"/>
                <c:pt idx="0">
                  <c:v>188</c:v>
                </c:pt>
                <c:pt idx="1">
                  <c:v>500</c:v>
                </c:pt>
                <c:pt idx="2">
                  <c:v>76</c:v>
                </c:pt>
                <c:pt idx="3">
                  <c:v>542</c:v>
                </c:pt>
                <c:pt idx="4">
                  <c:v>366</c:v>
                </c:pt>
                <c:pt idx="5">
                  <c:v>259</c:v>
                </c:pt>
                <c:pt idx="6">
                  <c:v>22</c:v>
                </c:pt>
                <c:pt idx="7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3-4951-94FB-C20D77210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8.6'!$Z$44:$Z$60</c:f>
              <c:numCache>
                <c:formatCode>#,##0</c:formatCode>
                <c:ptCount val="17"/>
                <c:pt idx="0">
                  <c:v>11</c:v>
                </c:pt>
                <c:pt idx="1">
                  <c:v>398</c:v>
                </c:pt>
                <c:pt idx="2">
                  <c:v>1269</c:v>
                </c:pt>
                <c:pt idx="3">
                  <c:v>1804</c:v>
                </c:pt>
                <c:pt idx="4">
                  <c:v>2173</c:v>
                </c:pt>
                <c:pt idx="5">
                  <c:v>2076</c:v>
                </c:pt>
                <c:pt idx="6">
                  <c:v>1670</c:v>
                </c:pt>
                <c:pt idx="7">
                  <c:v>1713</c:v>
                </c:pt>
                <c:pt idx="8">
                  <c:v>1934</c:v>
                </c:pt>
                <c:pt idx="9">
                  <c:v>1826</c:v>
                </c:pt>
                <c:pt idx="10">
                  <c:v>2025</c:v>
                </c:pt>
                <c:pt idx="11">
                  <c:v>1584</c:v>
                </c:pt>
                <c:pt idx="12">
                  <c:v>891</c:v>
                </c:pt>
                <c:pt idx="13">
                  <c:v>449</c:v>
                </c:pt>
                <c:pt idx="14">
                  <c:v>199</c:v>
                </c:pt>
                <c:pt idx="15">
                  <c:v>99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8-40E2-A118-42E785BBE3A7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8.6'!$Z$63:$Z$79</c:f>
              <c:numCache>
                <c:formatCode>#,##0</c:formatCode>
                <c:ptCount val="17"/>
                <c:pt idx="0">
                  <c:v>10</c:v>
                </c:pt>
                <c:pt idx="1">
                  <c:v>434</c:v>
                </c:pt>
                <c:pt idx="2">
                  <c:v>1141</c:v>
                </c:pt>
                <c:pt idx="3">
                  <c:v>1803</c:v>
                </c:pt>
                <c:pt idx="4">
                  <c:v>1999</c:v>
                </c:pt>
                <c:pt idx="5">
                  <c:v>1884</c:v>
                </c:pt>
                <c:pt idx="6">
                  <c:v>1679</c:v>
                </c:pt>
                <c:pt idx="7">
                  <c:v>1780</c:v>
                </c:pt>
                <c:pt idx="8">
                  <c:v>1978</c:v>
                </c:pt>
                <c:pt idx="9">
                  <c:v>1936</c:v>
                </c:pt>
                <c:pt idx="10">
                  <c:v>1910</c:v>
                </c:pt>
                <c:pt idx="11">
                  <c:v>1358</c:v>
                </c:pt>
                <c:pt idx="12">
                  <c:v>709</c:v>
                </c:pt>
                <c:pt idx="13">
                  <c:v>248</c:v>
                </c:pt>
                <c:pt idx="14">
                  <c:v>139</c:v>
                </c:pt>
                <c:pt idx="15">
                  <c:v>87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38-40E2-A118-42E785BBE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8.58'!$T$8:$Z$8</c:f>
              <c:numCache>
                <c:formatCode>#,##0</c:formatCode>
                <c:ptCount val="7"/>
                <c:pt idx="0">
                  <c:v>28007</c:v>
                </c:pt>
                <c:pt idx="1">
                  <c:v>29934</c:v>
                </c:pt>
                <c:pt idx="2">
                  <c:v>31512</c:v>
                </c:pt>
                <c:pt idx="3">
                  <c:v>32782.089999999997</c:v>
                </c:pt>
                <c:pt idx="4">
                  <c:v>34132</c:v>
                </c:pt>
                <c:pt idx="5">
                  <c:v>33926.550000000003</c:v>
                </c:pt>
                <c:pt idx="6">
                  <c:v>35316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7-4AEA-95E2-49E5105B93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7-4AEA-95E2-49E5105B9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8.59'!$U$4:$Y$4</c:f>
              <c:numCache>
                <c:formatCode>#,##0</c:formatCode>
                <c:ptCount val="5"/>
                <c:pt idx="0">
                  <c:v>103101</c:v>
                </c:pt>
                <c:pt idx="1">
                  <c:v>105328</c:v>
                </c:pt>
                <c:pt idx="2">
                  <c:v>106355</c:v>
                </c:pt>
                <c:pt idx="3">
                  <c:v>106500</c:v>
                </c:pt>
                <c:pt idx="4">
                  <c:v>112891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F-4DEF-A9C1-1F8F82A8769C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8.59'!$U$7:$Y$7</c:f>
              <c:numCache>
                <c:formatCode>#,##0</c:formatCode>
                <c:ptCount val="5"/>
                <c:pt idx="0">
                  <c:v>69950</c:v>
                </c:pt>
                <c:pt idx="1">
                  <c:v>71309</c:v>
                </c:pt>
                <c:pt idx="2">
                  <c:v>71277</c:v>
                </c:pt>
                <c:pt idx="3">
                  <c:v>71482</c:v>
                </c:pt>
                <c:pt idx="4">
                  <c:v>74133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BF-4DEF-A9C1-1F8F82A8769C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8.59'!$U$11:$Y$11</c:f>
              <c:numCache>
                <c:formatCode>#,##0</c:formatCode>
                <c:ptCount val="5"/>
                <c:pt idx="0">
                  <c:v>92848</c:v>
                </c:pt>
                <c:pt idx="1">
                  <c:v>95172</c:v>
                </c:pt>
                <c:pt idx="2">
                  <c:v>96431</c:v>
                </c:pt>
                <c:pt idx="3">
                  <c:v>96214</c:v>
                </c:pt>
                <c:pt idx="4">
                  <c:v>102159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BF-4DEF-A9C1-1F8F82A8769C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8.59'!$U$12:$Y$12</c:f>
              <c:numCache>
                <c:formatCode>#,##0</c:formatCode>
                <c:ptCount val="5"/>
                <c:pt idx="0">
                  <c:v>10253</c:v>
                </c:pt>
                <c:pt idx="1">
                  <c:v>10156</c:v>
                </c:pt>
                <c:pt idx="2">
                  <c:v>9924</c:v>
                </c:pt>
                <c:pt idx="3">
                  <c:v>10286</c:v>
                </c:pt>
                <c:pt idx="4">
                  <c:v>10732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BF-4DEF-A9C1-1F8F82A87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8.59'!$AB$15:$AB$33</c:f>
              <c:numCache>
                <c:formatCode>0.0%</c:formatCode>
                <c:ptCount val="19"/>
                <c:pt idx="0">
                  <c:v>1.5635825542506695E-2</c:v>
                </c:pt>
                <c:pt idx="1">
                  <c:v>1.7620241038054589E-3</c:v>
                </c:pt>
                <c:pt idx="2">
                  <c:v>3.2443482649194687E-2</c:v>
                </c:pt>
                <c:pt idx="3">
                  <c:v>5.842050790772468E-3</c:v>
                </c:pt>
                <c:pt idx="4">
                  <c:v>4.2228703885861897E-2</c:v>
                </c:pt>
                <c:pt idx="5">
                  <c:v>3.7404521388064424E-2</c:v>
                </c:pt>
                <c:pt idx="6">
                  <c:v>6.3886204035548413E-2</c:v>
                </c:pt>
                <c:pt idx="7">
                  <c:v>9.3233314230483019E-2</c:v>
                </c:pt>
                <c:pt idx="8">
                  <c:v>2.3812985946574744E-2</c:v>
                </c:pt>
                <c:pt idx="9">
                  <c:v>3.8165784229028922E-2</c:v>
                </c:pt>
                <c:pt idx="10">
                  <c:v>5.2039585667730155E-2</c:v>
                </c:pt>
                <c:pt idx="11">
                  <c:v>2.4120912488987348E-2</c:v>
                </c:pt>
                <c:pt idx="12">
                  <c:v>0.14587164595290433</c:v>
                </c:pt>
                <c:pt idx="13">
                  <c:v>0.12788360376696803</c:v>
                </c:pt>
                <c:pt idx="14">
                  <c:v>3.4162739177665061E-2</c:v>
                </c:pt>
                <c:pt idx="15">
                  <c:v>7.2721985099776759E-2</c:v>
                </c:pt>
                <c:pt idx="16">
                  <c:v>8.3242808632207399E-2</c:v>
                </c:pt>
                <c:pt idx="17">
                  <c:v>3.6951185089512534E-2</c:v>
                </c:pt>
                <c:pt idx="18">
                  <c:v>3.0048498430429987E-2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D-417F-8E63-7BD47AC636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D-417F-8E63-7BD47AC63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8.59'!$Y$44:$Y$60</c:f>
              <c:numCache>
                <c:formatCode>#,##0</c:formatCode>
                <c:ptCount val="17"/>
                <c:pt idx="0">
                  <c:v>21</c:v>
                </c:pt>
                <c:pt idx="1">
                  <c:v>246</c:v>
                </c:pt>
                <c:pt idx="2">
                  <c:v>1476</c:v>
                </c:pt>
                <c:pt idx="3">
                  <c:v>5584</c:v>
                </c:pt>
                <c:pt idx="4">
                  <c:v>11019</c:v>
                </c:pt>
                <c:pt idx="5">
                  <c:v>10105</c:v>
                </c:pt>
                <c:pt idx="6">
                  <c:v>6873</c:v>
                </c:pt>
                <c:pt idx="7">
                  <c:v>5141</c:v>
                </c:pt>
                <c:pt idx="8">
                  <c:v>4219</c:v>
                </c:pt>
                <c:pt idx="9">
                  <c:v>3315</c:v>
                </c:pt>
                <c:pt idx="10">
                  <c:v>2984</c:v>
                </c:pt>
                <c:pt idx="11">
                  <c:v>1969</c:v>
                </c:pt>
                <c:pt idx="12">
                  <c:v>1206</c:v>
                </c:pt>
                <c:pt idx="13">
                  <c:v>646</c:v>
                </c:pt>
                <c:pt idx="14">
                  <c:v>258</c:v>
                </c:pt>
                <c:pt idx="15">
                  <c:v>77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7-4686-B620-0F790A6209C5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8.59'!$Y$63:$Y$79</c:f>
              <c:numCache>
                <c:formatCode>#,##0</c:formatCode>
                <c:ptCount val="17"/>
                <c:pt idx="0">
                  <c:v>5</c:v>
                </c:pt>
                <c:pt idx="1">
                  <c:v>299</c:v>
                </c:pt>
                <c:pt idx="2">
                  <c:v>1697</c:v>
                </c:pt>
                <c:pt idx="3">
                  <c:v>6576</c:v>
                </c:pt>
                <c:pt idx="4">
                  <c:v>12344</c:v>
                </c:pt>
                <c:pt idx="5">
                  <c:v>10015</c:v>
                </c:pt>
                <c:pt idx="6">
                  <c:v>6845</c:v>
                </c:pt>
                <c:pt idx="7">
                  <c:v>5073</c:v>
                </c:pt>
                <c:pt idx="8">
                  <c:v>4605</c:v>
                </c:pt>
                <c:pt idx="9">
                  <c:v>3635</c:v>
                </c:pt>
                <c:pt idx="10">
                  <c:v>2896</c:v>
                </c:pt>
                <c:pt idx="11">
                  <c:v>1908</c:v>
                </c:pt>
                <c:pt idx="12">
                  <c:v>1062</c:v>
                </c:pt>
                <c:pt idx="13">
                  <c:v>473</c:v>
                </c:pt>
                <c:pt idx="14">
                  <c:v>146</c:v>
                </c:pt>
                <c:pt idx="15">
                  <c:v>56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7-4686-B620-0F790A620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8.59'!$Y$83:$Y$90</c:f>
              <c:numCache>
                <c:formatCode>#,##0</c:formatCode>
                <c:ptCount val="8"/>
                <c:pt idx="0">
                  <c:v>6348</c:v>
                </c:pt>
                <c:pt idx="1">
                  <c:v>9670</c:v>
                </c:pt>
                <c:pt idx="2">
                  <c:v>3382</c:v>
                </c:pt>
                <c:pt idx="3">
                  <c:v>2234</c:v>
                </c:pt>
                <c:pt idx="4">
                  <c:v>2329</c:v>
                </c:pt>
                <c:pt idx="5">
                  <c:v>1904</c:v>
                </c:pt>
                <c:pt idx="6">
                  <c:v>761</c:v>
                </c:pt>
                <c:pt idx="7">
                  <c:v>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8-4698-B27D-0D9AA5A21EE8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8.59'!$Y$93:$Y$100</c:f>
              <c:numCache>
                <c:formatCode>#,##0</c:formatCode>
                <c:ptCount val="8"/>
                <c:pt idx="0">
                  <c:v>5304</c:v>
                </c:pt>
                <c:pt idx="1">
                  <c:v>10720</c:v>
                </c:pt>
                <c:pt idx="2">
                  <c:v>965</c:v>
                </c:pt>
                <c:pt idx="3">
                  <c:v>3393</c:v>
                </c:pt>
                <c:pt idx="4">
                  <c:v>5795</c:v>
                </c:pt>
                <c:pt idx="5">
                  <c:v>2601</c:v>
                </c:pt>
                <c:pt idx="6">
                  <c:v>89</c:v>
                </c:pt>
                <c:pt idx="7">
                  <c:v>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8-4698-B27D-0D9AA5A21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8.59'!$U$8:$Y$8</c:f>
              <c:numCache>
                <c:formatCode>#,##0</c:formatCode>
                <c:ptCount val="5"/>
                <c:pt idx="0">
                  <c:v>47006.79</c:v>
                </c:pt>
                <c:pt idx="1">
                  <c:v>46975.75</c:v>
                </c:pt>
                <c:pt idx="2">
                  <c:v>49182.5</c:v>
                </c:pt>
                <c:pt idx="3">
                  <c:v>50020</c:v>
                </c:pt>
                <c:pt idx="4">
                  <c:v>49903.58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8-42F5-B651-95A943E6BF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8-42F5-B651-95A943E6B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8.59'!$T$4:$Z$4</c:f>
              <c:numCache>
                <c:formatCode>#,##0</c:formatCode>
                <c:ptCount val="7"/>
                <c:pt idx="0">
                  <c:v>100456</c:v>
                </c:pt>
                <c:pt idx="1">
                  <c:v>103101</c:v>
                </c:pt>
                <c:pt idx="2">
                  <c:v>105328</c:v>
                </c:pt>
                <c:pt idx="3">
                  <c:v>106355</c:v>
                </c:pt>
                <c:pt idx="4">
                  <c:v>106500</c:v>
                </c:pt>
                <c:pt idx="5">
                  <c:v>112891</c:v>
                </c:pt>
                <c:pt idx="6">
                  <c:v>116911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0-468C-9691-64DDD6388F59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8.59'!$T$7:$Z$7</c:f>
              <c:numCache>
                <c:formatCode>#,##0</c:formatCode>
                <c:ptCount val="7"/>
                <c:pt idx="0">
                  <c:v>68308</c:v>
                </c:pt>
                <c:pt idx="1">
                  <c:v>69950</c:v>
                </c:pt>
                <c:pt idx="2">
                  <c:v>71309</c:v>
                </c:pt>
                <c:pt idx="3">
                  <c:v>71277</c:v>
                </c:pt>
                <c:pt idx="4">
                  <c:v>71482</c:v>
                </c:pt>
                <c:pt idx="5">
                  <c:v>74133</c:v>
                </c:pt>
                <c:pt idx="6">
                  <c:v>76654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40-468C-9691-64DDD6388F59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8.59'!$T$11:$Z$11</c:f>
              <c:numCache>
                <c:formatCode>#,##0</c:formatCode>
                <c:ptCount val="7"/>
                <c:pt idx="0">
                  <c:v>90158</c:v>
                </c:pt>
                <c:pt idx="1">
                  <c:v>92848</c:v>
                </c:pt>
                <c:pt idx="2">
                  <c:v>95172</c:v>
                </c:pt>
                <c:pt idx="3">
                  <c:v>96431</c:v>
                </c:pt>
                <c:pt idx="4">
                  <c:v>96214</c:v>
                </c:pt>
                <c:pt idx="5">
                  <c:v>102159</c:v>
                </c:pt>
                <c:pt idx="6">
                  <c:v>105650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0-468C-9691-64DDD6388F59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8.59'!$T$12:$Z$12</c:f>
              <c:numCache>
                <c:formatCode>#,##0</c:formatCode>
                <c:ptCount val="7"/>
                <c:pt idx="0">
                  <c:v>10298</c:v>
                </c:pt>
                <c:pt idx="1">
                  <c:v>10253</c:v>
                </c:pt>
                <c:pt idx="2">
                  <c:v>10156</c:v>
                </c:pt>
                <c:pt idx="3">
                  <c:v>9924</c:v>
                </c:pt>
                <c:pt idx="4">
                  <c:v>10286</c:v>
                </c:pt>
                <c:pt idx="5">
                  <c:v>10732</c:v>
                </c:pt>
                <c:pt idx="6">
                  <c:v>11261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40-468C-9691-64DDD6388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8.59'!$AB$15:$AB$33</c:f>
              <c:numCache>
                <c:formatCode>0.0%</c:formatCode>
                <c:ptCount val="19"/>
                <c:pt idx="0">
                  <c:v>1.5635825542506695E-2</c:v>
                </c:pt>
                <c:pt idx="1">
                  <c:v>1.7620241038054589E-3</c:v>
                </c:pt>
                <c:pt idx="2">
                  <c:v>3.2443482649194687E-2</c:v>
                </c:pt>
                <c:pt idx="3">
                  <c:v>5.842050790772468E-3</c:v>
                </c:pt>
                <c:pt idx="4">
                  <c:v>4.2228703885861897E-2</c:v>
                </c:pt>
                <c:pt idx="5">
                  <c:v>3.7404521388064424E-2</c:v>
                </c:pt>
                <c:pt idx="6">
                  <c:v>6.3886204035548413E-2</c:v>
                </c:pt>
                <c:pt idx="7">
                  <c:v>9.3233314230483019E-2</c:v>
                </c:pt>
                <c:pt idx="8">
                  <c:v>2.3812985946574744E-2</c:v>
                </c:pt>
                <c:pt idx="9">
                  <c:v>3.8165784229028922E-2</c:v>
                </c:pt>
                <c:pt idx="10">
                  <c:v>5.2039585667730155E-2</c:v>
                </c:pt>
                <c:pt idx="11">
                  <c:v>2.4120912488987348E-2</c:v>
                </c:pt>
                <c:pt idx="12">
                  <c:v>0.14587164595290433</c:v>
                </c:pt>
                <c:pt idx="13">
                  <c:v>0.12788360376696803</c:v>
                </c:pt>
                <c:pt idx="14">
                  <c:v>3.4162739177665061E-2</c:v>
                </c:pt>
                <c:pt idx="15">
                  <c:v>7.2721985099776759E-2</c:v>
                </c:pt>
                <c:pt idx="16">
                  <c:v>8.3242808632207399E-2</c:v>
                </c:pt>
                <c:pt idx="17">
                  <c:v>3.6951185089512534E-2</c:v>
                </c:pt>
                <c:pt idx="18">
                  <c:v>3.0048498430429987E-2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E-49DB-BE60-860C93322E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E-49DB-BE60-860C93322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8.59'!$Z$44:$Z$60</c:f>
              <c:numCache>
                <c:formatCode>#,##0</c:formatCode>
                <c:ptCount val="17"/>
                <c:pt idx="0">
                  <c:v>18</c:v>
                </c:pt>
                <c:pt idx="1">
                  <c:v>238</c:v>
                </c:pt>
                <c:pt idx="2">
                  <c:v>1491</c:v>
                </c:pt>
                <c:pt idx="3">
                  <c:v>5821</c:v>
                </c:pt>
                <c:pt idx="4">
                  <c:v>11534</c:v>
                </c:pt>
                <c:pt idx="5">
                  <c:v>10212</c:v>
                </c:pt>
                <c:pt idx="6">
                  <c:v>7249</c:v>
                </c:pt>
                <c:pt idx="7">
                  <c:v>5130</c:v>
                </c:pt>
                <c:pt idx="8">
                  <c:v>4472</c:v>
                </c:pt>
                <c:pt idx="9">
                  <c:v>3413</c:v>
                </c:pt>
                <c:pt idx="10">
                  <c:v>3070</c:v>
                </c:pt>
                <c:pt idx="11">
                  <c:v>2083</c:v>
                </c:pt>
                <c:pt idx="12">
                  <c:v>1204</c:v>
                </c:pt>
                <c:pt idx="13">
                  <c:v>674</c:v>
                </c:pt>
                <c:pt idx="14">
                  <c:v>251</c:v>
                </c:pt>
                <c:pt idx="15">
                  <c:v>84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B-4095-84F2-90CDE06B45FC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8.59'!$Z$63:$Z$79</c:f>
              <c:numCache>
                <c:formatCode>#,##0</c:formatCode>
                <c:ptCount val="17"/>
                <c:pt idx="0">
                  <c:v>17</c:v>
                </c:pt>
                <c:pt idx="1">
                  <c:v>342</c:v>
                </c:pt>
                <c:pt idx="2">
                  <c:v>1605</c:v>
                </c:pt>
                <c:pt idx="3">
                  <c:v>6571</c:v>
                </c:pt>
                <c:pt idx="4">
                  <c:v>13149</c:v>
                </c:pt>
                <c:pt idx="5">
                  <c:v>10167</c:v>
                </c:pt>
                <c:pt idx="6">
                  <c:v>7065</c:v>
                </c:pt>
                <c:pt idx="7">
                  <c:v>5149</c:v>
                </c:pt>
                <c:pt idx="8">
                  <c:v>4826</c:v>
                </c:pt>
                <c:pt idx="9">
                  <c:v>3753</c:v>
                </c:pt>
                <c:pt idx="10">
                  <c:v>3112</c:v>
                </c:pt>
                <c:pt idx="11">
                  <c:v>2017</c:v>
                </c:pt>
                <c:pt idx="12">
                  <c:v>1031</c:v>
                </c:pt>
                <c:pt idx="13">
                  <c:v>502</c:v>
                </c:pt>
                <c:pt idx="14">
                  <c:v>153</c:v>
                </c:pt>
                <c:pt idx="15">
                  <c:v>69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EB-4095-84F2-90CDE06B4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8.59'!$Z$83:$Z$90</c:f>
              <c:numCache>
                <c:formatCode>#,##0</c:formatCode>
                <c:ptCount val="8"/>
                <c:pt idx="0">
                  <c:v>6679</c:v>
                </c:pt>
                <c:pt idx="1">
                  <c:v>10173</c:v>
                </c:pt>
                <c:pt idx="2">
                  <c:v>3529</c:v>
                </c:pt>
                <c:pt idx="3">
                  <c:v>2346</c:v>
                </c:pt>
                <c:pt idx="4">
                  <c:v>2370</c:v>
                </c:pt>
                <c:pt idx="5">
                  <c:v>1914</c:v>
                </c:pt>
                <c:pt idx="6">
                  <c:v>759</c:v>
                </c:pt>
                <c:pt idx="7">
                  <c:v>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9-46E4-8B6A-C27C628B5388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8.59'!$Z$93:$Z$100</c:f>
              <c:numCache>
                <c:formatCode>#,##0</c:formatCode>
                <c:ptCount val="8"/>
                <c:pt idx="0">
                  <c:v>5602</c:v>
                </c:pt>
                <c:pt idx="1">
                  <c:v>11147</c:v>
                </c:pt>
                <c:pt idx="2">
                  <c:v>1033</c:v>
                </c:pt>
                <c:pt idx="3">
                  <c:v>3592</c:v>
                </c:pt>
                <c:pt idx="4">
                  <c:v>5829</c:v>
                </c:pt>
                <c:pt idx="5">
                  <c:v>2668</c:v>
                </c:pt>
                <c:pt idx="6">
                  <c:v>105</c:v>
                </c:pt>
                <c:pt idx="7">
                  <c:v>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9-46E4-8B6A-C27C628B5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8.6'!$Z$83:$Z$90</c:f>
              <c:numCache>
                <c:formatCode>#,##0</c:formatCode>
                <c:ptCount val="8"/>
                <c:pt idx="0">
                  <c:v>1494</c:v>
                </c:pt>
                <c:pt idx="1">
                  <c:v>1480</c:v>
                </c:pt>
                <c:pt idx="2">
                  <c:v>2971</c:v>
                </c:pt>
                <c:pt idx="3">
                  <c:v>637</c:v>
                </c:pt>
                <c:pt idx="4">
                  <c:v>484</c:v>
                </c:pt>
                <c:pt idx="5">
                  <c:v>617</c:v>
                </c:pt>
                <c:pt idx="6">
                  <c:v>1480</c:v>
                </c:pt>
                <c:pt idx="7">
                  <c:v>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2-4C31-BAF3-FFCC17A602ED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8.6'!$Z$93:$Z$100</c:f>
              <c:numCache>
                <c:formatCode>#,##0</c:formatCode>
                <c:ptCount val="8"/>
                <c:pt idx="0">
                  <c:v>948</c:v>
                </c:pt>
                <c:pt idx="1">
                  <c:v>2667</c:v>
                </c:pt>
                <c:pt idx="2">
                  <c:v>530</c:v>
                </c:pt>
                <c:pt idx="3">
                  <c:v>2121</c:v>
                </c:pt>
                <c:pt idx="4">
                  <c:v>2241</c:v>
                </c:pt>
                <c:pt idx="5">
                  <c:v>1127</c:v>
                </c:pt>
                <c:pt idx="6">
                  <c:v>137</c:v>
                </c:pt>
                <c:pt idx="7">
                  <c:v>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72-4C31-BAF3-FFCC17A60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8.59'!$T$8:$Z$8</c:f>
              <c:numCache>
                <c:formatCode>#,##0</c:formatCode>
                <c:ptCount val="7"/>
                <c:pt idx="0">
                  <c:v>46872.5</c:v>
                </c:pt>
                <c:pt idx="1">
                  <c:v>47006.79</c:v>
                </c:pt>
                <c:pt idx="2">
                  <c:v>46975.75</c:v>
                </c:pt>
                <c:pt idx="3">
                  <c:v>49182.5</c:v>
                </c:pt>
                <c:pt idx="4">
                  <c:v>50020</c:v>
                </c:pt>
                <c:pt idx="5">
                  <c:v>49903.58</c:v>
                </c:pt>
                <c:pt idx="6">
                  <c:v>51558.78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1-4FF8-A0EE-FA73AF70A6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D1-4FF8-A0EE-FA73AF70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8.60'!$U$4:$Y$4</c:f>
              <c:numCache>
                <c:formatCode>#,##0</c:formatCode>
                <c:ptCount val="5"/>
                <c:pt idx="0">
                  <c:v>4565</c:v>
                </c:pt>
                <c:pt idx="1">
                  <c:v>4531</c:v>
                </c:pt>
                <c:pt idx="2">
                  <c:v>4443</c:v>
                </c:pt>
                <c:pt idx="3">
                  <c:v>4445</c:v>
                </c:pt>
                <c:pt idx="4">
                  <c:v>4732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4-4F46-AD74-2289B7FB2ED5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8.60'!$U$7:$Y$7</c:f>
              <c:numCache>
                <c:formatCode>#,##0</c:formatCode>
                <c:ptCount val="5"/>
                <c:pt idx="0">
                  <c:v>3044</c:v>
                </c:pt>
                <c:pt idx="1">
                  <c:v>3031</c:v>
                </c:pt>
                <c:pt idx="2">
                  <c:v>3021</c:v>
                </c:pt>
                <c:pt idx="3">
                  <c:v>3052</c:v>
                </c:pt>
                <c:pt idx="4">
                  <c:v>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4-4F46-AD74-2289B7FB2ED5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8.60'!$U$11:$Y$11</c:f>
              <c:numCache>
                <c:formatCode>#,##0</c:formatCode>
                <c:ptCount val="5"/>
                <c:pt idx="0">
                  <c:v>3580</c:v>
                </c:pt>
                <c:pt idx="1">
                  <c:v>3555</c:v>
                </c:pt>
                <c:pt idx="2">
                  <c:v>3474</c:v>
                </c:pt>
                <c:pt idx="3">
                  <c:v>3501</c:v>
                </c:pt>
                <c:pt idx="4">
                  <c:v>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4-4F46-AD74-2289B7FB2ED5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8.60'!$U$12:$Y$12</c:f>
              <c:numCache>
                <c:formatCode>#,##0</c:formatCode>
                <c:ptCount val="5"/>
                <c:pt idx="0">
                  <c:v>985</c:v>
                </c:pt>
                <c:pt idx="1">
                  <c:v>981</c:v>
                </c:pt>
                <c:pt idx="2">
                  <c:v>969</c:v>
                </c:pt>
                <c:pt idx="3">
                  <c:v>944</c:v>
                </c:pt>
                <c:pt idx="4">
                  <c:v>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54-4F46-AD74-2289B7FB2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8.60'!$AB$15:$AB$33</c:f>
              <c:numCache>
                <c:formatCode>0.0%</c:formatCode>
                <c:ptCount val="19"/>
                <c:pt idx="0">
                  <c:v>0.13380416109944646</c:v>
                </c:pt>
                <c:pt idx="1">
                  <c:v>5.1536552777247564E-3</c:v>
                </c:pt>
                <c:pt idx="2">
                  <c:v>7.2914678373735442E-2</c:v>
                </c:pt>
                <c:pt idx="3">
                  <c:v>3.4357701851498376E-3</c:v>
                </c:pt>
                <c:pt idx="4">
                  <c:v>5.9744225997327732E-2</c:v>
                </c:pt>
                <c:pt idx="5">
                  <c:v>2.3668639053254437E-2</c:v>
                </c:pt>
                <c:pt idx="6">
                  <c:v>6.833365146020233E-2</c:v>
                </c:pt>
                <c:pt idx="7">
                  <c:v>4.2565375071578544E-2</c:v>
                </c:pt>
                <c:pt idx="8">
                  <c:v>5.2490933384233635E-2</c:v>
                </c:pt>
                <c:pt idx="9">
                  <c:v>6.2989120061080362E-3</c:v>
                </c:pt>
                <c:pt idx="10">
                  <c:v>2.5577400267226571E-2</c:v>
                </c:pt>
                <c:pt idx="11">
                  <c:v>1.3361328497804924E-2</c:v>
                </c:pt>
                <c:pt idx="12">
                  <c:v>3.1876312273334609E-2</c:v>
                </c:pt>
                <c:pt idx="13">
                  <c:v>5.0200419927467071E-2</c:v>
                </c:pt>
                <c:pt idx="14">
                  <c:v>6.413437678946364E-2</c:v>
                </c:pt>
                <c:pt idx="15">
                  <c:v>6.3179996182477577E-2</c:v>
                </c:pt>
                <c:pt idx="16">
                  <c:v>9.0857033785073482E-2</c:v>
                </c:pt>
                <c:pt idx="17">
                  <c:v>1.9087612139721322E-2</c:v>
                </c:pt>
                <c:pt idx="18">
                  <c:v>2.3477762931857226E-2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8-41DF-90B4-5C35944944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8-41DF-90B4-5C3594494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8.60'!$Y$44:$Y$60</c:f>
              <c:numCache>
                <c:formatCode>#,##0</c:formatCode>
                <c:ptCount val="17"/>
                <c:pt idx="0">
                  <c:v>5</c:v>
                </c:pt>
                <c:pt idx="1">
                  <c:v>58</c:v>
                </c:pt>
                <c:pt idx="2">
                  <c:v>130</c:v>
                </c:pt>
                <c:pt idx="3">
                  <c:v>194</c:v>
                </c:pt>
                <c:pt idx="4">
                  <c:v>188</c:v>
                </c:pt>
                <c:pt idx="5">
                  <c:v>174</c:v>
                </c:pt>
                <c:pt idx="6">
                  <c:v>181</c:v>
                </c:pt>
                <c:pt idx="7">
                  <c:v>252</c:v>
                </c:pt>
                <c:pt idx="8">
                  <c:v>252</c:v>
                </c:pt>
                <c:pt idx="9">
                  <c:v>268</c:v>
                </c:pt>
                <c:pt idx="10">
                  <c:v>273</c:v>
                </c:pt>
                <c:pt idx="11">
                  <c:v>279</c:v>
                </c:pt>
                <c:pt idx="12">
                  <c:v>165</c:v>
                </c:pt>
                <c:pt idx="13">
                  <c:v>75</c:v>
                </c:pt>
                <c:pt idx="14">
                  <c:v>37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7-4343-95F9-C291FCAC3563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8.60'!$Y$63:$Y$79</c:f>
              <c:numCache>
                <c:formatCode>#,##0</c:formatCode>
                <c:ptCount val="17"/>
                <c:pt idx="0">
                  <c:v>4</c:v>
                </c:pt>
                <c:pt idx="1">
                  <c:v>43</c:v>
                </c:pt>
                <c:pt idx="2">
                  <c:v>151</c:v>
                </c:pt>
                <c:pt idx="3">
                  <c:v>172</c:v>
                </c:pt>
                <c:pt idx="4">
                  <c:v>156</c:v>
                </c:pt>
                <c:pt idx="5">
                  <c:v>148</c:v>
                </c:pt>
                <c:pt idx="6">
                  <c:v>176</c:v>
                </c:pt>
                <c:pt idx="7">
                  <c:v>202</c:v>
                </c:pt>
                <c:pt idx="8">
                  <c:v>235</c:v>
                </c:pt>
                <c:pt idx="9">
                  <c:v>231</c:v>
                </c:pt>
                <c:pt idx="10">
                  <c:v>264</c:v>
                </c:pt>
                <c:pt idx="11">
                  <c:v>214</c:v>
                </c:pt>
                <c:pt idx="12">
                  <c:v>94</c:v>
                </c:pt>
                <c:pt idx="13">
                  <c:v>55</c:v>
                </c:pt>
                <c:pt idx="14">
                  <c:v>19</c:v>
                </c:pt>
                <c:pt idx="15">
                  <c:v>12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7-4343-95F9-C291FCAC3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8.60'!$Y$83:$Y$90</c:f>
              <c:numCache>
                <c:formatCode>#,##0</c:formatCode>
                <c:ptCount val="8"/>
                <c:pt idx="0">
                  <c:v>165</c:v>
                </c:pt>
                <c:pt idx="1">
                  <c:v>114</c:v>
                </c:pt>
                <c:pt idx="2">
                  <c:v>276</c:v>
                </c:pt>
                <c:pt idx="3">
                  <c:v>95</c:v>
                </c:pt>
                <c:pt idx="4">
                  <c:v>41</c:v>
                </c:pt>
                <c:pt idx="5">
                  <c:v>49</c:v>
                </c:pt>
                <c:pt idx="6">
                  <c:v>204</c:v>
                </c:pt>
                <c:pt idx="7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5-40C2-860F-5B0F460A3BF3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8.60'!$Y$93:$Y$100</c:f>
              <c:numCache>
                <c:formatCode>#,##0</c:formatCode>
                <c:ptCount val="8"/>
                <c:pt idx="0">
                  <c:v>102</c:v>
                </c:pt>
                <c:pt idx="1">
                  <c:v>263</c:v>
                </c:pt>
                <c:pt idx="2">
                  <c:v>69</c:v>
                </c:pt>
                <c:pt idx="3">
                  <c:v>205</c:v>
                </c:pt>
                <c:pt idx="4">
                  <c:v>210</c:v>
                </c:pt>
                <c:pt idx="5">
                  <c:v>111</c:v>
                </c:pt>
                <c:pt idx="6">
                  <c:v>19</c:v>
                </c:pt>
                <c:pt idx="7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5-40C2-860F-5B0F460A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8.60'!$U$8:$Y$8</c:f>
              <c:numCache>
                <c:formatCode>#,##0</c:formatCode>
                <c:ptCount val="5"/>
                <c:pt idx="0">
                  <c:v>27181</c:v>
                </c:pt>
                <c:pt idx="1">
                  <c:v>28058.74</c:v>
                </c:pt>
                <c:pt idx="2">
                  <c:v>31227</c:v>
                </c:pt>
                <c:pt idx="3">
                  <c:v>32068.06</c:v>
                </c:pt>
                <c:pt idx="4">
                  <c:v>32196.32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8-4E4B-B8B8-594D4952D6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8-4E4B-B8B8-594D4952D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8.60'!$T$4:$Z$4</c:f>
              <c:numCache>
                <c:formatCode>#,##0</c:formatCode>
                <c:ptCount val="7"/>
                <c:pt idx="0">
                  <c:v>4541</c:v>
                </c:pt>
                <c:pt idx="1">
                  <c:v>4565</c:v>
                </c:pt>
                <c:pt idx="2">
                  <c:v>4531</c:v>
                </c:pt>
                <c:pt idx="3">
                  <c:v>4443</c:v>
                </c:pt>
                <c:pt idx="4">
                  <c:v>4445</c:v>
                </c:pt>
                <c:pt idx="5">
                  <c:v>4732</c:v>
                </c:pt>
                <c:pt idx="6">
                  <c:v>5237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0-4E03-8C44-2B1A6DC24B6F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8.60'!$T$7:$Z$7</c:f>
              <c:numCache>
                <c:formatCode>#,##0</c:formatCode>
                <c:ptCount val="7"/>
                <c:pt idx="0">
                  <c:v>3014</c:v>
                </c:pt>
                <c:pt idx="1">
                  <c:v>3044</c:v>
                </c:pt>
                <c:pt idx="2">
                  <c:v>3031</c:v>
                </c:pt>
                <c:pt idx="3">
                  <c:v>3021</c:v>
                </c:pt>
                <c:pt idx="4">
                  <c:v>3052</c:v>
                </c:pt>
                <c:pt idx="5">
                  <c:v>3221</c:v>
                </c:pt>
                <c:pt idx="6">
                  <c:v>3510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50-4E03-8C44-2B1A6DC24B6F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8.60'!$T$11:$Z$11</c:f>
              <c:numCache>
                <c:formatCode>#,##0</c:formatCode>
                <c:ptCount val="7"/>
                <c:pt idx="0">
                  <c:v>3545</c:v>
                </c:pt>
                <c:pt idx="1">
                  <c:v>3580</c:v>
                </c:pt>
                <c:pt idx="2">
                  <c:v>3555</c:v>
                </c:pt>
                <c:pt idx="3">
                  <c:v>3474</c:v>
                </c:pt>
                <c:pt idx="4">
                  <c:v>3501</c:v>
                </c:pt>
                <c:pt idx="5">
                  <c:v>3778</c:v>
                </c:pt>
                <c:pt idx="6">
                  <c:v>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0-4E03-8C44-2B1A6DC24B6F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8.60'!$T$12:$Z$12</c:f>
              <c:numCache>
                <c:formatCode>#,##0</c:formatCode>
                <c:ptCount val="7"/>
                <c:pt idx="0">
                  <c:v>998</c:v>
                </c:pt>
                <c:pt idx="1">
                  <c:v>985</c:v>
                </c:pt>
                <c:pt idx="2">
                  <c:v>981</c:v>
                </c:pt>
                <c:pt idx="3">
                  <c:v>969</c:v>
                </c:pt>
                <c:pt idx="4">
                  <c:v>944</c:v>
                </c:pt>
                <c:pt idx="5">
                  <c:v>954</c:v>
                </c:pt>
                <c:pt idx="6">
                  <c:v>1034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50-4E03-8C44-2B1A6DC24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8.60'!$AB$15:$AB$33</c:f>
              <c:numCache>
                <c:formatCode>0.0%</c:formatCode>
                <c:ptCount val="19"/>
                <c:pt idx="0">
                  <c:v>0.13380416109944646</c:v>
                </c:pt>
                <c:pt idx="1">
                  <c:v>5.1536552777247564E-3</c:v>
                </c:pt>
                <c:pt idx="2">
                  <c:v>7.2914678373735442E-2</c:v>
                </c:pt>
                <c:pt idx="3">
                  <c:v>3.4357701851498376E-3</c:v>
                </c:pt>
                <c:pt idx="4">
                  <c:v>5.9744225997327732E-2</c:v>
                </c:pt>
                <c:pt idx="5">
                  <c:v>2.3668639053254437E-2</c:v>
                </c:pt>
                <c:pt idx="6">
                  <c:v>6.833365146020233E-2</c:v>
                </c:pt>
                <c:pt idx="7">
                  <c:v>4.2565375071578544E-2</c:v>
                </c:pt>
                <c:pt idx="8">
                  <c:v>5.2490933384233635E-2</c:v>
                </c:pt>
                <c:pt idx="9">
                  <c:v>6.2989120061080362E-3</c:v>
                </c:pt>
                <c:pt idx="10">
                  <c:v>2.5577400267226571E-2</c:v>
                </c:pt>
                <c:pt idx="11">
                  <c:v>1.3361328497804924E-2</c:v>
                </c:pt>
                <c:pt idx="12">
                  <c:v>3.1876312273334609E-2</c:v>
                </c:pt>
                <c:pt idx="13">
                  <c:v>5.0200419927467071E-2</c:v>
                </c:pt>
                <c:pt idx="14">
                  <c:v>6.413437678946364E-2</c:v>
                </c:pt>
                <c:pt idx="15">
                  <c:v>6.3179996182477577E-2</c:v>
                </c:pt>
                <c:pt idx="16">
                  <c:v>9.0857033785073482E-2</c:v>
                </c:pt>
                <c:pt idx="17">
                  <c:v>1.9087612139721322E-2</c:v>
                </c:pt>
                <c:pt idx="18">
                  <c:v>2.3477762931857226E-2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8-4ECB-A86F-282CA5BB33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8-4ECB-A86F-282CA5BB3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8.60'!$Z$44:$Z$60</c:f>
              <c:numCache>
                <c:formatCode>#,##0</c:formatCode>
                <c:ptCount val="17"/>
                <c:pt idx="0">
                  <c:v>0</c:v>
                </c:pt>
                <c:pt idx="1">
                  <c:v>56</c:v>
                </c:pt>
                <c:pt idx="2">
                  <c:v>150</c:v>
                </c:pt>
                <c:pt idx="3">
                  <c:v>201</c:v>
                </c:pt>
                <c:pt idx="4">
                  <c:v>241</c:v>
                </c:pt>
                <c:pt idx="5">
                  <c:v>178</c:v>
                </c:pt>
                <c:pt idx="6">
                  <c:v>188</c:v>
                </c:pt>
                <c:pt idx="7">
                  <c:v>251</c:v>
                </c:pt>
                <c:pt idx="8">
                  <c:v>290</c:v>
                </c:pt>
                <c:pt idx="9">
                  <c:v>289</c:v>
                </c:pt>
                <c:pt idx="10">
                  <c:v>307</c:v>
                </c:pt>
                <c:pt idx="11">
                  <c:v>276</c:v>
                </c:pt>
                <c:pt idx="12">
                  <c:v>167</c:v>
                </c:pt>
                <c:pt idx="13">
                  <c:v>85</c:v>
                </c:pt>
                <c:pt idx="14">
                  <c:v>39</c:v>
                </c:pt>
                <c:pt idx="15">
                  <c:v>16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C-40F1-9659-FFF04FEEFFA0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8.60'!$Z$63:$Z$79</c:f>
              <c:numCache>
                <c:formatCode>#,##0</c:formatCode>
                <c:ptCount val="17"/>
                <c:pt idx="0">
                  <c:v>0</c:v>
                </c:pt>
                <c:pt idx="1">
                  <c:v>56</c:v>
                </c:pt>
                <c:pt idx="2">
                  <c:v>156</c:v>
                </c:pt>
                <c:pt idx="3">
                  <c:v>222</c:v>
                </c:pt>
                <c:pt idx="4">
                  <c:v>154</c:v>
                </c:pt>
                <c:pt idx="5">
                  <c:v>196</c:v>
                </c:pt>
                <c:pt idx="6">
                  <c:v>191</c:v>
                </c:pt>
                <c:pt idx="7">
                  <c:v>215</c:v>
                </c:pt>
                <c:pt idx="8">
                  <c:v>247</c:v>
                </c:pt>
                <c:pt idx="9">
                  <c:v>265</c:v>
                </c:pt>
                <c:pt idx="10">
                  <c:v>283</c:v>
                </c:pt>
                <c:pt idx="11">
                  <c:v>198</c:v>
                </c:pt>
                <c:pt idx="12">
                  <c:v>127</c:v>
                </c:pt>
                <c:pt idx="13">
                  <c:v>62</c:v>
                </c:pt>
                <c:pt idx="14">
                  <c:v>19</c:v>
                </c:pt>
                <c:pt idx="15">
                  <c:v>16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4C-40F1-9659-FFF04FEEF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8.60'!$Z$83:$Z$90</c:f>
              <c:numCache>
                <c:formatCode>#,##0</c:formatCode>
                <c:ptCount val="8"/>
                <c:pt idx="0">
                  <c:v>171</c:v>
                </c:pt>
                <c:pt idx="1">
                  <c:v>115</c:v>
                </c:pt>
                <c:pt idx="2">
                  <c:v>317</c:v>
                </c:pt>
                <c:pt idx="3">
                  <c:v>91</c:v>
                </c:pt>
                <c:pt idx="4">
                  <c:v>36</c:v>
                </c:pt>
                <c:pt idx="5">
                  <c:v>51</c:v>
                </c:pt>
                <c:pt idx="6">
                  <c:v>218</c:v>
                </c:pt>
                <c:pt idx="7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7-405C-8593-1FB461E42B02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8.60'!$Z$93:$Z$100</c:f>
              <c:numCache>
                <c:formatCode>#,##0</c:formatCode>
                <c:ptCount val="8"/>
                <c:pt idx="0">
                  <c:v>110</c:v>
                </c:pt>
                <c:pt idx="1">
                  <c:v>305</c:v>
                </c:pt>
                <c:pt idx="2">
                  <c:v>85</c:v>
                </c:pt>
                <c:pt idx="3">
                  <c:v>243</c:v>
                </c:pt>
                <c:pt idx="4">
                  <c:v>206</c:v>
                </c:pt>
                <c:pt idx="5">
                  <c:v>135</c:v>
                </c:pt>
                <c:pt idx="6">
                  <c:v>20</c:v>
                </c:pt>
                <c:pt idx="7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7-405C-8593-1FB461E42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8.1'!$T$4:$Z$4</c:f>
              <c:numCache>
                <c:formatCode>#,##0</c:formatCode>
                <c:ptCount val="7"/>
                <c:pt idx="0">
                  <c:v>9319</c:v>
                </c:pt>
                <c:pt idx="1">
                  <c:v>9391</c:v>
                </c:pt>
                <c:pt idx="2">
                  <c:v>9281</c:v>
                </c:pt>
                <c:pt idx="3">
                  <c:v>9721</c:v>
                </c:pt>
                <c:pt idx="4">
                  <c:v>9777</c:v>
                </c:pt>
                <c:pt idx="5">
                  <c:v>10532</c:v>
                </c:pt>
                <c:pt idx="6">
                  <c:v>11075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7-4B23-AC51-DEBCBA824FCE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8.1'!$T$7:$Z$7</c:f>
              <c:numCache>
                <c:formatCode>#,##0</c:formatCode>
                <c:ptCount val="7"/>
                <c:pt idx="0">
                  <c:v>6183</c:v>
                </c:pt>
                <c:pt idx="1">
                  <c:v>6265</c:v>
                </c:pt>
                <c:pt idx="2">
                  <c:v>6384</c:v>
                </c:pt>
                <c:pt idx="3">
                  <c:v>6491</c:v>
                </c:pt>
                <c:pt idx="4">
                  <c:v>6485</c:v>
                </c:pt>
                <c:pt idx="5">
                  <c:v>6826</c:v>
                </c:pt>
                <c:pt idx="6">
                  <c:v>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7-4B23-AC51-DEBCBA824FCE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8.1'!$T$11:$Z$11</c:f>
              <c:numCache>
                <c:formatCode>#,##0</c:formatCode>
                <c:ptCount val="7"/>
                <c:pt idx="0">
                  <c:v>7714</c:v>
                </c:pt>
                <c:pt idx="1">
                  <c:v>7752</c:v>
                </c:pt>
                <c:pt idx="2">
                  <c:v>7656</c:v>
                </c:pt>
                <c:pt idx="3">
                  <c:v>8077</c:v>
                </c:pt>
                <c:pt idx="4">
                  <c:v>8161</c:v>
                </c:pt>
                <c:pt idx="5">
                  <c:v>8785</c:v>
                </c:pt>
                <c:pt idx="6">
                  <c:v>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47-4B23-AC51-DEBCBA824FCE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8.1'!$T$12:$Z$12</c:f>
              <c:numCache>
                <c:formatCode>#,##0</c:formatCode>
                <c:ptCount val="7"/>
                <c:pt idx="0">
                  <c:v>1603</c:v>
                </c:pt>
                <c:pt idx="1">
                  <c:v>1641</c:v>
                </c:pt>
                <c:pt idx="2">
                  <c:v>1624</c:v>
                </c:pt>
                <c:pt idx="3">
                  <c:v>1647</c:v>
                </c:pt>
                <c:pt idx="4">
                  <c:v>1615</c:v>
                </c:pt>
                <c:pt idx="5">
                  <c:v>1747</c:v>
                </c:pt>
                <c:pt idx="6">
                  <c:v>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47-4B23-AC51-DEBCBA824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8.6'!$T$8:$Z$8</c:f>
              <c:numCache>
                <c:formatCode>#,##0</c:formatCode>
                <c:ptCount val="7"/>
                <c:pt idx="0">
                  <c:v>34116.519999999997</c:v>
                </c:pt>
                <c:pt idx="1">
                  <c:v>35295.94</c:v>
                </c:pt>
                <c:pt idx="2">
                  <c:v>36040</c:v>
                </c:pt>
                <c:pt idx="3">
                  <c:v>37030.75</c:v>
                </c:pt>
                <c:pt idx="4">
                  <c:v>39056</c:v>
                </c:pt>
                <c:pt idx="5">
                  <c:v>38668</c:v>
                </c:pt>
                <c:pt idx="6">
                  <c:v>41672.93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8-4C02-A605-EF591932FE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8-4C02-A605-EF591932F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8.60'!$T$8:$Z$8</c:f>
              <c:numCache>
                <c:formatCode>#,##0</c:formatCode>
                <c:ptCount val="7"/>
                <c:pt idx="0">
                  <c:v>25929.040000000001</c:v>
                </c:pt>
                <c:pt idx="1">
                  <c:v>27181</c:v>
                </c:pt>
                <c:pt idx="2">
                  <c:v>28058.74</c:v>
                </c:pt>
                <c:pt idx="3">
                  <c:v>31227</c:v>
                </c:pt>
                <c:pt idx="4">
                  <c:v>32068.06</c:v>
                </c:pt>
                <c:pt idx="5">
                  <c:v>32196.32</c:v>
                </c:pt>
                <c:pt idx="6">
                  <c:v>33396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E-4336-979C-338B512103B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E-4336-979C-338B51210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8.61'!$U$4:$Y$4</c:f>
              <c:numCache>
                <c:formatCode>#,##0</c:formatCode>
                <c:ptCount val="5"/>
                <c:pt idx="0">
                  <c:v>2049</c:v>
                </c:pt>
                <c:pt idx="1">
                  <c:v>2064</c:v>
                </c:pt>
                <c:pt idx="2">
                  <c:v>2079</c:v>
                </c:pt>
                <c:pt idx="3">
                  <c:v>1946</c:v>
                </c:pt>
                <c:pt idx="4">
                  <c:v>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8-4EBE-911D-39EAE8AEC1BD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8.61'!$U$7:$Y$7</c:f>
              <c:numCache>
                <c:formatCode>#,##0</c:formatCode>
                <c:ptCount val="5"/>
                <c:pt idx="0">
                  <c:v>1459</c:v>
                </c:pt>
                <c:pt idx="1">
                  <c:v>1458</c:v>
                </c:pt>
                <c:pt idx="2">
                  <c:v>1482</c:v>
                </c:pt>
                <c:pt idx="3">
                  <c:v>1454</c:v>
                </c:pt>
                <c:pt idx="4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8-4EBE-911D-39EAE8AEC1BD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8.61'!$U$11:$Y$11</c:f>
              <c:numCache>
                <c:formatCode>#,##0</c:formatCode>
                <c:ptCount val="5"/>
                <c:pt idx="0">
                  <c:v>1691</c:v>
                </c:pt>
                <c:pt idx="1">
                  <c:v>1729</c:v>
                </c:pt>
                <c:pt idx="2">
                  <c:v>1757</c:v>
                </c:pt>
                <c:pt idx="3">
                  <c:v>1632</c:v>
                </c:pt>
                <c:pt idx="4">
                  <c:v>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8-4EBE-911D-39EAE8AEC1BD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8.61'!$U$12:$Y$12</c:f>
              <c:numCache>
                <c:formatCode>#,##0</c:formatCode>
                <c:ptCount val="5"/>
                <c:pt idx="0">
                  <c:v>352</c:v>
                </c:pt>
                <c:pt idx="1">
                  <c:v>336</c:v>
                </c:pt>
                <c:pt idx="2">
                  <c:v>317</c:v>
                </c:pt>
                <c:pt idx="3">
                  <c:v>309</c:v>
                </c:pt>
                <c:pt idx="4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8-4EBE-911D-39EAE8AEC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8.61'!$AB$15:$AB$33</c:f>
              <c:numCache>
                <c:formatCode>0.0%</c:formatCode>
                <c:ptCount val="19"/>
                <c:pt idx="0">
                  <c:v>1.8761726078799251E-2</c:v>
                </c:pt>
                <c:pt idx="1">
                  <c:v>9.3808630393996248E-4</c:v>
                </c:pt>
                <c:pt idx="2">
                  <c:v>2.5328330206378986E-2</c:v>
                </c:pt>
                <c:pt idx="3">
                  <c:v>0</c:v>
                </c:pt>
                <c:pt idx="4">
                  <c:v>6.4727954971857404E-2</c:v>
                </c:pt>
                <c:pt idx="5">
                  <c:v>1.5947467166979361E-2</c:v>
                </c:pt>
                <c:pt idx="6">
                  <c:v>6.2382739212007501E-2</c:v>
                </c:pt>
                <c:pt idx="7">
                  <c:v>8.2082551594746714E-2</c:v>
                </c:pt>
                <c:pt idx="8">
                  <c:v>4.0806754221388367E-2</c:v>
                </c:pt>
                <c:pt idx="9">
                  <c:v>1.2195121951219513E-2</c:v>
                </c:pt>
                <c:pt idx="10">
                  <c:v>5.2063789868667915E-2</c:v>
                </c:pt>
                <c:pt idx="11">
                  <c:v>2.5328330206378986E-2</c:v>
                </c:pt>
                <c:pt idx="12">
                  <c:v>8.7711069418386495E-2</c:v>
                </c:pt>
                <c:pt idx="13">
                  <c:v>5.7223264540337708E-2</c:v>
                </c:pt>
                <c:pt idx="14">
                  <c:v>5.7692307692307696E-2</c:v>
                </c:pt>
                <c:pt idx="15">
                  <c:v>0.12335834896810506</c:v>
                </c:pt>
                <c:pt idx="16">
                  <c:v>0.12617260787992496</c:v>
                </c:pt>
                <c:pt idx="17">
                  <c:v>3.3771106941838651E-2</c:v>
                </c:pt>
                <c:pt idx="18">
                  <c:v>2.4859287054409006E-2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6-4AF8-8EEE-0250B1AC71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6-4AF8-8EEE-0250B1AC7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8.61'!$Y$44:$Y$60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58</c:v>
                </c:pt>
                <c:pt idx="3">
                  <c:v>68</c:v>
                </c:pt>
                <c:pt idx="4">
                  <c:v>74</c:v>
                </c:pt>
                <c:pt idx="5">
                  <c:v>64</c:v>
                </c:pt>
                <c:pt idx="6">
                  <c:v>45</c:v>
                </c:pt>
                <c:pt idx="7">
                  <c:v>62</c:v>
                </c:pt>
                <c:pt idx="8">
                  <c:v>94</c:v>
                </c:pt>
                <c:pt idx="9">
                  <c:v>75</c:v>
                </c:pt>
                <c:pt idx="10">
                  <c:v>90</c:v>
                </c:pt>
                <c:pt idx="11">
                  <c:v>140</c:v>
                </c:pt>
                <c:pt idx="12">
                  <c:v>82</c:v>
                </c:pt>
                <c:pt idx="13">
                  <c:v>41</c:v>
                </c:pt>
                <c:pt idx="14">
                  <c:v>27</c:v>
                </c:pt>
                <c:pt idx="15">
                  <c:v>7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2-486C-A1BC-1C2E4BACE871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8.61'!$Y$63:$Y$79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66</c:v>
                </c:pt>
                <c:pt idx="3">
                  <c:v>84</c:v>
                </c:pt>
                <c:pt idx="4">
                  <c:v>76</c:v>
                </c:pt>
                <c:pt idx="5">
                  <c:v>60</c:v>
                </c:pt>
                <c:pt idx="6">
                  <c:v>64</c:v>
                </c:pt>
                <c:pt idx="7">
                  <c:v>92</c:v>
                </c:pt>
                <c:pt idx="8">
                  <c:v>106</c:v>
                </c:pt>
                <c:pt idx="9">
                  <c:v>135</c:v>
                </c:pt>
                <c:pt idx="10">
                  <c:v>126</c:v>
                </c:pt>
                <c:pt idx="11">
                  <c:v>130</c:v>
                </c:pt>
                <c:pt idx="12">
                  <c:v>58</c:v>
                </c:pt>
                <c:pt idx="13">
                  <c:v>29</c:v>
                </c:pt>
                <c:pt idx="14">
                  <c:v>22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2-486C-A1BC-1C2E4BACE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8.61'!$Y$83:$Y$90</c:f>
              <c:numCache>
                <c:formatCode>#,##0</c:formatCode>
                <c:ptCount val="8"/>
                <c:pt idx="0">
                  <c:v>93</c:v>
                </c:pt>
                <c:pt idx="1">
                  <c:v>151</c:v>
                </c:pt>
                <c:pt idx="2">
                  <c:v>67</c:v>
                </c:pt>
                <c:pt idx="3">
                  <c:v>51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D-4A86-8B61-E578423182C1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8.61'!$Y$93:$Y$100</c:f>
              <c:numCache>
                <c:formatCode>#,##0</c:formatCode>
                <c:ptCount val="8"/>
                <c:pt idx="0">
                  <c:v>61</c:v>
                </c:pt>
                <c:pt idx="1">
                  <c:v>210</c:v>
                </c:pt>
                <c:pt idx="2">
                  <c:v>17</c:v>
                </c:pt>
                <c:pt idx="3">
                  <c:v>87</c:v>
                </c:pt>
                <c:pt idx="4">
                  <c:v>131</c:v>
                </c:pt>
                <c:pt idx="5">
                  <c:v>49</c:v>
                </c:pt>
                <c:pt idx="6">
                  <c:v>0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D-4A86-8B61-E57842318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8.61'!$U$8:$Y$8</c:f>
              <c:numCache>
                <c:formatCode>#,##0</c:formatCode>
                <c:ptCount val="5"/>
                <c:pt idx="0">
                  <c:v>29873</c:v>
                </c:pt>
                <c:pt idx="1">
                  <c:v>29552</c:v>
                </c:pt>
                <c:pt idx="2">
                  <c:v>30427.5</c:v>
                </c:pt>
                <c:pt idx="3">
                  <c:v>33045.5</c:v>
                </c:pt>
                <c:pt idx="4">
                  <c:v>30184.07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5-4CD8-AE57-22D4677335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5-4CD8-AE57-22D46773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8.61'!$T$4:$Z$4</c:f>
              <c:numCache>
                <c:formatCode>#,##0</c:formatCode>
                <c:ptCount val="7"/>
                <c:pt idx="0">
                  <c:v>2046</c:v>
                </c:pt>
                <c:pt idx="1">
                  <c:v>2049</c:v>
                </c:pt>
                <c:pt idx="2">
                  <c:v>2064</c:v>
                </c:pt>
                <c:pt idx="3">
                  <c:v>2079</c:v>
                </c:pt>
                <c:pt idx="4">
                  <c:v>1946</c:v>
                </c:pt>
                <c:pt idx="5">
                  <c:v>2037</c:v>
                </c:pt>
                <c:pt idx="6">
                  <c:v>2130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D-4FDD-9829-8C8D5ECCE7C3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8.61'!$T$7:$Z$7</c:f>
              <c:numCache>
                <c:formatCode>#,##0</c:formatCode>
                <c:ptCount val="7"/>
                <c:pt idx="0">
                  <c:v>1476</c:v>
                </c:pt>
                <c:pt idx="1">
                  <c:v>1459</c:v>
                </c:pt>
                <c:pt idx="2">
                  <c:v>1458</c:v>
                </c:pt>
                <c:pt idx="3">
                  <c:v>1482</c:v>
                </c:pt>
                <c:pt idx="4">
                  <c:v>1454</c:v>
                </c:pt>
                <c:pt idx="5">
                  <c:v>1451</c:v>
                </c:pt>
                <c:pt idx="6">
                  <c:v>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D-4FDD-9829-8C8D5ECCE7C3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8.61'!$T$11:$Z$11</c:f>
              <c:numCache>
                <c:formatCode>#,##0</c:formatCode>
                <c:ptCount val="7"/>
                <c:pt idx="0">
                  <c:v>1730</c:v>
                </c:pt>
                <c:pt idx="1">
                  <c:v>1691</c:v>
                </c:pt>
                <c:pt idx="2">
                  <c:v>1729</c:v>
                </c:pt>
                <c:pt idx="3">
                  <c:v>1757</c:v>
                </c:pt>
                <c:pt idx="4">
                  <c:v>1632</c:v>
                </c:pt>
                <c:pt idx="5">
                  <c:v>1735</c:v>
                </c:pt>
                <c:pt idx="6">
                  <c:v>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D-4FDD-9829-8C8D5ECCE7C3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8.61'!$T$12:$Z$12</c:f>
              <c:numCache>
                <c:formatCode>#,##0</c:formatCode>
                <c:ptCount val="7"/>
                <c:pt idx="0">
                  <c:v>319</c:v>
                </c:pt>
                <c:pt idx="1">
                  <c:v>352</c:v>
                </c:pt>
                <c:pt idx="2">
                  <c:v>336</c:v>
                </c:pt>
                <c:pt idx="3">
                  <c:v>317</c:v>
                </c:pt>
                <c:pt idx="4">
                  <c:v>309</c:v>
                </c:pt>
                <c:pt idx="5">
                  <c:v>302</c:v>
                </c:pt>
                <c:pt idx="6">
                  <c:v>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AD-4FDD-9829-8C8D5ECCE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8.61'!$AB$15:$AB$33</c:f>
              <c:numCache>
                <c:formatCode>0.0%</c:formatCode>
                <c:ptCount val="19"/>
                <c:pt idx="0">
                  <c:v>1.8761726078799251E-2</c:v>
                </c:pt>
                <c:pt idx="1">
                  <c:v>9.3808630393996248E-4</c:v>
                </c:pt>
                <c:pt idx="2">
                  <c:v>2.5328330206378986E-2</c:v>
                </c:pt>
                <c:pt idx="3">
                  <c:v>0</c:v>
                </c:pt>
                <c:pt idx="4">
                  <c:v>6.4727954971857404E-2</c:v>
                </c:pt>
                <c:pt idx="5">
                  <c:v>1.5947467166979361E-2</c:v>
                </c:pt>
                <c:pt idx="6">
                  <c:v>6.2382739212007501E-2</c:v>
                </c:pt>
                <c:pt idx="7">
                  <c:v>8.2082551594746714E-2</c:v>
                </c:pt>
                <c:pt idx="8">
                  <c:v>4.0806754221388367E-2</c:v>
                </c:pt>
                <c:pt idx="9">
                  <c:v>1.2195121951219513E-2</c:v>
                </c:pt>
                <c:pt idx="10">
                  <c:v>5.2063789868667915E-2</c:v>
                </c:pt>
                <c:pt idx="11">
                  <c:v>2.5328330206378986E-2</c:v>
                </c:pt>
                <c:pt idx="12">
                  <c:v>8.7711069418386495E-2</c:v>
                </c:pt>
                <c:pt idx="13">
                  <c:v>5.7223264540337708E-2</c:v>
                </c:pt>
                <c:pt idx="14">
                  <c:v>5.7692307692307696E-2</c:v>
                </c:pt>
                <c:pt idx="15">
                  <c:v>0.12335834896810506</c:v>
                </c:pt>
                <c:pt idx="16">
                  <c:v>0.12617260787992496</c:v>
                </c:pt>
                <c:pt idx="17">
                  <c:v>3.3771106941838651E-2</c:v>
                </c:pt>
                <c:pt idx="18">
                  <c:v>2.4859287054409006E-2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50-4ACB-B567-DF4FA6BDC3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50-4ACB-B567-DF4FA6BDC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8.61'!$Z$44:$Z$60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75</c:v>
                </c:pt>
                <c:pt idx="3">
                  <c:v>71</c:v>
                </c:pt>
                <c:pt idx="4">
                  <c:v>70</c:v>
                </c:pt>
                <c:pt idx="5">
                  <c:v>78</c:v>
                </c:pt>
                <c:pt idx="6">
                  <c:v>55</c:v>
                </c:pt>
                <c:pt idx="7">
                  <c:v>70</c:v>
                </c:pt>
                <c:pt idx="8">
                  <c:v>70</c:v>
                </c:pt>
                <c:pt idx="9">
                  <c:v>95</c:v>
                </c:pt>
                <c:pt idx="10">
                  <c:v>91</c:v>
                </c:pt>
                <c:pt idx="11">
                  <c:v>132</c:v>
                </c:pt>
                <c:pt idx="12">
                  <c:v>87</c:v>
                </c:pt>
                <c:pt idx="13">
                  <c:v>41</c:v>
                </c:pt>
                <c:pt idx="14">
                  <c:v>26</c:v>
                </c:pt>
                <c:pt idx="15">
                  <c:v>18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6-4432-B474-88E429655414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8.61'!$Z$63:$Z$79</c:f>
              <c:numCache>
                <c:formatCode>#,##0</c:formatCode>
                <c:ptCount val="17"/>
                <c:pt idx="0">
                  <c:v>0</c:v>
                </c:pt>
                <c:pt idx="1">
                  <c:v>31</c:v>
                </c:pt>
                <c:pt idx="2">
                  <c:v>73</c:v>
                </c:pt>
                <c:pt idx="3">
                  <c:v>78</c:v>
                </c:pt>
                <c:pt idx="4">
                  <c:v>81</c:v>
                </c:pt>
                <c:pt idx="5">
                  <c:v>67</c:v>
                </c:pt>
                <c:pt idx="6">
                  <c:v>70</c:v>
                </c:pt>
                <c:pt idx="7">
                  <c:v>78</c:v>
                </c:pt>
                <c:pt idx="8">
                  <c:v>94</c:v>
                </c:pt>
                <c:pt idx="9">
                  <c:v>137</c:v>
                </c:pt>
                <c:pt idx="10">
                  <c:v>129</c:v>
                </c:pt>
                <c:pt idx="11">
                  <c:v>152</c:v>
                </c:pt>
                <c:pt idx="12">
                  <c:v>64</c:v>
                </c:pt>
                <c:pt idx="13">
                  <c:v>38</c:v>
                </c:pt>
                <c:pt idx="14">
                  <c:v>23</c:v>
                </c:pt>
                <c:pt idx="15">
                  <c:v>12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06-4432-B474-88E429655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8.61'!$Z$83:$Z$90</c:f>
              <c:numCache>
                <c:formatCode>#,##0</c:formatCode>
                <c:ptCount val="8"/>
                <c:pt idx="0">
                  <c:v>104</c:v>
                </c:pt>
                <c:pt idx="1">
                  <c:v>157</c:v>
                </c:pt>
                <c:pt idx="2">
                  <c:v>72</c:v>
                </c:pt>
                <c:pt idx="3">
                  <c:v>57</c:v>
                </c:pt>
                <c:pt idx="4">
                  <c:v>30</c:v>
                </c:pt>
                <c:pt idx="5">
                  <c:v>33</c:v>
                </c:pt>
                <c:pt idx="6">
                  <c:v>27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7-4820-9180-71B6D13B5760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8.61'!$Z$93:$Z$100</c:f>
              <c:numCache>
                <c:formatCode>#,##0</c:formatCode>
                <c:ptCount val="8"/>
                <c:pt idx="0">
                  <c:v>81</c:v>
                </c:pt>
                <c:pt idx="1">
                  <c:v>207</c:v>
                </c:pt>
                <c:pt idx="2">
                  <c:v>15</c:v>
                </c:pt>
                <c:pt idx="3">
                  <c:v>94</c:v>
                </c:pt>
                <c:pt idx="4">
                  <c:v>121</c:v>
                </c:pt>
                <c:pt idx="5">
                  <c:v>53</c:v>
                </c:pt>
                <c:pt idx="6">
                  <c:v>0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D7-4820-9180-71B6D13B5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8.7'!$U$4:$Y$4</c:f>
              <c:numCache>
                <c:formatCode>#,##0</c:formatCode>
                <c:ptCount val="5"/>
                <c:pt idx="0">
                  <c:v>73762</c:v>
                </c:pt>
                <c:pt idx="1">
                  <c:v>74273</c:v>
                </c:pt>
                <c:pt idx="2">
                  <c:v>75580</c:v>
                </c:pt>
                <c:pt idx="3">
                  <c:v>75688</c:v>
                </c:pt>
                <c:pt idx="4">
                  <c:v>78001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9-417E-ACE1-AF654C097477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8.7'!$U$7:$Y$7</c:f>
              <c:numCache>
                <c:formatCode>#,##0</c:formatCode>
                <c:ptCount val="5"/>
                <c:pt idx="0">
                  <c:v>53890</c:v>
                </c:pt>
                <c:pt idx="1">
                  <c:v>54392</c:v>
                </c:pt>
                <c:pt idx="2">
                  <c:v>54703</c:v>
                </c:pt>
                <c:pt idx="3">
                  <c:v>54999</c:v>
                </c:pt>
                <c:pt idx="4">
                  <c:v>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9-417E-ACE1-AF654C097477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8.7'!$U$11:$Y$11</c:f>
              <c:numCache>
                <c:formatCode>#,##0</c:formatCode>
                <c:ptCount val="5"/>
                <c:pt idx="0">
                  <c:v>64604</c:v>
                </c:pt>
                <c:pt idx="1">
                  <c:v>65290</c:v>
                </c:pt>
                <c:pt idx="2">
                  <c:v>66888</c:v>
                </c:pt>
                <c:pt idx="3">
                  <c:v>66783</c:v>
                </c:pt>
                <c:pt idx="4">
                  <c:v>68960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39-417E-ACE1-AF654C097477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8.7'!$U$12:$Y$12</c:f>
              <c:numCache>
                <c:formatCode>#,##0</c:formatCode>
                <c:ptCount val="5"/>
                <c:pt idx="0">
                  <c:v>9160</c:v>
                </c:pt>
                <c:pt idx="1">
                  <c:v>8983</c:v>
                </c:pt>
                <c:pt idx="2">
                  <c:v>8690</c:v>
                </c:pt>
                <c:pt idx="3">
                  <c:v>8905</c:v>
                </c:pt>
                <c:pt idx="4">
                  <c:v>9041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39-417E-ACE1-AF654C097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8.61'!$T$8:$Z$8</c:f>
              <c:numCache>
                <c:formatCode>#,##0</c:formatCode>
                <c:ptCount val="7"/>
                <c:pt idx="0">
                  <c:v>25534.37</c:v>
                </c:pt>
                <c:pt idx="1">
                  <c:v>29873</c:v>
                </c:pt>
                <c:pt idx="2">
                  <c:v>29552</c:v>
                </c:pt>
                <c:pt idx="3">
                  <c:v>30427.5</c:v>
                </c:pt>
                <c:pt idx="4">
                  <c:v>33045.5</c:v>
                </c:pt>
                <c:pt idx="5">
                  <c:v>30184.07</c:v>
                </c:pt>
                <c:pt idx="6">
                  <c:v>30866.73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AE-489D-88AB-92190FA8A4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AE-489D-88AB-92190FA8A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8.62'!$U$4:$Y$4</c:f>
              <c:numCache>
                <c:formatCode>#,##0</c:formatCode>
                <c:ptCount val="5"/>
                <c:pt idx="0">
                  <c:v>19888</c:v>
                </c:pt>
                <c:pt idx="1">
                  <c:v>20045</c:v>
                </c:pt>
                <c:pt idx="2">
                  <c:v>20086</c:v>
                </c:pt>
                <c:pt idx="3">
                  <c:v>19883</c:v>
                </c:pt>
                <c:pt idx="4">
                  <c:v>20782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4A-4AD4-AAD2-28297464A5E9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8.62'!$U$7:$Y$7</c:f>
              <c:numCache>
                <c:formatCode>#,##0</c:formatCode>
                <c:ptCount val="5"/>
                <c:pt idx="0">
                  <c:v>14334</c:v>
                </c:pt>
                <c:pt idx="1">
                  <c:v>14362</c:v>
                </c:pt>
                <c:pt idx="2">
                  <c:v>14411</c:v>
                </c:pt>
                <c:pt idx="3">
                  <c:v>14368</c:v>
                </c:pt>
                <c:pt idx="4">
                  <c:v>14892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4A-4AD4-AAD2-28297464A5E9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8.62'!$U$11:$Y$11</c:f>
              <c:numCache>
                <c:formatCode>#,##0</c:formatCode>
                <c:ptCount val="5"/>
                <c:pt idx="0">
                  <c:v>15129</c:v>
                </c:pt>
                <c:pt idx="1">
                  <c:v>15386</c:v>
                </c:pt>
                <c:pt idx="2">
                  <c:v>15509</c:v>
                </c:pt>
                <c:pt idx="3">
                  <c:v>15376</c:v>
                </c:pt>
                <c:pt idx="4">
                  <c:v>16104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4A-4AD4-AAD2-28297464A5E9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8.62'!$U$12:$Y$12</c:f>
              <c:numCache>
                <c:formatCode>#,##0</c:formatCode>
                <c:ptCount val="5"/>
                <c:pt idx="0">
                  <c:v>4762</c:v>
                </c:pt>
                <c:pt idx="1">
                  <c:v>4659</c:v>
                </c:pt>
                <c:pt idx="2">
                  <c:v>4578</c:v>
                </c:pt>
                <c:pt idx="3">
                  <c:v>4507</c:v>
                </c:pt>
                <c:pt idx="4">
                  <c:v>4678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4A-4AD4-AAD2-28297464A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8.62'!$AB$15:$AB$33</c:f>
              <c:numCache>
                <c:formatCode>0.0%</c:formatCode>
                <c:ptCount val="19"/>
                <c:pt idx="0">
                  <c:v>7.8573682549700222E-2</c:v>
                </c:pt>
                <c:pt idx="1">
                  <c:v>5.4997069828246854E-3</c:v>
                </c:pt>
                <c:pt idx="2">
                  <c:v>8.4343866925122843E-2</c:v>
                </c:pt>
                <c:pt idx="3">
                  <c:v>1.0458459180453501E-2</c:v>
                </c:pt>
                <c:pt idx="4">
                  <c:v>8.0421944732452774E-2</c:v>
                </c:pt>
                <c:pt idx="5">
                  <c:v>2.9662354054906911E-2</c:v>
                </c:pt>
                <c:pt idx="6">
                  <c:v>8.1278456475679578E-2</c:v>
                </c:pt>
                <c:pt idx="7">
                  <c:v>5.35545237343912E-2</c:v>
                </c:pt>
                <c:pt idx="8">
                  <c:v>3.453094712166975E-2</c:v>
                </c:pt>
                <c:pt idx="9">
                  <c:v>6.1759004643195236E-3</c:v>
                </c:pt>
                <c:pt idx="10">
                  <c:v>2.8039489699319298E-2</c:v>
                </c:pt>
                <c:pt idx="11">
                  <c:v>1.4245142676824595E-2</c:v>
                </c:pt>
                <c:pt idx="12">
                  <c:v>4.1743677590948026E-2</c:v>
                </c:pt>
                <c:pt idx="13">
                  <c:v>5.4185637650453047E-2</c:v>
                </c:pt>
                <c:pt idx="14">
                  <c:v>3.6875084524185184E-2</c:v>
                </c:pt>
                <c:pt idx="15">
                  <c:v>7.7311454717576528E-2</c:v>
                </c:pt>
                <c:pt idx="16">
                  <c:v>0.10147410178965875</c:v>
                </c:pt>
                <c:pt idx="17">
                  <c:v>1.8798178785556507E-2</c:v>
                </c:pt>
                <c:pt idx="18">
                  <c:v>3.4215390163638823E-2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1-45ED-BD91-B9E5D64218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1-45ED-BD91-B9E5D6421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8.62'!$Y$44:$Y$60</c:f>
              <c:numCache>
                <c:formatCode>#,##0</c:formatCode>
                <c:ptCount val="17"/>
                <c:pt idx="0">
                  <c:v>6</c:v>
                </c:pt>
                <c:pt idx="1">
                  <c:v>223</c:v>
                </c:pt>
                <c:pt idx="2">
                  <c:v>575</c:v>
                </c:pt>
                <c:pt idx="3">
                  <c:v>802</c:v>
                </c:pt>
                <c:pt idx="4">
                  <c:v>970</c:v>
                </c:pt>
                <c:pt idx="5">
                  <c:v>867</c:v>
                </c:pt>
                <c:pt idx="6">
                  <c:v>826</c:v>
                </c:pt>
                <c:pt idx="7">
                  <c:v>917</c:v>
                </c:pt>
                <c:pt idx="8">
                  <c:v>1094</c:v>
                </c:pt>
                <c:pt idx="9">
                  <c:v>1050</c:v>
                </c:pt>
                <c:pt idx="10">
                  <c:v>1078</c:v>
                </c:pt>
                <c:pt idx="11">
                  <c:v>890</c:v>
                </c:pt>
                <c:pt idx="12">
                  <c:v>596</c:v>
                </c:pt>
                <c:pt idx="13">
                  <c:v>292</c:v>
                </c:pt>
                <c:pt idx="14">
                  <c:v>117</c:v>
                </c:pt>
                <c:pt idx="15">
                  <c:v>60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5-479E-BADC-7C25EB5082E0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8.62'!$Y$63:$Y$79</c:f>
              <c:numCache>
                <c:formatCode>#,##0</c:formatCode>
                <c:ptCount val="17"/>
                <c:pt idx="0">
                  <c:v>10</c:v>
                </c:pt>
                <c:pt idx="1">
                  <c:v>209</c:v>
                </c:pt>
                <c:pt idx="2">
                  <c:v>614</c:v>
                </c:pt>
                <c:pt idx="3">
                  <c:v>815</c:v>
                </c:pt>
                <c:pt idx="4">
                  <c:v>900</c:v>
                </c:pt>
                <c:pt idx="5">
                  <c:v>827</c:v>
                </c:pt>
                <c:pt idx="6">
                  <c:v>790</c:v>
                </c:pt>
                <c:pt idx="7">
                  <c:v>984</c:v>
                </c:pt>
                <c:pt idx="8">
                  <c:v>1240</c:v>
                </c:pt>
                <c:pt idx="9">
                  <c:v>1096</c:v>
                </c:pt>
                <c:pt idx="10">
                  <c:v>1170</c:v>
                </c:pt>
                <c:pt idx="11">
                  <c:v>899</c:v>
                </c:pt>
                <c:pt idx="12">
                  <c:v>451</c:v>
                </c:pt>
                <c:pt idx="13">
                  <c:v>183</c:v>
                </c:pt>
                <c:pt idx="14">
                  <c:v>93</c:v>
                </c:pt>
                <c:pt idx="15">
                  <c:v>59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5-479E-BADC-7C25EB50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8.62'!$Y$83:$Y$90</c:f>
              <c:numCache>
                <c:formatCode>#,##0</c:formatCode>
                <c:ptCount val="8"/>
                <c:pt idx="0">
                  <c:v>710</c:v>
                </c:pt>
                <c:pt idx="1">
                  <c:v>630</c:v>
                </c:pt>
                <c:pt idx="2">
                  <c:v>1238</c:v>
                </c:pt>
                <c:pt idx="3">
                  <c:v>300</c:v>
                </c:pt>
                <c:pt idx="4">
                  <c:v>204</c:v>
                </c:pt>
                <c:pt idx="5">
                  <c:v>312</c:v>
                </c:pt>
                <c:pt idx="6">
                  <c:v>773</c:v>
                </c:pt>
                <c:pt idx="7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7-47FF-8ED4-544EA7F63FBB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8.62'!$Y$93:$Y$100</c:f>
              <c:numCache>
                <c:formatCode>#,##0</c:formatCode>
                <c:ptCount val="8"/>
                <c:pt idx="0">
                  <c:v>481</c:v>
                </c:pt>
                <c:pt idx="1">
                  <c:v>1275</c:v>
                </c:pt>
                <c:pt idx="2">
                  <c:v>259</c:v>
                </c:pt>
                <c:pt idx="3">
                  <c:v>951</c:v>
                </c:pt>
                <c:pt idx="4">
                  <c:v>978</c:v>
                </c:pt>
                <c:pt idx="5">
                  <c:v>731</c:v>
                </c:pt>
                <c:pt idx="6">
                  <c:v>57</c:v>
                </c:pt>
                <c:pt idx="7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7-47FF-8ED4-544EA7F63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8.62'!$U$8:$Y$8</c:f>
              <c:numCache>
                <c:formatCode>#,##0</c:formatCode>
                <c:ptCount val="5"/>
                <c:pt idx="0">
                  <c:v>31461.85</c:v>
                </c:pt>
                <c:pt idx="1">
                  <c:v>31532.74</c:v>
                </c:pt>
                <c:pt idx="2">
                  <c:v>33264</c:v>
                </c:pt>
                <c:pt idx="3">
                  <c:v>34543</c:v>
                </c:pt>
                <c:pt idx="4">
                  <c:v>34869.550000000003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2-4156-A1F7-C7363FFC0A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2-4156-A1F7-C7363FFC0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8.62'!$T$4:$Z$4</c:f>
              <c:numCache>
                <c:formatCode>#,##0</c:formatCode>
                <c:ptCount val="7"/>
                <c:pt idx="0">
                  <c:v>19962</c:v>
                </c:pt>
                <c:pt idx="1">
                  <c:v>19888</c:v>
                </c:pt>
                <c:pt idx="2">
                  <c:v>20045</c:v>
                </c:pt>
                <c:pt idx="3">
                  <c:v>20086</c:v>
                </c:pt>
                <c:pt idx="4">
                  <c:v>19883</c:v>
                </c:pt>
                <c:pt idx="5">
                  <c:v>20782</c:v>
                </c:pt>
                <c:pt idx="6">
                  <c:v>22183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7C-405F-97D0-ABDAD0A172FE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8.62'!$T$7:$Z$7</c:f>
              <c:numCache>
                <c:formatCode>#,##0</c:formatCode>
                <c:ptCount val="7"/>
                <c:pt idx="0">
                  <c:v>14515</c:v>
                </c:pt>
                <c:pt idx="1">
                  <c:v>14334</c:v>
                </c:pt>
                <c:pt idx="2">
                  <c:v>14362</c:v>
                </c:pt>
                <c:pt idx="3">
                  <c:v>14411</c:v>
                </c:pt>
                <c:pt idx="4">
                  <c:v>14368</c:v>
                </c:pt>
                <c:pt idx="5">
                  <c:v>14892</c:v>
                </c:pt>
                <c:pt idx="6">
                  <c:v>15747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7C-405F-97D0-ABDAD0A172FE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8.62'!$T$11:$Z$11</c:f>
              <c:numCache>
                <c:formatCode>#,##0</c:formatCode>
                <c:ptCount val="7"/>
                <c:pt idx="0">
                  <c:v>15069</c:v>
                </c:pt>
                <c:pt idx="1">
                  <c:v>15129</c:v>
                </c:pt>
                <c:pt idx="2">
                  <c:v>15386</c:v>
                </c:pt>
                <c:pt idx="3">
                  <c:v>15509</c:v>
                </c:pt>
                <c:pt idx="4">
                  <c:v>15376</c:v>
                </c:pt>
                <c:pt idx="5">
                  <c:v>16104</c:v>
                </c:pt>
                <c:pt idx="6">
                  <c:v>17166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C-405F-97D0-ABDAD0A172FE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8.62'!$T$12:$Z$12</c:f>
              <c:numCache>
                <c:formatCode>#,##0</c:formatCode>
                <c:ptCount val="7"/>
                <c:pt idx="0">
                  <c:v>4893</c:v>
                </c:pt>
                <c:pt idx="1">
                  <c:v>4762</c:v>
                </c:pt>
                <c:pt idx="2">
                  <c:v>4659</c:v>
                </c:pt>
                <c:pt idx="3">
                  <c:v>4578</c:v>
                </c:pt>
                <c:pt idx="4">
                  <c:v>4507</c:v>
                </c:pt>
                <c:pt idx="5">
                  <c:v>4678</c:v>
                </c:pt>
                <c:pt idx="6">
                  <c:v>5016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7C-405F-97D0-ABDAD0A17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8.62'!$AB$15:$AB$33</c:f>
              <c:numCache>
                <c:formatCode>0.0%</c:formatCode>
                <c:ptCount val="19"/>
                <c:pt idx="0">
                  <c:v>7.8573682549700222E-2</c:v>
                </c:pt>
                <c:pt idx="1">
                  <c:v>5.4997069828246854E-3</c:v>
                </c:pt>
                <c:pt idx="2">
                  <c:v>8.4343866925122843E-2</c:v>
                </c:pt>
                <c:pt idx="3">
                  <c:v>1.0458459180453501E-2</c:v>
                </c:pt>
                <c:pt idx="4">
                  <c:v>8.0421944732452774E-2</c:v>
                </c:pt>
                <c:pt idx="5">
                  <c:v>2.9662354054906911E-2</c:v>
                </c:pt>
                <c:pt idx="6">
                  <c:v>8.1278456475679578E-2</c:v>
                </c:pt>
                <c:pt idx="7">
                  <c:v>5.35545237343912E-2</c:v>
                </c:pt>
                <c:pt idx="8">
                  <c:v>3.453094712166975E-2</c:v>
                </c:pt>
                <c:pt idx="9">
                  <c:v>6.1759004643195236E-3</c:v>
                </c:pt>
                <c:pt idx="10">
                  <c:v>2.8039489699319298E-2</c:v>
                </c:pt>
                <c:pt idx="11">
                  <c:v>1.4245142676824595E-2</c:v>
                </c:pt>
                <c:pt idx="12">
                  <c:v>4.1743677590948026E-2</c:v>
                </c:pt>
                <c:pt idx="13">
                  <c:v>5.4185637650453047E-2</c:v>
                </c:pt>
                <c:pt idx="14">
                  <c:v>3.6875084524185184E-2</c:v>
                </c:pt>
                <c:pt idx="15">
                  <c:v>7.7311454717576528E-2</c:v>
                </c:pt>
                <c:pt idx="16">
                  <c:v>0.10147410178965875</c:v>
                </c:pt>
                <c:pt idx="17">
                  <c:v>1.8798178785556507E-2</c:v>
                </c:pt>
                <c:pt idx="18">
                  <c:v>3.4215390163638823E-2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14-4658-9E4B-8C3E9DF52D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14-4658-9E4B-8C3E9DF52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8.62'!$Z$44:$Z$60</c:f>
              <c:numCache>
                <c:formatCode>#,##0</c:formatCode>
                <c:ptCount val="17"/>
                <c:pt idx="0">
                  <c:v>2</c:v>
                </c:pt>
                <c:pt idx="1">
                  <c:v>227</c:v>
                </c:pt>
                <c:pt idx="2">
                  <c:v>608</c:v>
                </c:pt>
                <c:pt idx="3">
                  <c:v>915</c:v>
                </c:pt>
                <c:pt idx="4">
                  <c:v>940</c:v>
                </c:pt>
                <c:pt idx="5">
                  <c:v>1015</c:v>
                </c:pt>
                <c:pt idx="6">
                  <c:v>907</c:v>
                </c:pt>
                <c:pt idx="7">
                  <c:v>958</c:v>
                </c:pt>
                <c:pt idx="8">
                  <c:v>1123</c:v>
                </c:pt>
                <c:pt idx="9">
                  <c:v>1182</c:v>
                </c:pt>
                <c:pt idx="10">
                  <c:v>1186</c:v>
                </c:pt>
                <c:pt idx="11">
                  <c:v>1019</c:v>
                </c:pt>
                <c:pt idx="12">
                  <c:v>622</c:v>
                </c:pt>
                <c:pt idx="13">
                  <c:v>316</c:v>
                </c:pt>
                <c:pt idx="14">
                  <c:v>132</c:v>
                </c:pt>
                <c:pt idx="15">
                  <c:v>81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0-4410-A94B-7A87B30D0116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8.62'!$Z$63:$Z$79</c:f>
              <c:numCache>
                <c:formatCode>#,##0</c:formatCode>
                <c:ptCount val="17"/>
                <c:pt idx="0">
                  <c:v>12</c:v>
                </c:pt>
                <c:pt idx="1">
                  <c:v>224</c:v>
                </c:pt>
                <c:pt idx="2">
                  <c:v>650</c:v>
                </c:pt>
                <c:pt idx="3">
                  <c:v>841</c:v>
                </c:pt>
                <c:pt idx="4">
                  <c:v>973</c:v>
                </c:pt>
                <c:pt idx="5">
                  <c:v>867</c:v>
                </c:pt>
                <c:pt idx="6">
                  <c:v>848</c:v>
                </c:pt>
                <c:pt idx="7">
                  <c:v>923</c:v>
                </c:pt>
                <c:pt idx="8">
                  <c:v>1309</c:v>
                </c:pt>
                <c:pt idx="9">
                  <c:v>1136</c:v>
                </c:pt>
                <c:pt idx="10">
                  <c:v>1222</c:v>
                </c:pt>
                <c:pt idx="11">
                  <c:v>935</c:v>
                </c:pt>
                <c:pt idx="12">
                  <c:v>505</c:v>
                </c:pt>
                <c:pt idx="13">
                  <c:v>225</c:v>
                </c:pt>
                <c:pt idx="14">
                  <c:v>118</c:v>
                </c:pt>
                <c:pt idx="15">
                  <c:v>64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0-4410-A94B-7A87B30D0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8.62'!$Z$83:$Z$90</c:f>
              <c:numCache>
                <c:formatCode>#,##0</c:formatCode>
                <c:ptCount val="8"/>
                <c:pt idx="0">
                  <c:v>732</c:v>
                </c:pt>
                <c:pt idx="1">
                  <c:v>664</c:v>
                </c:pt>
                <c:pt idx="2">
                  <c:v>1371</c:v>
                </c:pt>
                <c:pt idx="3">
                  <c:v>323</c:v>
                </c:pt>
                <c:pt idx="4">
                  <c:v>198</c:v>
                </c:pt>
                <c:pt idx="5">
                  <c:v>346</c:v>
                </c:pt>
                <c:pt idx="6">
                  <c:v>814</c:v>
                </c:pt>
                <c:pt idx="7">
                  <c:v>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0-413D-8552-08A778761968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8.62'!$Z$93:$Z$100</c:f>
              <c:numCache>
                <c:formatCode>#,##0</c:formatCode>
                <c:ptCount val="8"/>
                <c:pt idx="0">
                  <c:v>544</c:v>
                </c:pt>
                <c:pt idx="1">
                  <c:v>1352</c:v>
                </c:pt>
                <c:pt idx="2">
                  <c:v>288</c:v>
                </c:pt>
                <c:pt idx="3">
                  <c:v>1036</c:v>
                </c:pt>
                <c:pt idx="4">
                  <c:v>1024</c:v>
                </c:pt>
                <c:pt idx="5">
                  <c:v>782</c:v>
                </c:pt>
                <c:pt idx="6">
                  <c:v>55</c:v>
                </c:pt>
                <c:pt idx="7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E0-413D-8552-08A778761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8.7'!$AB$15:$AB$33</c:f>
              <c:numCache>
                <c:formatCode>0.0%</c:formatCode>
                <c:ptCount val="19"/>
                <c:pt idx="0">
                  <c:v>4.8084831766358332E-3</c:v>
                </c:pt>
                <c:pt idx="1">
                  <c:v>2.3662798790286864E-3</c:v>
                </c:pt>
                <c:pt idx="2">
                  <c:v>4.2580383919419942E-2</c:v>
                </c:pt>
                <c:pt idx="3">
                  <c:v>5.6183329748060789E-3</c:v>
                </c:pt>
                <c:pt idx="4">
                  <c:v>5.1185038024978806E-2</c:v>
                </c:pt>
                <c:pt idx="5">
                  <c:v>4.7401520999152187E-2</c:v>
                </c:pt>
                <c:pt idx="6">
                  <c:v>8.3022258215546582E-2</c:v>
                </c:pt>
                <c:pt idx="7">
                  <c:v>5.7461373960798208E-2</c:v>
                </c:pt>
                <c:pt idx="8">
                  <c:v>1.9158009287964874E-2</c:v>
                </c:pt>
                <c:pt idx="9">
                  <c:v>2.7104660432510409E-2</c:v>
                </c:pt>
                <c:pt idx="10">
                  <c:v>6.2560896908651478E-2</c:v>
                </c:pt>
                <c:pt idx="11">
                  <c:v>2.6168271603376061E-2</c:v>
                </c:pt>
                <c:pt idx="12">
                  <c:v>0.14859478406114365</c:v>
                </c:pt>
                <c:pt idx="13">
                  <c:v>7.3304060637503637E-2</c:v>
                </c:pt>
                <c:pt idx="14">
                  <c:v>3.5975046503093883E-2</c:v>
                </c:pt>
                <c:pt idx="15">
                  <c:v>9.4701810773533096E-2</c:v>
                </c:pt>
                <c:pt idx="16">
                  <c:v>0.10625482430055551</c:v>
                </c:pt>
                <c:pt idx="17">
                  <c:v>3.0103635466359597E-2</c:v>
                </c:pt>
                <c:pt idx="18">
                  <c:v>2.6408695762207852E-2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0-4855-9F4B-9D2EEE122B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0-4855-9F4B-9D2EEE122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8.62'!$T$8:$Z$8</c:f>
              <c:numCache>
                <c:formatCode>#,##0</c:formatCode>
                <c:ptCount val="7"/>
                <c:pt idx="0">
                  <c:v>30353.33</c:v>
                </c:pt>
                <c:pt idx="1">
                  <c:v>31461.85</c:v>
                </c:pt>
                <c:pt idx="2">
                  <c:v>31532.74</c:v>
                </c:pt>
                <c:pt idx="3">
                  <c:v>33264</c:v>
                </c:pt>
                <c:pt idx="4">
                  <c:v>34543</c:v>
                </c:pt>
                <c:pt idx="5">
                  <c:v>34869.550000000003</c:v>
                </c:pt>
                <c:pt idx="6">
                  <c:v>37434.67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8-4F2E-867A-F29571AF4EB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18-4F2E-867A-F29571AF4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8.63'!$U$4:$Y$4</c:f>
              <c:numCache>
                <c:formatCode>#,##0</c:formatCode>
                <c:ptCount val="5"/>
                <c:pt idx="0">
                  <c:v>13985</c:v>
                </c:pt>
                <c:pt idx="1">
                  <c:v>13661</c:v>
                </c:pt>
                <c:pt idx="2">
                  <c:v>13577</c:v>
                </c:pt>
                <c:pt idx="3">
                  <c:v>13019</c:v>
                </c:pt>
                <c:pt idx="4">
                  <c:v>13393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7-4AC1-8357-CF04C35627BF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8.63'!$U$7:$Y$7</c:f>
              <c:numCache>
                <c:formatCode>#,##0</c:formatCode>
                <c:ptCount val="5"/>
                <c:pt idx="0">
                  <c:v>8865</c:v>
                </c:pt>
                <c:pt idx="1">
                  <c:v>8687</c:v>
                </c:pt>
                <c:pt idx="2">
                  <c:v>8684</c:v>
                </c:pt>
                <c:pt idx="3">
                  <c:v>8424</c:v>
                </c:pt>
                <c:pt idx="4">
                  <c:v>8710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17-4AC1-8357-CF04C35627BF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8.63'!$U$11:$Y$11</c:f>
              <c:numCache>
                <c:formatCode>#,##0</c:formatCode>
                <c:ptCount val="5"/>
                <c:pt idx="0">
                  <c:v>11462</c:v>
                </c:pt>
                <c:pt idx="1">
                  <c:v>11194</c:v>
                </c:pt>
                <c:pt idx="2">
                  <c:v>11173</c:v>
                </c:pt>
                <c:pt idx="3">
                  <c:v>10685</c:v>
                </c:pt>
                <c:pt idx="4">
                  <c:v>10904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7-4AC1-8357-CF04C35627BF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8.63'!$U$12:$Y$12</c:f>
              <c:numCache>
                <c:formatCode>#,##0</c:formatCode>
                <c:ptCount val="5"/>
                <c:pt idx="0">
                  <c:v>2520</c:v>
                </c:pt>
                <c:pt idx="1">
                  <c:v>2464</c:v>
                </c:pt>
                <c:pt idx="2">
                  <c:v>2406</c:v>
                </c:pt>
                <c:pt idx="3">
                  <c:v>2332</c:v>
                </c:pt>
                <c:pt idx="4">
                  <c:v>2489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17-4AC1-8357-CF04C3562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8.63'!$AB$15:$AB$33</c:f>
              <c:numCache>
                <c:formatCode>0.0%</c:formatCode>
                <c:ptCount val="19"/>
                <c:pt idx="0">
                  <c:v>0.1934682041013602</c:v>
                </c:pt>
                <c:pt idx="1">
                  <c:v>6.2141821445833049E-3</c:v>
                </c:pt>
                <c:pt idx="2">
                  <c:v>3.4454187668300766E-2</c:v>
                </c:pt>
                <c:pt idx="3">
                  <c:v>2.6237657943796173E-3</c:v>
                </c:pt>
                <c:pt idx="4">
                  <c:v>4.3084996202444242E-2</c:v>
                </c:pt>
                <c:pt idx="5">
                  <c:v>2.8861423738175792E-2</c:v>
                </c:pt>
                <c:pt idx="6">
                  <c:v>7.747013740247187E-2</c:v>
                </c:pt>
                <c:pt idx="7">
                  <c:v>5.2682455292411792E-2</c:v>
                </c:pt>
                <c:pt idx="8">
                  <c:v>2.9551888420907269E-2</c:v>
                </c:pt>
                <c:pt idx="9">
                  <c:v>6.6975074224953392E-3</c:v>
                </c:pt>
                <c:pt idx="10">
                  <c:v>1.9747289926120279E-2</c:v>
                </c:pt>
                <c:pt idx="11">
                  <c:v>1.4223572464268452E-2</c:v>
                </c:pt>
                <c:pt idx="12">
                  <c:v>3.9218393979147968E-2</c:v>
                </c:pt>
                <c:pt idx="13">
                  <c:v>3.7561278740592417E-2</c:v>
                </c:pt>
                <c:pt idx="14">
                  <c:v>5.116343299040254E-2</c:v>
                </c:pt>
                <c:pt idx="15">
                  <c:v>7.5398743354277431E-2</c:v>
                </c:pt>
                <c:pt idx="16">
                  <c:v>0.10550300352136988</c:v>
                </c:pt>
                <c:pt idx="17">
                  <c:v>1.1945039011254575E-2</c:v>
                </c:pt>
                <c:pt idx="18">
                  <c:v>2.6513843816888767E-2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E-4FBD-B9FF-C7B373A677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E-4FBD-B9FF-C7B373A67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8.63'!$Y$44:$Y$60</c:f>
              <c:numCache>
                <c:formatCode>#,##0</c:formatCode>
                <c:ptCount val="17"/>
                <c:pt idx="0">
                  <c:v>4</c:v>
                </c:pt>
                <c:pt idx="1">
                  <c:v>197</c:v>
                </c:pt>
                <c:pt idx="2">
                  <c:v>444</c:v>
                </c:pt>
                <c:pt idx="3">
                  <c:v>655</c:v>
                </c:pt>
                <c:pt idx="4">
                  <c:v>614</c:v>
                </c:pt>
                <c:pt idx="5">
                  <c:v>577</c:v>
                </c:pt>
                <c:pt idx="6">
                  <c:v>537</c:v>
                </c:pt>
                <c:pt idx="7">
                  <c:v>619</c:v>
                </c:pt>
                <c:pt idx="8">
                  <c:v>614</c:v>
                </c:pt>
                <c:pt idx="9">
                  <c:v>638</c:v>
                </c:pt>
                <c:pt idx="10">
                  <c:v>750</c:v>
                </c:pt>
                <c:pt idx="11">
                  <c:v>590</c:v>
                </c:pt>
                <c:pt idx="12">
                  <c:v>368</c:v>
                </c:pt>
                <c:pt idx="13">
                  <c:v>177</c:v>
                </c:pt>
                <c:pt idx="14">
                  <c:v>92</c:v>
                </c:pt>
                <c:pt idx="15">
                  <c:v>28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4-48F8-84E1-722808D5D1C6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8.63'!$Y$63:$Y$79</c:f>
              <c:numCache>
                <c:formatCode>#,##0</c:formatCode>
                <c:ptCount val="17"/>
                <c:pt idx="0">
                  <c:v>8</c:v>
                </c:pt>
                <c:pt idx="1">
                  <c:v>157</c:v>
                </c:pt>
                <c:pt idx="2">
                  <c:v>469</c:v>
                </c:pt>
                <c:pt idx="3">
                  <c:v>587</c:v>
                </c:pt>
                <c:pt idx="4">
                  <c:v>472</c:v>
                </c:pt>
                <c:pt idx="5">
                  <c:v>567</c:v>
                </c:pt>
                <c:pt idx="6">
                  <c:v>565</c:v>
                </c:pt>
                <c:pt idx="7">
                  <c:v>538</c:v>
                </c:pt>
                <c:pt idx="8">
                  <c:v>727</c:v>
                </c:pt>
                <c:pt idx="9">
                  <c:v>693</c:v>
                </c:pt>
                <c:pt idx="10">
                  <c:v>675</c:v>
                </c:pt>
                <c:pt idx="11">
                  <c:v>516</c:v>
                </c:pt>
                <c:pt idx="12">
                  <c:v>266</c:v>
                </c:pt>
                <c:pt idx="13">
                  <c:v>112</c:v>
                </c:pt>
                <c:pt idx="14">
                  <c:v>63</c:v>
                </c:pt>
                <c:pt idx="15">
                  <c:v>25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F4-48F8-84E1-722808D5D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8.63'!$Y$83:$Y$90</c:f>
              <c:numCache>
                <c:formatCode>#,##0</c:formatCode>
                <c:ptCount val="8"/>
                <c:pt idx="0">
                  <c:v>423</c:v>
                </c:pt>
                <c:pt idx="1">
                  <c:v>385</c:v>
                </c:pt>
                <c:pt idx="2">
                  <c:v>799</c:v>
                </c:pt>
                <c:pt idx="3">
                  <c:v>173</c:v>
                </c:pt>
                <c:pt idx="4">
                  <c:v>147</c:v>
                </c:pt>
                <c:pt idx="5">
                  <c:v>226</c:v>
                </c:pt>
                <c:pt idx="6">
                  <c:v>368</c:v>
                </c:pt>
                <c:pt idx="7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F-45A6-B4C4-A5224F7F6BD9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8.63'!$Y$93:$Y$100</c:f>
              <c:numCache>
                <c:formatCode>#,##0</c:formatCode>
                <c:ptCount val="8"/>
                <c:pt idx="0">
                  <c:v>262</c:v>
                </c:pt>
                <c:pt idx="1">
                  <c:v>833</c:v>
                </c:pt>
                <c:pt idx="2">
                  <c:v>136</c:v>
                </c:pt>
                <c:pt idx="3">
                  <c:v>615</c:v>
                </c:pt>
                <c:pt idx="4">
                  <c:v>670</c:v>
                </c:pt>
                <c:pt idx="5">
                  <c:v>400</c:v>
                </c:pt>
                <c:pt idx="6">
                  <c:v>22</c:v>
                </c:pt>
                <c:pt idx="7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F-45A6-B4C4-A5224F7F6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8.63'!$U$8:$Y$8</c:f>
              <c:numCache>
                <c:formatCode>#,##0</c:formatCode>
                <c:ptCount val="5"/>
                <c:pt idx="0">
                  <c:v>24425</c:v>
                </c:pt>
                <c:pt idx="1">
                  <c:v>23205.62</c:v>
                </c:pt>
                <c:pt idx="2">
                  <c:v>26159</c:v>
                </c:pt>
                <c:pt idx="3">
                  <c:v>28410</c:v>
                </c:pt>
                <c:pt idx="4">
                  <c:v>24795.63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2-445F-ABB1-078408ACD3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2-445F-ABB1-078408ACD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8.63'!$T$4:$Z$4</c:f>
              <c:numCache>
                <c:formatCode>#,##0</c:formatCode>
                <c:ptCount val="7"/>
                <c:pt idx="0">
                  <c:v>13874</c:v>
                </c:pt>
                <c:pt idx="1">
                  <c:v>13985</c:v>
                </c:pt>
                <c:pt idx="2">
                  <c:v>13661</c:v>
                </c:pt>
                <c:pt idx="3">
                  <c:v>13577</c:v>
                </c:pt>
                <c:pt idx="4">
                  <c:v>13019</c:v>
                </c:pt>
                <c:pt idx="5">
                  <c:v>13393</c:v>
                </c:pt>
                <c:pt idx="6">
                  <c:v>14483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78-4D9D-AA51-39093E0BD4CB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8.63'!$T$7:$Z$7</c:f>
              <c:numCache>
                <c:formatCode>#,##0</c:formatCode>
                <c:ptCount val="7"/>
                <c:pt idx="0">
                  <c:v>8904</c:v>
                </c:pt>
                <c:pt idx="1">
                  <c:v>8865</c:v>
                </c:pt>
                <c:pt idx="2">
                  <c:v>8687</c:v>
                </c:pt>
                <c:pt idx="3">
                  <c:v>8684</c:v>
                </c:pt>
                <c:pt idx="4">
                  <c:v>8424</c:v>
                </c:pt>
                <c:pt idx="5">
                  <c:v>8710</c:v>
                </c:pt>
                <c:pt idx="6">
                  <c:v>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78-4D9D-AA51-39093E0BD4CB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8.63'!$T$11:$Z$11</c:f>
              <c:numCache>
                <c:formatCode>#,##0</c:formatCode>
                <c:ptCount val="7"/>
                <c:pt idx="0">
                  <c:v>11330</c:v>
                </c:pt>
                <c:pt idx="1">
                  <c:v>11462</c:v>
                </c:pt>
                <c:pt idx="2">
                  <c:v>11194</c:v>
                </c:pt>
                <c:pt idx="3">
                  <c:v>11173</c:v>
                </c:pt>
                <c:pt idx="4">
                  <c:v>10685</c:v>
                </c:pt>
                <c:pt idx="5">
                  <c:v>10904</c:v>
                </c:pt>
                <c:pt idx="6">
                  <c:v>11734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8-4D9D-AA51-39093E0BD4CB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8.63'!$T$12:$Z$12</c:f>
              <c:numCache>
                <c:formatCode>#,##0</c:formatCode>
                <c:ptCount val="7"/>
                <c:pt idx="0">
                  <c:v>2542</c:v>
                </c:pt>
                <c:pt idx="1">
                  <c:v>2520</c:v>
                </c:pt>
                <c:pt idx="2">
                  <c:v>2464</c:v>
                </c:pt>
                <c:pt idx="3">
                  <c:v>2406</c:v>
                </c:pt>
                <c:pt idx="4">
                  <c:v>2332</c:v>
                </c:pt>
                <c:pt idx="5">
                  <c:v>2489</c:v>
                </c:pt>
                <c:pt idx="6">
                  <c:v>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78-4D9D-AA51-39093E0B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8.63'!$AB$15:$AB$33</c:f>
              <c:numCache>
                <c:formatCode>0.0%</c:formatCode>
                <c:ptCount val="19"/>
                <c:pt idx="0">
                  <c:v>0.1934682041013602</c:v>
                </c:pt>
                <c:pt idx="1">
                  <c:v>6.2141821445833049E-3</c:v>
                </c:pt>
                <c:pt idx="2">
                  <c:v>3.4454187668300766E-2</c:v>
                </c:pt>
                <c:pt idx="3">
                  <c:v>2.6237657943796173E-3</c:v>
                </c:pt>
                <c:pt idx="4">
                  <c:v>4.3084996202444242E-2</c:v>
                </c:pt>
                <c:pt idx="5">
                  <c:v>2.8861423738175792E-2</c:v>
                </c:pt>
                <c:pt idx="6">
                  <c:v>7.747013740247187E-2</c:v>
                </c:pt>
                <c:pt idx="7">
                  <c:v>5.2682455292411792E-2</c:v>
                </c:pt>
                <c:pt idx="8">
                  <c:v>2.9551888420907269E-2</c:v>
                </c:pt>
                <c:pt idx="9">
                  <c:v>6.6975074224953392E-3</c:v>
                </c:pt>
                <c:pt idx="10">
                  <c:v>1.9747289926120279E-2</c:v>
                </c:pt>
                <c:pt idx="11">
                  <c:v>1.4223572464268452E-2</c:v>
                </c:pt>
                <c:pt idx="12">
                  <c:v>3.9218393979147968E-2</c:v>
                </c:pt>
                <c:pt idx="13">
                  <c:v>3.7561278740592417E-2</c:v>
                </c:pt>
                <c:pt idx="14">
                  <c:v>5.116343299040254E-2</c:v>
                </c:pt>
                <c:pt idx="15">
                  <c:v>7.5398743354277431E-2</c:v>
                </c:pt>
                <c:pt idx="16">
                  <c:v>0.10550300352136988</c:v>
                </c:pt>
                <c:pt idx="17">
                  <c:v>1.1945039011254575E-2</c:v>
                </c:pt>
                <c:pt idx="18">
                  <c:v>2.6513843816888767E-2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6-4968-824E-A740C38530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6-4968-824E-A740C3853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8.63'!$Z$44:$Z$60</c:f>
              <c:numCache>
                <c:formatCode>#,##0</c:formatCode>
                <c:ptCount val="17"/>
                <c:pt idx="0">
                  <c:v>0</c:v>
                </c:pt>
                <c:pt idx="1">
                  <c:v>162</c:v>
                </c:pt>
                <c:pt idx="2">
                  <c:v>449</c:v>
                </c:pt>
                <c:pt idx="3">
                  <c:v>706</c:v>
                </c:pt>
                <c:pt idx="4">
                  <c:v>695</c:v>
                </c:pt>
                <c:pt idx="5">
                  <c:v>540</c:v>
                </c:pt>
                <c:pt idx="6">
                  <c:v>542</c:v>
                </c:pt>
                <c:pt idx="7">
                  <c:v>622</c:v>
                </c:pt>
                <c:pt idx="8">
                  <c:v>636</c:v>
                </c:pt>
                <c:pt idx="9">
                  <c:v>654</c:v>
                </c:pt>
                <c:pt idx="10">
                  <c:v>754</c:v>
                </c:pt>
                <c:pt idx="11">
                  <c:v>634</c:v>
                </c:pt>
                <c:pt idx="12">
                  <c:v>382</c:v>
                </c:pt>
                <c:pt idx="13">
                  <c:v>189</c:v>
                </c:pt>
                <c:pt idx="14">
                  <c:v>94</c:v>
                </c:pt>
                <c:pt idx="15">
                  <c:v>41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9-418F-B74F-00E3A7818703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8.63'!$Z$63:$Z$79</c:f>
              <c:numCache>
                <c:formatCode>#,##0</c:formatCode>
                <c:ptCount val="17"/>
                <c:pt idx="0">
                  <c:v>2</c:v>
                </c:pt>
                <c:pt idx="1">
                  <c:v>149</c:v>
                </c:pt>
                <c:pt idx="2">
                  <c:v>454</c:v>
                </c:pt>
                <c:pt idx="3">
                  <c:v>588</c:v>
                </c:pt>
                <c:pt idx="4">
                  <c:v>594</c:v>
                </c:pt>
                <c:pt idx="5">
                  <c:v>567</c:v>
                </c:pt>
                <c:pt idx="6">
                  <c:v>606</c:v>
                </c:pt>
                <c:pt idx="7">
                  <c:v>541</c:v>
                </c:pt>
                <c:pt idx="8">
                  <c:v>767</c:v>
                </c:pt>
                <c:pt idx="9">
                  <c:v>680</c:v>
                </c:pt>
                <c:pt idx="10">
                  <c:v>792</c:v>
                </c:pt>
                <c:pt idx="11">
                  <c:v>540</c:v>
                </c:pt>
                <c:pt idx="12">
                  <c:v>306</c:v>
                </c:pt>
                <c:pt idx="13">
                  <c:v>133</c:v>
                </c:pt>
                <c:pt idx="14">
                  <c:v>54</c:v>
                </c:pt>
                <c:pt idx="15">
                  <c:v>33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9-418F-B74F-00E3A7818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8.63'!$Z$83:$Z$90</c:f>
              <c:numCache>
                <c:formatCode>#,##0</c:formatCode>
                <c:ptCount val="8"/>
                <c:pt idx="0">
                  <c:v>441</c:v>
                </c:pt>
                <c:pt idx="1">
                  <c:v>418</c:v>
                </c:pt>
                <c:pt idx="2">
                  <c:v>835</c:v>
                </c:pt>
                <c:pt idx="3">
                  <c:v>206</c:v>
                </c:pt>
                <c:pt idx="4">
                  <c:v>146</c:v>
                </c:pt>
                <c:pt idx="5">
                  <c:v>228</c:v>
                </c:pt>
                <c:pt idx="6">
                  <c:v>396</c:v>
                </c:pt>
                <c:pt idx="7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0-4F64-A3D1-86168D46E4C1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8.63'!$Z$93:$Z$100</c:f>
              <c:numCache>
                <c:formatCode>#,##0</c:formatCode>
                <c:ptCount val="8"/>
                <c:pt idx="0">
                  <c:v>273</c:v>
                </c:pt>
                <c:pt idx="1">
                  <c:v>873</c:v>
                </c:pt>
                <c:pt idx="2">
                  <c:v>152</c:v>
                </c:pt>
                <c:pt idx="3">
                  <c:v>654</c:v>
                </c:pt>
                <c:pt idx="4">
                  <c:v>652</c:v>
                </c:pt>
                <c:pt idx="5">
                  <c:v>417</c:v>
                </c:pt>
                <c:pt idx="6">
                  <c:v>27</c:v>
                </c:pt>
                <c:pt idx="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0-4F64-A3D1-86168D46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8.7'!$Y$44:$Y$60</c:f>
              <c:numCache>
                <c:formatCode>#,##0</c:formatCode>
                <c:ptCount val="17"/>
                <c:pt idx="0">
                  <c:v>30</c:v>
                </c:pt>
                <c:pt idx="1">
                  <c:v>480</c:v>
                </c:pt>
                <c:pt idx="2">
                  <c:v>2138</c:v>
                </c:pt>
                <c:pt idx="3">
                  <c:v>3577</c:v>
                </c:pt>
                <c:pt idx="4">
                  <c:v>3513</c:v>
                </c:pt>
                <c:pt idx="5">
                  <c:v>2919</c:v>
                </c:pt>
                <c:pt idx="6">
                  <c:v>3193</c:v>
                </c:pt>
                <c:pt idx="7">
                  <c:v>3882</c:v>
                </c:pt>
                <c:pt idx="8">
                  <c:v>4517</c:v>
                </c:pt>
                <c:pt idx="9">
                  <c:v>3978</c:v>
                </c:pt>
                <c:pt idx="10">
                  <c:v>3616</c:v>
                </c:pt>
                <c:pt idx="11">
                  <c:v>2647</c:v>
                </c:pt>
                <c:pt idx="12">
                  <c:v>1704</c:v>
                </c:pt>
                <c:pt idx="13">
                  <c:v>976</c:v>
                </c:pt>
                <c:pt idx="14">
                  <c:v>385</c:v>
                </c:pt>
                <c:pt idx="15">
                  <c:v>183</c:v>
                </c:pt>
                <c:pt idx="16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B-4AEA-B391-3B4E60291027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8.7'!$Y$63:$Y$79</c:f>
              <c:numCache>
                <c:formatCode>#,##0</c:formatCode>
                <c:ptCount val="17"/>
                <c:pt idx="0">
                  <c:v>32</c:v>
                </c:pt>
                <c:pt idx="1">
                  <c:v>661</c:v>
                </c:pt>
                <c:pt idx="2">
                  <c:v>2359</c:v>
                </c:pt>
                <c:pt idx="3">
                  <c:v>3848</c:v>
                </c:pt>
                <c:pt idx="4">
                  <c:v>3817</c:v>
                </c:pt>
                <c:pt idx="5">
                  <c:v>3253</c:v>
                </c:pt>
                <c:pt idx="6">
                  <c:v>3423</c:v>
                </c:pt>
                <c:pt idx="7">
                  <c:v>4175</c:v>
                </c:pt>
                <c:pt idx="8">
                  <c:v>4973</c:v>
                </c:pt>
                <c:pt idx="9">
                  <c:v>4430</c:v>
                </c:pt>
                <c:pt idx="10">
                  <c:v>3967</c:v>
                </c:pt>
                <c:pt idx="11">
                  <c:v>2446</c:v>
                </c:pt>
                <c:pt idx="12">
                  <c:v>1477</c:v>
                </c:pt>
                <c:pt idx="13">
                  <c:v>688</c:v>
                </c:pt>
                <c:pt idx="14">
                  <c:v>246</c:v>
                </c:pt>
                <c:pt idx="15">
                  <c:v>129</c:v>
                </c:pt>
                <c:pt idx="1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B-4AEA-B391-3B4E60291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8.63'!$T$8:$Z$8</c:f>
              <c:numCache>
                <c:formatCode>#,##0</c:formatCode>
                <c:ptCount val="7"/>
                <c:pt idx="0">
                  <c:v>24888</c:v>
                </c:pt>
                <c:pt idx="1">
                  <c:v>24425</c:v>
                </c:pt>
                <c:pt idx="2">
                  <c:v>23205.62</c:v>
                </c:pt>
                <c:pt idx="3">
                  <c:v>26159</c:v>
                </c:pt>
                <c:pt idx="4">
                  <c:v>28410</c:v>
                </c:pt>
                <c:pt idx="5">
                  <c:v>24795.63</c:v>
                </c:pt>
                <c:pt idx="6">
                  <c:v>28672.78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3-4033-8C78-5B3F2365BD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3-4033-8C78-5B3F2365B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8.64'!$U$4:$Y$4</c:f>
              <c:numCache>
                <c:formatCode>#,##0</c:formatCode>
                <c:ptCount val="5"/>
                <c:pt idx="0">
                  <c:v>93992</c:v>
                </c:pt>
                <c:pt idx="1">
                  <c:v>95794</c:v>
                </c:pt>
                <c:pt idx="2">
                  <c:v>97320</c:v>
                </c:pt>
                <c:pt idx="3">
                  <c:v>101336</c:v>
                </c:pt>
                <c:pt idx="4">
                  <c:v>103143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3-4CC7-B636-F8F7E22A6744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8.64'!$U$7:$Y$7</c:f>
              <c:numCache>
                <c:formatCode>#,##0</c:formatCode>
                <c:ptCount val="5"/>
                <c:pt idx="0">
                  <c:v>64493</c:v>
                </c:pt>
                <c:pt idx="1">
                  <c:v>65780</c:v>
                </c:pt>
                <c:pt idx="2">
                  <c:v>66401</c:v>
                </c:pt>
                <c:pt idx="3">
                  <c:v>68680</c:v>
                </c:pt>
                <c:pt idx="4">
                  <c:v>69674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3-4CC7-B636-F8F7E22A6744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8.64'!$U$11:$Y$11</c:f>
              <c:numCache>
                <c:formatCode>#,##0</c:formatCode>
                <c:ptCount val="5"/>
                <c:pt idx="0">
                  <c:v>83862</c:v>
                </c:pt>
                <c:pt idx="1">
                  <c:v>85690</c:v>
                </c:pt>
                <c:pt idx="2">
                  <c:v>87566</c:v>
                </c:pt>
                <c:pt idx="3">
                  <c:v>91295</c:v>
                </c:pt>
                <c:pt idx="4">
                  <c:v>92712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A3-4CC7-B636-F8F7E22A6744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8.64'!$U$12:$Y$12</c:f>
              <c:numCache>
                <c:formatCode>#,##0</c:formatCode>
                <c:ptCount val="5"/>
                <c:pt idx="0">
                  <c:v>10130</c:v>
                </c:pt>
                <c:pt idx="1">
                  <c:v>10104</c:v>
                </c:pt>
                <c:pt idx="2">
                  <c:v>9752</c:v>
                </c:pt>
                <c:pt idx="3">
                  <c:v>10041</c:v>
                </c:pt>
                <c:pt idx="4">
                  <c:v>10431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A3-4CC7-B636-F8F7E22A6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8.64'!$AB$15:$AB$33</c:f>
              <c:numCache>
                <c:formatCode>0.0%</c:formatCode>
                <c:ptCount val="19"/>
                <c:pt idx="0">
                  <c:v>8.3627719321507383E-3</c:v>
                </c:pt>
                <c:pt idx="1">
                  <c:v>2.2635362307859867E-3</c:v>
                </c:pt>
                <c:pt idx="2">
                  <c:v>3.1556915150539364E-2</c:v>
                </c:pt>
                <c:pt idx="3">
                  <c:v>5.4552170248231314E-3</c:v>
                </c:pt>
                <c:pt idx="4">
                  <c:v>3.4436057469196021E-2</c:v>
                </c:pt>
                <c:pt idx="5">
                  <c:v>4.0156458654948053E-2</c:v>
                </c:pt>
                <c:pt idx="6">
                  <c:v>8.2121852121946837E-2</c:v>
                </c:pt>
                <c:pt idx="7">
                  <c:v>8.3211001354333389E-2</c:v>
                </c:pt>
                <c:pt idx="8">
                  <c:v>1.9036434409539053E-2</c:v>
                </c:pt>
                <c:pt idx="9">
                  <c:v>3.002263536230786E-2</c:v>
                </c:pt>
                <c:pt idx="10">
                  <c:v>5.9988445547273811E-2</c:v>
                </c:pt>
                <c:pt idx="11">
                  <c:v>2.6016460359703373E-2</c:v>
                </c:pt>
                <c:pt idx="12">
                  <c:v>0.15726367829372934</c:v>
                </c:pt>
                <c:pt idx="13">
                  <c:v>0.10312822601267202</c:v>
                </c:pt>
                <c:pt idx="14">
                  <c:v>2.9852159830282138E-2</c:v>
                </c:pt>
                <c:pt idx="15">
                  <c:v>8.0341329898567057E-2</c:v>
                </c:pt>
                <c:pt idx="16">
                  <c:v>0.1068692168543476</c:v>
                </c:pt>
                <c:pt idx="17">
                  <c:v>3.0117343991211038E-2</c:v>
                </c:pt>
                <c:pt idx="18">
                  <c:v>2.5296674780039208E-2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E-42C4-95FD-5CED294368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E-42C4-95FD-5CED29436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8.64'!$Y$44:$Y$60</c:f>
              <c:numCache>
                <c:formatCode>#,##0</c:formatCode>
                <c:ptCount val="17"/>
                <c:pt idx="0">
                  <c:v>28</c:v>
                </c:pt>
                <c:pt idx="1">
                  <c:v>294</c:v>
                </c:pt>
                <c:pt idx="2">
                  <c:v>1825</c:v>
                </c:pt>
                <c:pt idx="3">
                  <c:v>5295</c:v>
                </c:pt>
                <c:pt idx="4">
                  <c:v>10270</c:v>
                </c:pt>
                <c:pt idx="5">
                  <c:v>8600</c:v>
                </c:pt>
                <c:pt idx="6">
                  <c:v>5444</c:v>
                </c:pt>
                <c:pt idx="7">
                  <c:v>3979</c:v>
                </c:pt>
                <c:pt idx="8">
                  <c:v>3667</c:v>
                </c:pt>
                <c:pt idx="9">
                  <c:v>3101</c:v>
                </c:pt>
                <c:pt idx="10">
                  <c:v>2691</c:v>
                </c:pt>
                <c:pt idx="11">
                  <c:v>1994</c:v>
                </c:pt>
                <c:pt idx="12">
                  <c:v>1592</c:v>
                </c:pt>
                <c:pt idx="13">
                  <c:v>1017</c:v>
                </c:pt>
                <c:pt idx="14">
                  <c:v>448</c:v>
                </c:pt>
                <c:pt idx="15">
                  <c:v>167</c:v>
                </c:pt>
                <c:pt idx="1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8-4759-B460-1B631D20CCAF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8.64'!$Y$63:$Y$79</c:f>
              <c:numCache>
                <c:formatCode>#,##0</c:formatCode>
                <c:ptCount val="17"/>
                <c:pt idx="0">
                  <c:v>28</c:v>
                </c:pt>
                <c:pt idx="1">
                  <c:v>399</c:v>
                </c:pt>
                <c:pt idx="2">
                  <c:v>2264</c:v>
                </c:pt>
                <c:pt idx="3">
                  <c:v>6738</c:v>
                </c:pt>
                <c:pt idx="4">
                  <c:v>11559</c:v>
                </c:pt>
                <c:pt idx="5">
                  <c:v>8397</c:v>
                </c:pt>
                <c:pt idx="6">
                  <c:v>5062</c:v>
                </c:pt>
                <c:pt idx="7">
                  <c:v>3709</c:v>
                </c:pt>
                <c:pt idx="8">
                  <c:v>3664</c:v>
                </c:pt>
                <c:pt idx="9">
                  <c:v>3192</c:v>
                </c:pt>
                <c:pt idx="10">
                  <c:v>2827</c:v>
                </c:pt>
                <c:pt idx="11">
                  <c:v>2075</c:v>
                </c:pt>
                <c:pt idx="12">
                  <c:v>1437</c:v>
                </c:pt>
                <c:pt idx="13">
                  <c:v>682</c:v>
                </c:pt>
                <c:pt idx="14">
                  <c:v>288</c:v>
                </c:pt>
                <c:pt idx="15">
                  <c:v>134</c:v>
                </c:pt>
                <c:pt idx="1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8-4759-B460-1B631D20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8.64'!$Y$83:$Y$90</c:f>
              <c:numCache>
                <c:formatCode>#,##0</c:formatCode>
                <c:ptCount val="8"/>
                <c:pt idx="0">
                  <c:v>6454</c:v>
                </c:pt>
                <c:pt idx="1">
                  <c:v>10059</c:v>
                </c:pt>
                <c:pt idx="2">
                  <c:v>2363</c:v>
                </c:pt>
                <c:pt idx="3">
                  <c:v>2027</c:v>
                </c:pt>
                <c:pt idx="4">
                  <c:v>2523</c:v>
                </c:pt>
                <c:pt idx="5">
                  <c:v>2237</c:v>
                </c:pt>
                <c:pt idx="6">
                  <c:v>531</c:v>
                </c:pt>
                <c:pt idx="7">
                  <c:v>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5-4109-ACF4-2BA323C258BC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8.64'!$Y$93:$Y$100</c:f>
              <c:numCache>
                <c:formatCode>#,##0</c:formatCode>
                <c:ptCount val="8"/>
                <c:pt idx="0">
                  <c:v>4733</c:v>
                </c:pt>
                <c:pt idx="1">
                  <c:v>10384</c:v>
                </c:pt>
                <c:pt idx="2">
                  <c:v>784</c:v>
                </c:pt>
                <c:pt idx="3">
                  <c:v>2894</c:v>
                </c:pt>
                <c:pt idx="4">
                  <c:v>5804</c:v>
                </c:pt>
                <c:pt idx="5">
                  <c:v>2891</c:v>
                </c:pt>
                <c:pt idx="6">
                  <c:v>69</c:v>
                </c:pt>
                <c:pt idx="7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5-4109-ACF4-2BA323C25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8.64'!$U$8:$Y$8</c:f>
              <c:numCache>
                <c:formatCode>#,##0</c:formatCode>
                <c:ptCount val="5"/>
                <c:pt idx="0">
                  <c:v>44556.07</c:v>
                </c:pt>
                <c:pt idx="1">
                  <c:v>45324</c:v>
                </c:pt>
                <c:pt idx="2">
                  <c:v>47363</c:v>
                </c:pt>
                <c:pt idx="3">
                  <c:v>47554.76</c:v>
                </c:pt>
                <c:pt idx="4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3-42B0-9180-8C28B04710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3-42B0-9180-8C28B0471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8.64'!$T$4:$Z$4</c:f>
              <c:numCache>
                <c:formatCode>#,##0</c:formatCode>
                <c:ptCount val="7"/>
                <c:pt idx="0">
                  <c:v>92162</c:v>
                </c:pt>
                <c:pt idx="1">
                  <c:v>93992</c:v>
                </c:pt>
                <c:pt idx="2">
                  <c:v>95794</c:v>
                </c:pt>
                <c:pt idx="3">
                  <c:v>97320</c:v>
                </c:pt>
                <c:pt idx="4">
                  <c:v>101336</c:v>
                </c:pt>
                <c:pt idx="5">
                  <c:v>103143</c:v>
                </c:pt>
                <c:pt idx="6">
                  <c:v>105587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9-49A4-BFE6-CCC491217687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8.64'!$T$7:$Z$7</c:f>
              <c:numCache>
                <c:formatCode>#,##0</c:formatCode>
                <c:ptCount val="7"/>
                <c:pt idx="0">
                  <c:v>63645</c:v>
                </c:pt>
                <c:pt idx="1">
                  <c:v>64493</c:v>
                </c:pt>
                <c:pt idx="2">
                  <c:v>65780</c:v>
                </c:pt>
                <c:pt idx="3">
                  <c:v>66401</c:v>
                </c:pt>
                <c:pt idx="4">
                  <c:v>68680</c:v>
                </c:pt>
                <c:pt idx="5">
                  <c:v>69674</c:v>
                </c:pt>
                <c:pt idx="6">
                  <c:v>71462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9-49A4-BFE6-CCC491217687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8.64'!$T$11:$Z$11</c:f>
              <c:numCache>
                <c:formatCode>#,##0</c:formatCode>
                <c:ptCount val="7"/>
                <c:pt idx="0">
                  <c:v>82048</c:v>
                </c:pt>
                <c:pt idx="1">
                  <c:v>83862</c:v>
                </c:pt>
                <c:pt idx="2">
                  <c:v>85690</c:v>
                </c:pt>
                <c:pt idx="3">
                  <c:v>87566</c:v>
                </c:pt>
                <c:pt idx="4">
                  <c:v>91295</c:v>
                </c:pt>
                <c:pt idx="5">
                  <c:v>92712</c:v>
                </c:pt>
                <c:pt idx="6">
                  <c:v>94679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9-49A4-BFE6-CCC491217687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8.64'!$T$12:$Z$12</c:f>
              <c:numCache>
                <c:formatCode>#,##0</c:formatCode>
                <c:ptCount val="7"/>
                <c:pt idx="0">
                  <c:v>10114</c:v>
                </c:pt>
                <c:pt idx="1">
                  <c:v>10130</c:v>
                </c:pt>
                <c:pt idx="2">
                  <c:v>10104</c:v>
                </c:pt>
                <c:pt idx="3">
                  <c:v>9752</c:v>
                </c:pt>
                <c:pt idx="4">
                  <c:v>10041</c:v>
                </c:pt>
                <c:pt idx="5">
                  <c:v>10431</c:v>
                </c:pt>
                <c:pt idx="6">
                  <c:v>10908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C9-49A4-BFE6-CCC491217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8.64'!$AB$15:$AB$33</c:f>
              <c:numCache>
                <c:formatCode>0.0%</c:formatCode>
                <c:ptCount val="19"/>
                <c:pt idx="0">
                  <c:v>8.3627719321507383E-3</c:v>
                </c:pt>
                <c:pt idx="1">
                  <c:v>2.2635362307859867E-3</c:v>
                </c:pt>
                <c:pt idx="2">
                  <c:v>3.1556915150539364E-2</c:v>
                </c:pt>
                <c:pt idx="3">
                  <c:v>5.4552170248231314E-3</c:v>
                </c:pt>
                <c:pt idx="4">
                  <c:v>3.4436057469196021E-2</c:v>
                </c:pt>
                <c:pt idx="5">
                  <c:v>4.0156458654948053E-2</c:v>
                </c:pt>
                <c:pt idx="6">
                  <c:v>8.2121852121946837E-2</c:v>
                </c:pt>
                <c:pt idx="7">
                  <c:v>8.3211001354333389E-2</c:v>
                </c:pt>
                <c:pt idx="8">
                  <c:v>1.9036434409539053E-2</c:v>
                </c:pt>
                <c:pt idx="9">
                  <c:v>3.002263536230786E-2</c:v>
                </c:pt>
                <c:pt idx="10">
                  <c:v>5.9988445547273811E-2</c:v>
                </c:pt>
                <c:pt idx="11">
                  <c:v>2.6016460359703373E-2</c:v>
                </c:pt>
                <c:pt idx="12">
                  <c:v>0.15726367829372934</c:v>
                </c:pt>
                <c:pt idx="13">
                  <c:v>0.10312822601267202</c:v>
                </c:pt>
                <c:pt idx="14">
                  <c:v>2.9852159830282138E-2</c:v>
                </c:pt>
                <c:pt idx="15">
                  <c:v>8.0341329898567057E-2</c:v>
                </c:pt>
                <c:pt idx="16">
                  <c:v>0.1068692168543476</c:v>
                </c:pt>
                <c:pt idx="17">
                  <c:v>3.0117343991211038E-2</c:v>
                </c:pt>
                <c:pt idx="18">
                  <c:v>2.5296674780039208E-2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6-41B3-95E2-7710575D7C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6-41B3-95E2-7710575D7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8.64'!$Z$44:$Z$60</c:f>
              <c:numCache>
                <c:formatCode>#,##0</c:formatCode>
                <c:ptCount val="17"/>
                <c:pt idx="0">
                  <c:v>24</c:v>
                </c:pt>
                <c:pt idx="1">
                  <c:v>273</c:v>
                </c:pt>
                <c:pt idx="2">
                  <c:v>1900</c:v>
                </c:pt>
                <c:pt idx="3">
                  <c:v>5233</c:v>
                </c:pt>
                <c:pt idx="4">
                  <c:v>10310</c:v>
                </c:pt>
                <c:pt idx="5">
                  <c:v>9189</c:v>
                </c:pt>
                <c:pt idx="6">
                  <c:v>6005</c:v>
                </c:pt>
                <c:pt idx="7">
                  <c:v>4003</c:v>
                </c:pt>
                <c:pt idx="8">
                  <c:v>3673</c:v>
                </c:pt>
                <c:pt idx="9">
                  <c:v>3150</c:v>
                </c:pt>
                <c:pt idx="10">
                  <c:v>2702</c:v>
                </c:pt>
                <c:pt idx="11">
                  <c:v>2050</c:v>
                </c:pt>
                <c:pt idx="12">
                  <c:v>1543</c:v>
                </c:pt>
                <c:pt idx="13">
                  <c:v>1009</c:v>
                </c:pt>
                <c:pt idx="14">
                  <c:v>457</c:v>
                </c:pt>
                <c:pt idx="15">
                  <c:v>187</c:v>
                </c:pt>
                <c:pt idx="16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B-4305-8250-475FD91A8676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8.64'!$Z$63:$Z$79</c:f>
              <c:numCache>
                <c:formatCode>#,##0</c:formatCode>
                <c:ptCount val="17"/>
                <c:pt idx="0">
                  <c:v>24</c:v>
                </c:pt>
                <c:pt idx="1">
                  <c:v>396</c:v>
                </c:pt>
                <c:pt idx="2">
                  <c:v>2228</c:v>
                </c:pt>
                <c:pt idx="3">
                  <c:v>6494</c:v>
                </c:pt>
                <c:pt idx="4">
                  <c:v>11858</c:v>
                </c:pt>
                <c:pt idx="5">
                  <c:v>8813</c:v>
                </c:pt>
                <c:pt idx="6">
                  <c:v>5379</c:v>
                </c:pt>
                <c:pt idx="7">
                  <c:v>3719</c:v>
                </c:pt>
                <c:pt idx="8">
                  <c:v>3759</c:v>
                </c:pt>
                <c:pt idx="9">
                  <c:v>3162</c:v>
                </c:pt>
                <c:pt idx="10">
                  <c:v>2891</c:v>
                </c:pt>
                <c:pt idx="11">
                  <c:v>2132</c:v>
                </c:pt>
                <c:pt idx="12">
                  <c:v>1395</c:v>
                </c:pt>
                <c:pt idx="13">
                  <c:v>768</c:v>
                </c:pt>
                <c:pt idx="14">
                  <c:v>275</c:v>
                </c:pt>
                <c:pt idx="15">
                  <c:v>145</c:v>
                </c:pt>
                <c:pt idx="16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B-4305-8250-475FD91A8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8.64'!$Z$83:$Z$90</c:f>
              <c:numCache>
                <c:formatCode>#,##0</c:formatCode>
                <c:ptCount val="8"/>
                <c:pt idx="0">
                  <c:v>6698</c:v>
                </c:pt>
                <c:pt idx="1">
                  <c:v>10656</c:v>
                </c:pt>
                <c:pt idx="2">
                  <c:v>2425</c:v>
                </c:pt>
                <c:pt idx="3">
                  <c:v>1947</c:v>
                </c:pt>
                <c:pt idx="4">
                  <c:v>2566</c:v>
                </c:pt>
                <c:pt idx="5">
                  <c:v>2343</c:v>
                </c:pt>
                <c:pt idx="6">
                  <c:v>573</c:v>
                </c:pt>
                <c:pt idx="7">
                  <c:v>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F-41F8-AAB6-5541EF38CD09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8.64'!$Z$93:$Z$100</c:f>
              <c:numCache>
                <c:formatCode>#,##0</c:formatCode>
                <c:ptCount val="8"/>
                <c:pt idx="0">
                  <c:v>4991</c:v>
                </c:pt>
                <c:pt idx="1">
                  <c:v>10977</c:v>
                </c:pt>
                <c:pt idx="2">
                  <c:v>796</c:v>
                </c:pt>
                <c:pt idx="3">
                  <c:v>3014</c:v>
                </c:pt>
                <c:pt idx="4">
                  <c:v>5844</c:v>
                </c:pt>
                <c:pt idx="5">
                  <c:v>2930</c:v>
                </c:pt>
                <c:pt idx="6">
                  <c:v>70</c:v>
                </c:pt>
                <c:pt idx="7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F-41F8-AAB6-5541EF38C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8.7'!$Y$83:$Y$90</c:f>
              <c:numCache>
                <c:formatCode>#,##0</c:formatCode>
                <c:ptCount val="8"/>
                <c:pt idx="0">
                  <c:v>6869</c:v>
                </c:pt>
                <c:pt idx="1">
                  <c:v>6757</c:v>
                </c:pt>
                <c:pt idx="2">
                  <c:v>2117</c:v>
                </c:pt>
                <c:pt idx="3">
                  <c:v>1424</c:v>
                </c:pt>
                <c:pt idx="4">
                  <c:v>1819</c:v>
                </c:pt>
                <c:pt idx="5">
                  <c:v>1659</c:v>
                </c:pt>
                <c:pt idx="6">
                  <c:v>481</c:v>
                </c:pt>
                <c:pt idx="7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8-4BA1-947F-6455E45C4F2C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8.7'!$Y$93:$Y$100</c:f>
              <c:numCache>
                <c:formatCode>#,##0</c:formatCode>
                <c:ptCount val="8"/>
                <c:pt idx="0">
                  <c:v>3793</c:v>
                </c:pt>
                <c:pt idx="1">
                  <c:v>7859</c:v>
                </c:pt>
                <c:pt idx="2">
                  <c:v>490</c:v>
                </c:pt>
                <c:pt idx="3">
                  <c:v>2176</c:v>
                </c:pt>
                <c:pt idx="4">
                  <c:v>5346</c:v>
                </c:pt>
                <c:pt idx="5">
                  <c:v>2424</c:v>
                </c:pt>
                <c:pt idx="6">
                  <c:v>50</c:v>
                </c:pt>
                <c:pt idx="7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8-4BA1-947F-6455E45C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8.64'!$T$8:$Z$8</c:f>
              <c:numCache>
                <c:formatCode>#,##0</c:formatCode>
                <c:ptCount val="7"/>
                <c:pt idx="0">
                  <c:v>43715.040000000001</c:v>
                </c:pt>
                <c:pt idx="1">
                  <c:v>44556.07</c:v>
                </c:pt>
                <c:pt idx="2">
                  <c:v>45324</c:v>
                </c:pt>
                <c:pt idx="3">
                  <c:v>47363</c:v>
                </c:pt>
                <c:pt idx="4">
                  <c:v>47554.76</c:v>
                </c:pt>
                <c:pt idx="5">
                  <c:v>50000</c:v>
                </c:pt>
                <c:pt idx="6">
                  <c:v>52331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7-4826-90DC-743640B6A3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7-4826-90DC-743640B6A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8.65'!$U$4:$Y$4</c:f>
              <c:numCache>
                <c:formatCode>#,##0</c:formatCode>
                <c:ptCount val="5"/>
                <c:pt idx="0">
                  <c:v>7382</c:v>
                </c:pt>
                <c:pt idx="1">
                  <c:v>7567</c:v>
                </c:pt>
                <c:pt idx="2">
                  <c:v>7696</c:v>
                </c:pt>
                <c:pt idx="3">
                  <c:v>7774</c:v>
                </c:pt>
                <c:pt idx="4">
                  <c:v>8036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E-45A6-89B8-E97843C39E4B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8.65'!$U$7:$Y$7</c:f>
              <c:numCache>
                <c:formatCode>#,##0</c:formatCode>
                <c:ptCount val="5"/>
                <c:pt idx="0">
                  <c:v>5081</c:v>
                </c:pt>
                <c:pt idx="1">
                  <c:v>5148</c:v>
                </c:pt>
                <c:pt idx="2">
                  <c:v>5239</c:v>
                </c:pt>
                <c:pt idx="3">
                  <c:v>5328</c:v>
                </c:pt>
                <c:pt idx="4">
                  <c:v>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E-45A6-89B8-E97843C39E4B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8.65'!$U$11:$Y$11</c:f>
              <c:numCache>
                <c:formatCode>#,##0</c:formatCode>
                <c:ptCount val="5"/>
                <c:pt idx="0">
                  <c:v>5799</c:v>
                </c:pt>
                <c:pt idx="1">
                  <c:v>5954</c:v>
                </c:pt>
                <c:pt idx="2">
                  <c:v>6110</c:v>
                </c:pt>
                <c:pt idx="3">
                  <c:v>6182</c:v>
                </c:pt>
                <c:pt idx="4">
                  <c:v>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E-45A6-89B8-E97843C39E4B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8.65'!$U$12:$Y$12</c:f>
              <c:numCache>
                <c:formatCode>#,##0</c:formatCode>
                <c:ptCount val="5"/>
                <c:pt idx="0">
                  <c:v>1584</c:v>
                </c:pt>
                <c:pt idx="1">
                  <c:v>1609</c:v>
                </c:pt>
                <c:pt idx="2">
                  <c:v>1589</c:v>
                </c:pt>
                <c:pt idx="3">
                  <c:v>1586</c:v>
                </c:pt>
                <c:pt idx="4">
                  <c:v>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EE-45A6-89B8-E97843C39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8.65'!$AB$15:$AB$33</c:f>
              <c:numCache>
                <c:formatCode>0.0%</c:formatCode>
                <c:ptCount val="19"/>
                <c:pt idx="0">
                  <c:v>0.14410171886037204</c:v>
                </c:pt>
                <c:pt idx="1">
                  <c:v>4.2382858488344711E-3</c:v>
                </c:pt>
                <c:pt idx="2">
                  <c:v>7.7819637391099594E-2</c:v>
                </c:pt>
                <c:pt idx="3">
                  <c:v>5.7687779609135858E-3</c:v>
                </c:pt>
                <c:pt idx="4">
                  <c:v>6.9578526018365908E-2</c:v>
                </c:pt>
                <c:pt idx="5">
                  <c:v>2.6489286555215447E-2</c:v>
                </c:pt>
                <c:pt idx="6">
                  <c:v>5.5450906522251001E-2</c:v>
                </c:pt>
                <c:pt idx="7">
                  <c:v>4.6503414174711565E-2</c:v>
                </c:pt>
                <c:pt idx="8">
                  <c:v>4.791617612432305E-2</c:v>
                </c:pt>
                <c:pt idx="9">
                  <c:v>7.0638097480574527E-3</c:v>
                </c:pt>
                <c:pt idx="10">
                  <c:v>2.5311984930539204E-2</c:v>
                </c:pt>
                <c:pt idx="11">
                  <c:v>1.5658111608194018E-2</c:v>
                </c:pt>
                <c:pt idx="12">
                  <c:v>4.9093477748999297E-2</c:v>
                </c:pt>
                <c:pt idx="13">
                  <c:v>5.968919237108547E-2</c:v>
                </c:pt>
                <c:pt idx="14">
                  <c:v>4.8504826936661173E-2</c:v>
                </c:pt>
                <c:pt idx="15">
                  <c:v>5.9571462208617851E-2</c:v>
                </c:pt>
                <c:pt idx="16">
                  <c:v>9.7009653873322346E-2</c:v>
                </c:pt>
                <c:pt idx="17">
                  <c:v>2.0955968919237108E-2</c:v>
                </c:pt>
                <c:pt idx="18">
                  <c:v>2.072050859430186E-2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4-4CC2-8A40-DDDE143474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F4-4CC2-8A40-DDDE14347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8.65'!$Y$44:$Y$60</c:f>
              <c:numCache>
                <c:formatCode>#,##0</c:formatCode>
                <c:ptCount val="17"/>
                <c:pt idx="0">
                  <c:v>3</c:v>
                </c:pt>
                <c:pt idx="1">
                  <c:v>70</c:v>
                </c:pt>
                <c:pt idx="2">
                  <c:v>212</c:v>
                </c:pt>
                <c:pt idx="3">
                  <c:v>310</c:v>
                </c:pt>
                <c:pt idx="4">
                  <c:v>385</c:v>
                </c:pt>
                <c:pt idx="5">
                  <c:v>330</c:v>
                </c:pt>
                <c:pt idx="6">
                  <c:v>286</c:v>
                </c:pt>
                <c:pt idx="7">
                  <c:v>316</c:v>
                </c:pt>
                <c:pt idx="8">
                  <c:v>393</c:v>
                </c:pt>
                <c:pt idx="9">
                  <c:v>395</c:v>
                </c:pt>
                <c:pt idx="10">
                  <c:v>413</c:v>
                </c:pt>
                <c:pt idx="11">
                  <c:v>448</c:v>
                </c:pt>
                <c:pt idx="12">
                  <c:v>272</c:v>
                </c:pt>
                <c:pt idx="13">
                  <c:v>127</c:v>
                </c:pt>
                <c:pt idx="14">
                  <c:v>62</c:v>
                </c:pt>
                <c:pt idx="15">
                  <c:v>44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A-409C-92E4-72C7BCFE8B50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8.65'!$Y$63:$Y$79</c:f>
              <c:numCache>
                <c:formatCode>#,##0</c:formatCode>
                <c:ptCount val="17"/>
                <c:pt idx="0">
                  <c:v>4</c:v>
                </c:pt>
                <c:pt idx="1">
                  <c:v>72</c:v>
                </c:pt>
                <c:pt idx="2">
                  <c:v>169</c:v>
                </c:pt>
                <c:pt idx="3">
                  <c:v>329</c:v>
                </c:pt>
                <c:pt idx="4">
                  <c:v>367</c:v>
                </c:pt>
                <c:pt idx="5">
                  <c:v>333</c:v>
                </c:pt>
                <c:pt idx="6">
                  <c:v>274</c:v>
                </c:pt>
                <c:pt idx="7">
                  <c:v>332</c:v>
                </c:pt>
                <c:pt idx="8">
                  <c:v>399</c:v>
                </c:pt>
                <c:pt idx="9">
                  <c:v>411</c:v>
                </c:pt>
                <c:pt idx="10">
                  <c:v>505</c:v>
                </c:pt>
                <c:pt idx="11">
                  <c:v>382</c:v>
                </c:pt>
                <c:pt idx="12">
                  <c:v>201</c:v>
                </c:pt>
                <c:pt idx="13">
                  <c:v>90</c:v>
                </c:pt>
                <c:pt idx="14">
                  <c:v>41</c:v>
                </c:pt>
                <c:pt idx="15">
                  <c:v>21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A-409C-92E4-72C7BCF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8.65'!$Y$83:$Y$90</c:f>
              <c:numCache>
                <c:formatCode>#,##0</c:formatCode>
                <c:ptCount val="8"/>
                <c:pt idx="0">
                  <c:v>312</c:v>
                </c:pt>
                <c:pt idx="1">
                  <c:v>202</c:v>
                </c:pt>
                <c:pt idx="2">
                  <c:v>473</c:v>
                </c:pt>
                <c:pt idx="3">
                  <c:v>144</c:v>
                </c:pt>
                <c:pt idx="4">
                  <c:v>86</c:v>
                </c:pt>
                <c:pt idx="5">
                  <c:v>89</c:v>
                </c:pt>
                <c:pt idx="6">
                  <c:v>276</c:v>
                </c:pt>
                <c:pt idx="7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1-4572-9ABD-885E6E63F70E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8.65'!$Y$93:$Y$100</c:f>
              <c:numCache>
                <c:formatCode>#,##0</c:formatCode>
                <c:ptCount val="8"/>
                <c:pt idx="0">
                  <c:v>173</c:v>
                </c:pt>
                <c:pt idx="1">
                  <c:v>478</c:v>
                </c:pt>
                <c:pt idx="2">
                  <c:v>113</c:v>
                </c:pt>
                <c:pt idx="3">
                  <c:v>351</c:v>
                </c:pt>
                <c:pt idx="4">
                  <c:v>391</c:v>
                </c:pt>
                <c:pt idx="5">
                  <c:v>195</c:v>
                </c:pt>
                <c:pt idx="6">
                  <c:v>27</c:v>
                </c:pt>
                <c:pt idx="7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1-4572-9ABD-885E6E63F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8.65'!$U$8:$Y$8</c:f>
              <c:numCache>
                <c:formatCode>#,##0</c:formatCode>
                <c:ptCount val="5"/>
                <c:pt idx="0">
                  <c:v>31733.5</c:v>
                </c:pt>
                <c:pt idx="1">
                  <c:v>31452</c:v>
                </c:pt>
                <c:pt idx="2">
                  <c:v>32691.57</c:v>
                </c:pt>
                <c:pt idx="3">
                  <c:v>34162.65</c:v>
                </c:pt>
                <c:pt idx="4">
                  <c:v>35692.089999999997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A-431B-995C-D166C15D9C8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A-431B-995C-D166C15D9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8.65'!$T$4:$Z$4</c:f>
              <c:numCache>
                <c:formatCode>#,##0</c:formatCode>
                <c:ptCount val="7"/>
                <c:pt idx="0">
                  <c:v>7257</c:v>
                </c:pt>
                <c:pt idx="1">
                  <c:v>7382</c:v>
                </c:pt>
                <c:pt idx="2">
                  <c:v>7567</c:v>
                </c:pt>
                <c:pt idx="3">
                  <c:v>7696</c:v>
                </c:pt>
                <c:pt idx="4">
                  <c:v>7774</c:v>
                </c:pt>
                <c:pt idx="5">
                  <c:v>8036</c:v>
                </c:pt>
                <c:pt idx="6">
                  <c:v>8490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9-4A00-8C1A-8B4C0E153593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8.65'!$T$7:$Z$7</c:f>
              <c:numCache>
                <c:formatCode>#,##0</c:formatCode>
                <c:ptCount val="7"/>
                <c:pt idx="0">
                  <c:v>5003</c:v>
                </c:pt>
                <c:pt idx="1">
                  <c:v>5081</c:v>
                </c:pt>
                <c:pt idx="2">
                  <c:v>5148</c:v>
                </c:pt>
                <c:pt idx="3">
                  <c:v>5239</c:v>
                </c:pt>
                <c:pt idx="4">
                  <c:v>5328</c:v>
                </c:pt>
                <c:pt idx="5">
                  <c:v>5493</c:v>
                </c:pt>
                <c:pt idx="6">
                  <c:v>5780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9-4A00-8C1A-8B4C0E153593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8.65'!$T$11:$Z$11</c:f>
              <c:numCache>
                <c:formatCode>#,##0</c:formatCode>
                <c:ptCount val="7"/>
                <c:pt idx="0">
                  <c:v>5687</c:v>
                </c:pt>
                <c:pt idx="1">
                  <c:v>5799</c:v>
                </c:pt>
                <c:pt idx="2">
                  <c:v>5954</c:v>
                </c:pt>
                <c:pt idx="3">
                  <c:v>6110</c:v>
                </c:pt>
                <c:pt idx="4">
                  <c:v>6182</c:v>
                </c:pt>
                <c:pt idx="5">
                  <c:v>6436</c:v>
                </c:pt>
                <c:pt idx="6">
                  <c:v>6791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29-4A00-8C1A-8B4C0E153593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8.65'!$T$12:$Z$12</c:f>
              <c:numCache>
                <c:formatCode>#,##0</c:formatCode>
                <c:ptCount val="7"/>
                <c:pt idx="0">
                  <c:v>1570</c:v>
                </c:pt>
                <c:pt idx="1">
                  <c:v>1584</c:v>
                </c:pt>
                <c:pt idx="2">
                  <c:v>1609</c:v>
                </c:pt>
                <c:pt idx="3">
                  <c:v>1589</c:v>
                </c:pt>
                <c:pt idx="4">
                  <c:v>1586</c:v>
                </c:pt>
                <c:pt idx="5">
                  <c:v>1600</c:v>
                </c:pt>
                <c:pt idx="6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29-4A00-8C1A-8B4C0E153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8.65'!$AB$15:$AB$33</c:f>
              <c:numCache>
                <c:formatCode>0.0%</c:formatCode>
                <c:ptCount val="19"/>
                <c:pt idx="0">
                  <c:v>0.14410171886037204</c:v>
                </c:pt>
                <c:pt idx="1">
                  <c:v>4.2382858488344711E-3</c:v>
                </c:pt>
                <c:pt idx="2">
                  <c:v>7.7819637391099594E-2</c:v>
                </c:pt>
                <c:pt idx="3">
                  <c:v>5.7687779609135858E-3</c:v>
                </c:pt>
                <c:pt idx="4">
                  <c:v>6.9578526018365908E-2</c:v>
                </c:pt>
                <c:pt idx="5">
                  <c:v>2.6489286555215447E-2</c:v>
                </c:pt>
                <c:pt idx="6">
                  <c:v>5.5450906522251001E-2</c:v>
                </c:pt>
                <c:pt idx="7">
                  <c:v>4.6503414174711565E-2</c:v>
                </c:pt>
                <c:pt idx="8">
                  <c:v>4.791617612432305E-2</c:v>
                </c:pt>
                <c:pt idx="9">
                  <c:v>7.0638097480574527E-3</c:v>
                </c:pt>
                <c:pt idx="10">
                  <c:v>2.5311984930539204E-2</c:v>
                </c:pt>
                <c:pt idx="11">
                  <c:v>1.5658111608194018E-2</c:v>
                </c:pt>
                <c:pt idx="12">
                  <c:v>4.9093477748999297E-2</c:v>
                </c:pt>
                <c:pt idx="13">
                  <c:v>5.968919237108547E-2</c:v>
                </c:pt>
                <c:pt idx="14">
                  <c:v>4.8504826936661173E-2</c:v>
                </c:pt>
                <c:pt idx="15">
                  <c:v>5.9571462208617851E-2</c:v>
                </c:pt>
                <c:pt idx="16">
                  <c:v>9.7009653873322346E-2</c:v>
                </c:pt>
                <c:pt idx="17">
                  <c:v>2.0955968919237108E-2</c:v>
                </c:pt>
                <c:pt idx="18">
                  <c:v>2.072050859430186E-2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D-4F4D-9A96-239E28E197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D-4F4D-9A96-239E28E19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8.65'!$Z$44:$Z$60</c:f>
              <c:numCache>
                <c:formatCode>#,##0</c:formatCode>
                <c:ptCount val="17"/>
                <c:pt idx="0">
                  <c:v>7</c:v>
                </c:pt>
                <c:pt idx="1">
                  <c:v>87</c:v>
                </c:pt>
                <c:pt idx="2">
                  <c:v>234</c:v>
                </c:pt>
                <c:pt idx="3">
                  <c:v>330</c:v>
                </c:pt>
                <c:pt idx="4">
                  <c:v>337</c:v>
                </c:pt>
                <c:pt idx="5">
                  <c:v>394</c:v>
                </c:pt>
                <c:pt idx="6">
                  <c:v>299</c:v>
                </c:pt>
                <c:pt idx="7">
                  <c:v>324</c:v>
                </c:pt>
                <c:pt idx="8">
                  <c:v>365</c:v>
                </c:pt>
                <c:pt idx="9">
                  <c:v>405</c:v>
                </c:pt>
                <c:pt idx="10">
                  <c:v>422</c:v>
                </c:pt>
                <c:pt idx="11">
                  <c:v>446</c:v>
                </c:pt>
                <c:pt idx="12">
                  <c:v>286</c:v>
                </c:pt>
                <c:pt idx="13">
                  <c:v>149</c:v>
                </c:pt>
                <c:pt idx="14">
                  <c:v>70</c:v>
                </c:pt>
                <c:pt idx="15">
                  <c:v>51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D-4B1F-80B7-35E22570FF8C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8.65'!$Z$63:$Z$79</c:f>
              <c:numCache>
                <c:formatCode>#,##0</c:formatCode>
                <c:ptCount val="17"/>
                <c:pt idx="0">
                  <c:v>4</c:v>
                </c:pt>
                <c:pt idx="1">
                  <c:v>69</c:v>
                </c:pt>
                <c:pt idx="2">
                  <c:v>226</c:v>
                </c:pt>
                <c:pt idx="3">
                  <c:v>311</c:v>
                </c:pt>
                <c:pt idx="4">
                  <c:v>401</c:v>
                </c:pt>
                <c:pt idx="5">
                  <c:v>334</c:v>
                </c:pt>
                <c:pt idx="6">
                  <c:v>292</c:v>
                </c:pt>
                <c:pt idx="7">
                  <c:v>340</c:v>
                </c:pt>
                <c:pt idx="8">
                  <c:v>426</c:v>
                </c:pt>
                <c:pt idx="9">
                  <c:v>415</c:v>
                </c:pt>
                <c:pt idx="10">
                  <c:v>496</c:v>
                </c:pt>
                <c:pt idx="11">
                  <c:v>399</c:v>
                </c:pt>
                <c:pt idx="12">
                  <c:v>234</c:v>
                </c:pt>
                <c:pt idx="13">
                  <c:v>107</c:v>
                </c:pt>
                <c:pt idx="14">
                  <c:v>45</c:v>
                </c:pt>
                <c:pt idx="15">
                  <c:v>25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D-4B1F-80B7-35E22570F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8.65'!$Z$83:$Z$90</c:f>
              <c:numCache>
                <c:formatCode>#,##0</c:formatCode>
                <c:ptCount val="8"/>
                <c:pt idx="0">
                  <c:v>336</c:v>
                </c:pt>
                <c:pt idx="1">
                  <c:v>202</c:v>
                </c:pt>
                <c:pt idx="2">
                  <c:v>466</c:v>
                </c:pt>
                <c:pt idx="3">
                  <c:v>144</c:v>
                </c:pt>
                <c:pt idx="4">
                  <c:v>81</c:v>
                </c:pt>
                <c:pt idx="5">
                  <c:v>92</c:v>
                </c:pt>
                <c:pt idx="6">
                  <c:v>290</c:v>
                </c:pt>
                <c:pt idx="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B-41A8-80B6-672295DC1826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8.65'!$Z$93:$Z$100</c:f>
              <c:numCache>
                <c:formatCode>#,##0</c:formatCode>
                <c:ptCount val="8"/>
                <c:pt idx="0">
                  <c:v>188</c:v>
                </c:pt>
                <c:pt idx="1">
                  <c:v>507</c:v>
                </c:pt>
                <c:pt idx="2">
                  <c:v>126</c:v>
                </c:pt>
                <c:pt idx="3">
                  <c:v>364</c:v>
                </c:pt>
                <c:pt idx="4">
                  <c:v>418</c:v>
                </c:pt>
                <c:pt idx="5">
                  <c:v>200</c:v>
                </c:pt>
                <c:pt idx="6">
                  <c:v>31</c:v>
                </c:pt>
                <c:pt idx="7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CB-41A8-80B6-672295DC1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8.7'!$U$8:$Y$8</c:f>
              <c:numCache>
                <c:formatCode>#,##0</c:formatCode>
                <c:ptCount val="5"/>
                <c:pt idx="0">
                  <c:v>42973.16</c:v>
                </c:pt>
                <c:pt idx="1">
                  <c:v>44170.7</c:v>
                </c:pt>
                <c:pt idx="2">
                  <c:v>45973</c:v>
                </c:pt>
                <c:pt idx="3">
                  <c:v>48011.28</c:v>
                </c:pt>
                <c:pt idx="4">
                  <c:v>49400.14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F-4AC1-81F9-C9C4106847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F-4AC1-81F9-C9C410684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8.65'!$T$8:$Z$8</c:f>
              <c:numCache>
                <c:formatCode>#,##0</c:formatCode>
                <c:ptCount val="7"/>
                <c:pt idx="0">
                  <c:v>31043</c:v>
                </c:pt>
                <c:pt idx="1">
                  <c:v>31733.5</c:v>
                </c:pt>
                <c:pt idx="2">
                  <c:v>31452</c:v>
                </c:pt>
                <c:pt idx="3">
                  <c:v>32691.57</c:v>
                </c:pt>
                <c:pt idx="4">
                  <c:v>34162.65</c:v>
                </c:pt>
                <c:pt idx="5">
                  <c:v>35692.089999999997</c:v>
                </c:pt>
                <c:pt idx="6">
                  <c:v>37474.17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3-41B8-BD2E-89DDCD11CB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3-41B8-BD2E-89DDCD11C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8.66'!$U$4:$Y$4</c:f>
              <c:numCache>
                <c:formatCode>#,##0</c:formatCode>
                <c:ptCount val="5"/>
                <c:pt idx="0">
                  <c:v>22431</c:v>
                </c:pt>
                <c:pt idx="1">
                  <c:v>22889</c:v>
                </c:pt>
                <c:pt idx="2">
                  <c:v>23762</c:v>
                </c:pt>
                <c:pt idx="3">
                  <c:v>23947</c:v>
                </c:pt>
                <c:pt idx="4">
                  <c:v>25584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5-464F-B0E6-C6478395886D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8.66'!$U$7:$Y$7</c:f>
              <c:numCache>
                <c:formatCode>#,##0</c:formatCode>
                <c:ptCount val="5"/>
                <c:pt idx="0">
                  <c:v>15685</c:v>
                </c:pt>
                <c:pt idx="1">
                  <c:v>15922</c:v>
                </c:pt>
                <c:pt idx="2">
                  <c:v>16348</c:v>
                </c:pt>
                <c:pt idx="3">
                  <c:v>16707</c:v>
                </c:pt>
                <c:pt idx="4">
                  <c:v>17539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5-464F-B0E6-C6478395886D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8.66'!$U$11:$Y$11</c:f>
              <c:numCache>
                <c:formatCode>#,##0</c:formatCode>
                <c:ptCount val="5"/>
                <c:pt idx="0">
                  <c:v>18965</c:v>
                </c:pt>
                <c:pt idx="1">
                  <c:v>19327</c:v>
                </c:pt>
                <c:pt idx="2">
                  <c:v>20099</c:v>
                </c:pt>
                <c:pt idx="3">
                  <c:v>20226</c:v>
                </c:pt>
                <c:pt idx="4">
                  <c:v>21764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5-464F-B0E6-C6478395886D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8.66'!$U$12:$Y$12</c:f>
              <c:numCache>
                <c:formatCode>#,##0</c:formatCode>
                <c:ptCount val="5"/>
                <c:pt idx="0">
                  <c:v>3464</c:v>
                </c:pt>
                <c:pt idx="1">
                  <c:v>3560</c:v>
                </c:pt>
                <c:pt idx="2">
                  <c:v>3660</c:v>
                </c:pt>
                <c:pt idx="3">
                  <c:v>3724</c:v>
                </c:pt>
                <c:pt idx="4">
                  <c:v>3820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65-464F-B0E6-C64783958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8.66'!$AB$15:$AB$33</c:f>
              <c:numCache>
                <c:formatCode>0.0%</c:formatCode>
                <c:ptCount val="19"/>
                <c:pt idx="0">
                  <c:v>2.414936831513435E-2</c:v>
                </c:pt>
                <c:pt idx="1">
                  <c:v>2.1987850780755039E-3</c:v>
                </c:pt>
                <c:pt idx="2">
                  <c:v>4.0099877017105802E-2</c:v>
                </c:pt>
                <c:pt idx="3">
                  <c:v>6.9690306711884618E-3</c:v>
                </c:pt>
                <c:pt idx="4">
                  <c:v>9.022472328848806E-2</c:v>
                </c:pt>
                <c:pt idx="5">
                  <c:v>4.0845227891029699E-2</c:v>
                </c:pt>
                <c:pt idx="6">
                  <c:v>8.5230872433197921E-2</c:v>
                </c:pt>
                <c:pt idx="7">
                  <c:v>9.2274438191778774E-2</c:v>
                </c:pt>
                <c:pt idx="8">
                  <c:v>2.3254947266425671E-2</c:v>
                </c:pt>
                <c:pt idx="9">
                  <c:v>1.047217977863079E-2</c:v>
                </c:pt>
                <c:pt idx="10">
                  <c:v>3.432340774419558E-2</c:v>
                </c:pt>
                <c:pt idx="11">
                  <c:v>2.0907092013565387E-2</c:v>
                </c:pt>
                <c:pt idx="12">
                  <c:v>7.0249319867327548E-2</c:v>
                </c:pt>
                <c:pt idx="13">
                  <c:v>6.4547385681809719E-2</c:v>
                </c:pt>
                <c:pt idx="14">
                  <c:v>5.098199977639474E-2</c:v>
                </c:pt>
                <c:pt idx="15">
                  <c:v>0.10882122759288936</c:v>
                </c:pt>
                <c:pt idx="16">
                  <c:v>0.1150821749338501</c:v>
                </c:pt>
                <c:pt idx="17">
                  <c:v>2.7168039354526143E-2</c:v>
                </c:pt>
                <c:pt idx="18">
                  <c:v>3.0671188461968472E-2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C-4F69-95E5-EEBAD84A12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C-4F69-95E5-EEBAD84A1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8.66'!$Y$44:$Y$60</c:f>
              <c:numCache>
                <c:formatCode>#,##0</c:formatCode>
                <c:ptCount val="17"/>
                <c:pt idx="0">
                  <c:v>10</c:v>
                </c:pt>
                <c:pt idx="1">
                  <c:v>279</c:v>
                </c:pt>
                <c:pt idx="2">
                  <c:v>727</c:v>
                </c:pt>
                <c:pt idx="3">
                  <c:v>1049</c:v>
                </c:pt>
                <c:pt idx="4">
                  <c:v>1126</c:v>
                </c:pt>
                <c:pt idx="5">
                  <c:v>1239</c:v>
                </c:pt>
                <c:pt idx="6">
                  <c:v>1305</c:v>
                </c:pt>
                <c:pt idx="7">
                  <c:v>1337</c:v>
                </c:pt>
                <c:pt idx="8">
                  <c:v>1297</c:v>
                </c:pt>
                <c:pt idx="9">
                  <c:v>1132</c:v>
                </c:pt>
                <c:pt idx="10">
                  <c:v>1189</c:v>
                </c:pt>
                <c:pt idx="11">
                  <c:v>894</c:v>
                </c:pt>
                <c:pt idx="12">
                  <c:v>548</c:v>
                </c:pt>
                <c:pt idx="13">
                  <c:v>232</c:v>
                </c:pt>
                <c:pt idx="14">
                  <c:v>74</c:v>
                </c:pt>
                <c:pt idx="15">
                  <c:v>39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CE-40E5-BF4C-86060E83C6CF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8.66'!$Y$63:$Y$79</c:f>
              <c:numCache>
                <c:formatCode>#,##0</c:formatCode>
                <c:ptCount val="17"/>
                <c:pt idx="0">
                  <c:v>6</c:v>
                </c:pt>
                <c:pt idx="1">
                  <c:v>278</c:v>
                </c:pt>
                <c:pt idx="2">
                  <c:v>749</c:v>
                </c:pt>
                <c:pt idx="3">
                  <c:v>1096</c:v>
                </c:pt>
                <c:pt idx="4">
                  <c:v>1316</c:v>
                </c:pt>
                <c:pt idx="5">
                  <c:v>1371</c:v>
                </c:pt>
                <c:pt idx="6">
                  <c:v>1377</c:v>
                </c:pt>
                <c:pt idx="7">
                  <c:v>1442</c:v>
                </c:pt>
                <c:pt idx="8">
                  <c:v>1519</c:v>
                </c:pt>
                <c:pt idx="9">
                  <c:v>1229</c:v>
                </c:pt>
                <c:pt idx="10">
                  <c:v>1208</c:v>
                </c:pt>
                <c:pt idx="11">
                  <c:v>837</c:v>
                </c:pt>
                <c:pt idx="12">
                  <c:v>408</c:v>
                </c:pt>
                <c:pt idx="13">
                  <c:v>142</c:v>
                </c:pt>
                <c:pt idx="14">
                  <c:v>50</c:v>
                </c:pt>
                <c:pt idx="15">
                  <c:v>29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CE-40E5-BF4C-86060E83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8.66'!$Y$83:$Y$90</c:f>
              <c:numCache>
                <c:formatCode>#,##0</c:formatCode>
                <c:ptCount val="8"/>
                <c:pt idx="0">
                  <c:v>1298</c:v>
                </c:pt>
                <c:pt idx="1">
                  <c:v>1476</c:v>
                </c:pt>
                <c:pt idx="2">
                  <c:v>1457</c:v>
                </c:pt>
                <c:pt idx="3">
                  <c:v>641</c:v>
                </c:pt>
                <c:pt idx="4">
                  <c:v>363</c:v>
                </c:pt>
                <c:pt idx="5">
                  <c:v>430</c:v>
                </c:pt>
                <c:pt idx="6">
                  <c:v>369</c:v>
                </c:pt>
                <c:pt idx="7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1-475F-AFA8-CCE54EB451AC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8.66'!$Y$93:$Y$100</c:f>
              <c:numCache>
                <c:formatCode>#,##0</c:formatCode>
                <c:ptCount val="8"/>
                <c:pt idx="0">
                  <c:v>802</c:v>
                </c:pt>
                <c:pt idx="1">
                  <c:v>2306</c:v>
                </c:pt>
                <c:pt idx="2">
                  <c:v>237</c:v>
                </c:pt>
                <c:pt idx="3">
                  <c:v>1074</c:v>
                </c:pt>
                <c:pt idx="4">
                  <c:v>1463</c:v>
                </c:pt>
                <c:pt idx="5">
                  <c:v>833</c:v>
                </c:pt>
                <c:pt idx="6">
                  <c:v>38</c:v>
                </c:pt>
                <c:pt idx="7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1-475F-AFA8-CCE54EB45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8.66'!$U$8:$Y$8</c:f>
              <c:numCache>
                <c:formatCode>#,##0</c:formatCode>
                <c:ptCount val="5"/>
                <c:pt idx="0">
                  <c:v>32501.22</c:v>
                </c:pt>
                <c:pt idx="1">
                  <c:v>32709.72</c:v>
                </c:pt>
                <c:pt idx="2">
                  <c:v>34394</c:v>
                </c:pt>
                <c:pt idx="3">
                  <c:v>36683</c:v>
                </c:pt>
                <c:pt idx="4">
                  <c:v>36410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5-48AA-A727-713BE36502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5-48AA-A727-713BE3650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8.66'!$T$4:$Z$4</c:f>
              <c:numCache>
                <c:formatCode>#,##0</c:formatCode>
                <c:ptCount val="7"/>
                <c:pt idx="0">
                  <c:v>21811</c:v>
                </c:pt>
                <c:pt idx="1">
                  <c:v>22431</c:v>
                </c:pt>
                <c:pt idx="2">
                  <c:v>22889</c:v>
                </c:pt>
                <c:pt idx="3">
                  <c:v>23762</c:v>
                </c:pt>
                <c:pt idx="4">
                  <c:v>23947</c:v>
                </c:pt>
                <c:pt idx="5">
                  <c:v>25584</c:v>
                </c:pt>
                <c:pt idx="6">
                  <c:v>26833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E-4FBC-AA28-AB0C5C7BD534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8.66'!$T$7:$Z$7</c:f>
              <c:numCache>
                <c:formatCode>#,##0</c:formatCode>
                <c:ptCount val="7"/>
                <c:pt idx="0">
                  <c:v>15324</c:v>
                </c:pt>
                <c:pt idx="1">
                  <c:v>15685</c:v>
                </c:pt>
                <c:pt idx="2">
                  <c:v>15922</c:v>
                </c:pt>
                <c:pt idx="3">
                  <c:v>16348</c:v>
                </c:pt>
                <c:pt idx="4">
                  <c:v>16707</c:v>
                </c:pt>
                <c:pt idx="5">
                  <c:v>17539</c:v>
                </c:pt>
                <c:pt idx="6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E-4FBC-AA28-AB0C5C7BD534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8.66'!$T$11:$Z$11</c:f>
              <c:numCache>
                <c:formatCode>#,##0</c:formatCode>
                <c:ptCount val="7"/>
                <c:pt idx="0">
                  <c:v>18331</c:v>
                </c:pt>
                <c:pt idx="1">
                  <c:v>18965</c:v>
                </c:pt>
                <c:pt idx="2">
                  <c:v>19327</c:v>
                </c:pt>
                <c:pt idx="3">
                  <c:v>20099</c:v>
                </c:pt>
                <c:pt idx="4">
                  <c:v>20226</c:v>
                </c:pt>
                <c:pt idx="5">
                  <c:v>21764</c:v>
                </c:pt>
                <c:pt idx="6">
                  <c:v>22880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E-4FBC-AA28-AB0C5C7BD534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8.66'!$T$12:$Z$12</c:f>
              <c:numCache>
                <c:formatCode>#,##0</c:formatCode>
                <c:ptCount val="7"/>
                <c:pt idx="0">
                  <c:v>3481</c:v>
                </c:pt>
                <c:pt idx="1">
                  <c:v>3464</c:v>
                </c:pt>
                <c:pt idx="2">
                  <c:v>3560</c:v>
                </c:pt>
                <c:pt idx="3">
                  <c:v>3660</c:v>
                </c:pt>
                <c:pt idx="4">
                  <c:v>3724</c:v>
                </c:pt>
                <c:pt idx="5">
                  <c:v>3820</c:v>
                </c:pt>
                <c:pt idx="6">
                  <c:v>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8E-4FBC-AA28-AB0C5C7BD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8.66'!$AB$15:$AB$33</c:f>
              <c:numCache>
                <c:formatCode>0.0%</c:formatCode>
                <c:ptCount val="19"/>
                <c:pt idx="0">
                  <c:v>2.414936831513435E-2</c:v>
                </c:pt>
                <c:pt idx="1">
                  <c:v>2.1987850780755039E-3</c:v>
                </c:pt>
                <c:pt idx="2">
                  <c:v>4.0099877017105802E-2</c:v>
                </c:pt>
                <c:pt idx="3">
                  <c:v>6.9690306711884618E-3</c:v>
                </c:pt>
                <c:pt idx="4">
                  <c:v>9.022472328848806E-2</c:v>
                </c:pt>
                <c:pt idx="5">
                  <c:v>4.0845227891029699E-2</c:v>
                </c:pt>
                <c:pt idx="6">
                  <c:v>8.5230872433197921E-2</c:v>
                </c:pt>
                <c:pt idx="7">
                  <c:v>9.2274438191778774E-2</c:v>
                </c:pt>
                <c:pt idx="8">
                  <c:v>2.3254947266425671E-2</c:v>
                </c:pt>
                <c:pt idx="9">
                  <c:v>1.047217977863079E-2</c:v>
                </c:pt>
                <c:pt idx="10">
                  <c:v>3.432340774419558E-2</c:v>
                </c:pt>
                <c:pt idx="11">
                  <c:v>2.0907092013565387E-2</c:v>
                </c:pt>
                <c:pt idx="12">
                  <c:v>7.0249319867327548E-2</c:v>
                </c:pt>
                <c:pt idx="13">
                  <c:v>6.4547385681809719E-2</c:v>
                </c:pt>
                <c:pt idx="14">
                  <c:v>5.098199977639474E-2</c:v>
                </c:pt>
                <c:pt idx="15">
                  <c:v>0.10882122759288936</c:v>
                </c:pt>
                <c:pt idx="16">
                  <c:v>0.1150821749338501</c:v>
                </c:pt>
                <c:pt idx="17">
                  <c:v>2.7168039354526143E-2</c:v>
                </c:pt>
                <c:pt idx="18">
                  <c:v>3.0671188461968472E-2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1-4B93-9E12-20911F1BDB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1-4B93-9E12-20911F1BD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8.66'!$Z$44:$Z$60</c:f>
              <c:numCache>
                <c:formatCode>#,##0</c:formatCode>
                <c:ptCount val="17"/>
                <c:pt idx="0">
                  <c:v>8</c:v>
                </c:pt>
                <c:pt idx="1">
                  <c:v>303</c:v>
                </c:pt>
                <c:pt idx="2">
                  <c:v>821</c:v>
                </c:pt>
                <c:pt idx="3">
                  <c:v>1141</c:v>
                </c:pt>
                <c:pt idx="4">
                  <c:v>1142</c:v>
                </c:pt>
                <c:pt idx="5">
                  <c:v>1270</c:v>
                </c:pt>
                <c:pt idx="6">
                  <c:v>1381</c:v>
                </c:pt>
                <c:pt idx="7">
                  <c:v>1380</c:v>
                </c:pt>
                <c:pt idx="8">
                  <c:v>1360</c:v>
                </c:pt>
                <c:pt idx="9">
                  <c:v>1114</c:v>
                </c:pt>
                <c:pt idx="10">
                  <c:v>1179</c:v>
                </c:pt>
                <c:pt idx="11">
                  <c:v>942</c:v>
                </c:pt>
                <c:pt idx="12">
                  <c:v>534</c:v>
                </c:pt>
                <c:pt idx="13">
                  <c:v>261</c:v>
                </c:pt>
                <c:pt idx="14">
                  <c:v>93</c:v>
                </c:pt>
                <c:pt idx="15">
                  <c:v>38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FD-43D8-8A63-C2F9396516CD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8.66'!$Z$63:$Z$79</c:f>
              <c:numCache>
                <c:formatCode>#,##0</c:formatCode>
                <c:ptCount val="17"/>
                <c:pt idx="0">
                  <c:v>4</c:v>
                </c:pt>
                <c:pt idx="1">
                  <c:v>338</c:v>
                </c:pt>
                <c:pt idx="2">
                  <c:v>848</c:v>
                </c:pt>
                <c:pt idx="3">
                  <c:v>1199</c:v>
                </c:pt>
                <c:pt idx="4">
                  <c:v>1320</c:v>
                </c:pt>
                <c:pt idx="5">
                  <c:v>1420</c:v>
                </c:pt>
                <c:pt idx="6">
                  <c:v>1467</c:v>
                </c:pt>
                <c:pt idx="7">
                  <c:v>1546</c:v>
                </c:pt>
                <c:pt idx="8">
                  <c:v>1572</c:v>
                </c:pt>
                <c:pt idx="9">
                  <c:v>1256</c:v>
                </c:pt>
                <c:pt idx="10">
                  <c:v>1226</c:v>
                </c:pt>
                <c:pt idx="11">
                  <c:v>870</c:v>
                </c:pt>
                <c:pt idx="12">
                  <c:v>427</c:v>
                </c:pt>
                <c:pt idx="13">
                  <c:v>171</c:v>
                </c:pt>
                <c:pt idx="14">
                  <c:v>48</c:v>
                </c:pt>
                <c:pt idx="15">
                  <c:v>32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FD-43D8-8A63-C2F93965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8.66'!$Z$83:$Z$90</c:f>
              <c:numCache>
                <c:formatCode>#,##0</c:formatCode>
                <c:ptCount val="8"/>
                <c:pt idx="0">
                  <c:v>1387</c:v>
                </c:pt>
                <c:pt idx="1">
                  <c:v>1523</c:v>
                </c:pt>
                <c:pt idx="2">
                  <c:v>1519</c:v>
                </c:pt>
                <c:pt idx="3">
                  <c:v>655</c:v>
                </c:pt>
                <c:pt idx="4">
                  <c:v>365</c:v>
                </c:pt>
                <c:pt idx="5">
                  <c:v>477</c:v>
                </c:pt>
                <c:pt idx="6">
                  <c:v>377</c:v>
                </c:pt>
                <c:pt idx="7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0-43B6-B9B1-3388B0A9E793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8.66'!$Z$93:$Z$100</c:f>
              <c:numCache>
                <c:formatCode>#,##0</c:formatCode>
                <c:ptCount val="8"/>
                <c:pt idx="0">
                  <c:v>865</c:v>
                </c:pt>
                <c:pt idx="1">
                  <c:v>2445</c:v>
                </c:pt>
                <c:pt idx="2">
                  <c:v>250</c:v>
                </c:pt>
                <c:pt idx="3">
                  <c:v>1163</c:v>
                </c:pt>
                <c:pt idx="4">
                  <c:v>1500</c:v>
                </c:pt>
                <c:pt idx="5">
                  <c:v>842</c:v>
                </c:pt>
                <c:pt idx="6">
                  <c:v>41</c:v>
                </c:pt>
                <c:pt idx="7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0-43B6-B9B1-3388B0A9E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8.7'!$T$4:$Z$4</c:f>
              <c:numCache>
                <c:formatCode>#,##0</c:formatCode>
                <c:ptCount val="7"/>
                <c:pt idx="0">
                  <c:v>73301</c:v>
                </c:pt>
                <c:pt idx="1">
                  <c:v>73762</c:v>
                </c:pt>
                <c:pt idx="2">
                  <c:v>74273</c:v>
                </c:pt>
                <c:pt idx="3">
                  <c:v>75580</c:v>
                </c:pt>
                <c:pt idx="4">
                  <c:v>75688</c:v>
                </c:pt>
                <c:pt idx="5">
                  <c:v>78001</c:v>
                </c:pt>
                <c:pt idx="6">
                  <c:v>79027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F-44E7-BA14-6095EA919558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8.7'!$T$7:$Z$7</c:f>
              <c:numCache>
                <c:formatCode>#,##0</c:formatCode>
                <c:ptCount val="7"/>
                <c:pt idx="0">
                  <c:v>53601</c:v>
                </c:pt>
                <c:pt idx="1">
                  <c:v>53890</c:v>
                </c:pt>
                <c:pt idx="2">
                  <c:v>54392</c:v>
                </c:pt>
                <c:pt idx="3">
                  <c:v>54703</c:v>
                </c:pt>
                <c:pt idx="4">
                  <c:v>54999</c:v>
                </c:pt>
                <c:pt idx="5">
                  <c:v>56079</c:v>
                </c:pt>
                <c:pt idx="6">
                  <c:v>56881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9F-44E7-BA14-6095EA919558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8.7'!$T$11:$Z$11</c:f>
              <c:numCache>
                <c:formatCode>#,##0</c:formatCode>
                <c:ptCount val="7"/>
                <c:pt idx="0">
                  <c:v>64051</c:v>
                </c:pt>
                <c:pt idx="1">
                  <c:v>64604</c:v>
                </c:pt>
                <c:pt idx="2">
                  <c:v>65290</c:v>
                </c:pt>
                <c:pt idx="3">
                  <c:v>66888</c:v>
                </c:pt>
                <c:pt idx="4">
                  <c:v>66783</c:v>
                </c:pt>
                <c:pt idx="5">
                  <c:v>68960</c:v>
                </c:pt>
                <c:pt idx="6">
                  <c:v>69918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F-44E7-BA14-6095EA919558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8.7'!$T$12:$Z$12</c:f>
              <c:numCache>
                <c:formatCode>#,##0</c:formatCode>
                <c:ptCount val="7"/>
                <c:pt idx="0">
                  <c:v>9251</c:v>
                </c:pt>
                <c:pt idx="1">
                  <c:v>9160</c:v>
                </c:pt>
                <c:pt idx="2">
                  <c:v>8983</c:v>
                </c:pt>
                <c:pt idx="3">
                  <c:v>8690</c:v>
                </c:pt>
                <c:pt idx="4">
                  <c:v>8905</c:v>
                </c:pt>
                <c:pt idx="5">
                  <c:v>9041</c:v>
                </c:pt>
                <c:pt idx="6">
                  <c:v>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9F-44E7-BA14-6095EA919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8.66'!$T$8:$Z$8</c:f>
              <c:numCache>
                <c:formatCode>#,##0</c:formatCode>
                <c:ptCount val="7"/>
                <c:pt idx="0">
                  <c:v>32432.59</c:v>
                </c:pt>
                <c:pt idx="1">
                  <c:v>32501.22</c:v>
                </c:pt>
                <c:pt idx="2">
                  <c:v>32709.72</c:v>
                </c:pt>
                <c:pt idx="3">
                  <c:v>34394</c:v>
                </c:pt>
                <c:pt idx="4">
                  <c:v>36683</c:v>
                </c:pt>
                <c:pt idx="5">
                  <c:v>36410</c:v>
                </c:pt>
                <c:pt idx="6">
                  <c:v>37779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E-4D0C-A66B-09BCFF36FE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E-4D0C-A66B-09BCFF36F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8.67'!$U$4:$Y$4</c:f>
              <c:numCache>
                <c:formatCode>#,##0</c:formatCode>
                <c:ptCount val="5"/>
                <c:pt idx="0">
                  <c:v>15098</c:v>
                </c:pt>
                <c:pt idx="1">
                  <c:v>15229</c:v>
                </c:pt>
                <c:pt idx="2">
                  <c:v>15387</c:v>
                </c:pt>
                <c:pt idx="3">
                  <c:v>15142</c:v>
                </c:pt>
                <c:pt idx="4">
                  <c:v>16396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2-4B77-89F5-5336A6188CF0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8.67'!$U$7:$Y$7</c:f>
              <c:numCache>
                <c:formatCode>#,##0</c:formatCode>
                <c:ptCount val="5"/>
                <c:pt idx="0">
                  <c:v>10636</c:v>
                </c:pt>
                <c:pt idx="1">
                  <c:v>10718</c:v>
                </c:pt>
                <c:pt idx="2">
                  <c:v>10818</c:v>
                </c:pt>
                <c:pt idx="3">
                  <c:v>10769</c:v>
                </c:pt>
                <c:pt idx="4">
                  <c:v>11428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2-4B77-89F5-5336A6188CF0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8.67'!$U$11:$Y$11</c:f>
              <c:numCache>
                <c:formatCode>#,##0</c:formatCode>
                <c:ptCount val="5"/>
                <c:pt idx="0">
                  <c:v>12725</c:v>
                </c:pt>
                <c:pt idx="1">
                  <c:v>12860</c:v>
                </c:pt>
                <c:pt idx="2">
                  <c:v>13035</c:v>
                </c:pt>
                <c:pt idx="3">
                  <c:v>13009</c:v>
                </c:pt>
                <c:pt idx="4">
                  <c:v>14050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92-4B77-89F5-5336A6188CF0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8.67'!$U$12:$Y$12</c:f>
              <c:numCache>
                <c:formatCode>#,##0</c:formatCode>
                <c:ptCount val="5"/>
                <c:pt idx="0">
                  <c:v>2374</c:v>
                </c:pt>
                <c:pt idx="1">
                  <c:v>2367</c:v>
                </c:pt>
                <c:pt idx="2">
                  <c:v>2353</c:v>
                </c:pt>
                <c:pt idx="3">
                  <c:v>2136</c:v>
                </c:pt>
                <c:pt idx="4">
                  <c:v>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92-4B77-89F5-5336A6188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8.67'!$AB$15:$AB$33</c:f>
              <c:numCache>
                <c:formatCode>0.0%</c:formatCode>
                <c:ptCount val="19"/>
                <c:pt idx="0">
                  <c:v>0.11560230975930479</c:v>
                </c:pt>
                <c:pt idx="1">
                  <c:v>2.40123492081642E-3</c:v>
                </c:pt>
                <c:pt idx="2">
                  <c:v>8.2613915728088738E-2</c:v>
                </c:pt>
                <c:pt idx="3">
                  <c:v>5.4885369618661028E-3</c:v>
                </c:pt>
                <c:pt idx="4">
                  <c:v>4.7109942256017383E-2</c:v>
                </c:pt>
                <c:pt idx="5">
                  <c:v>3.716196901263507E-2</c:v>
                </c:pt>
                <c:pt idx="6">
                  <c:v>8.7816591389857646E-2</c:v>
                </c:pt>
                <c:pt idx="7">
                  <c:v>6.7348922302898628E-2</c:v>
                </c:pt>
                <c:pt idx="8">
                  <c:v>3.3788805671488197E-2</c:v>
                </c:pt>
                <c:pt idx="9">
                  <c:v>6.00308730204105E-3</c:v>
                </c:pt>
                <c:pt idx="10">
                  <c:v>2.2583042707678233E-2</c:v>
                </c:pt>
                <c:pt idx="11">
                  <c:v>9.890800983362872E-3</c:v>
                </c:pt>
                <c:pt idx="12">
                  <c:v>4.0992510433937451E-2</c:v>
                </c:pt>
                <c:pt idx="13">
                  <c:v>7.2494425704648105E-2</c:v>
                </c:pt>
                <c:pt idx="14">
                  <c:v>3.6761763192498999E-2</c:v>
                </c:pt>
                <c:pt idx="15">
                  <c:v>7.0836430164084391E-2</c:v>
                </c:pt>
                <c:pt idx="16">
                  <c:v>9.4848779372248587E-2</c:v>
                </c:pt>
                <c:pt idx="17">
                  <c:v>2.2468698187639358E-2</c:v>
                </c:pt>
                <c:pt idx="18">
                  <c:v>3.1044537190555142E-2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A-4196-882F-301A9E0875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FA-4196-882F-301A9E087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8.67'!$Y$44:$Y$60</c:f>
              <c:numCache>
                <c:formatCode>#,##0</c:formatCode>
                <c:ptCount val="17"/>
                <c:pt idx="0">
                  <c:v>6</c:v>
                </c:pt>
                <c:pt idx="1">
                  <c:v>223</c:v>
                </c:pt>
                <c:pt idx="2">
                  <c:v>566</c:v>
                </c:pt>
                <c:pt idx="3">
                  <c:v>950</c:v>
                </c:pt>
                <c:pt idx="4">
                  <c:v>1189</c:v>
                </c:pt>
                <c:pt idx="5">
                  <c:v>924</c:v>
                </c:pt>
                <c:pt idx="6">
                  <c:v>680</c:v>
                </c:pt>
                <c:pt idx="7">
                  <c:v>680</c:v>
                </c:pt>
                <c:pt idx="8">
                  <c:v>736</c:v>
                </c:pt>
                <c:pt idx="9">
                  <c:v>729</c:v>
                </c:pt>
                <c:pt idx="10">
                  <c:v>720</c:v>
                </c:pt>
                <c:pt idx="11">
                  <c:v>567</c:v>
                </c:pt>
                <c:pt idx="12">
                  <c:v>318</c:v>
                </c:pt>
                <c:pt idx="13">
                  <c:v>144</c:v>
                </c:pt>
                <c:pt idx="14">
                  <c:v>56</c:v>
                </c:pt>
                <c:pt idx="15">
                  <c:v>34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5-422E-BFD1-AF297A673992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8.67'!$Y$63:$Y$79</c:f>
              <c:numCache>
                <c:formatCode>#,##0</c:formatCode>
                <c:ptCount val="17"/>
                <c:pt idx="0">
                  <c:v>4</c:v>
                </c:pt>
                <c:pt idx="1">
                  <c:v>249</c:v>
                </c:pt>
                <c:pt idx="2">
                  <c:v>603</c:v>
                </c:pt>
                <c:pt idx="3">
                  <c:v>910</c:v>
                </c:pt>
                <c:pt idx="4">
                  <c:v>948</c:v>
                </c:pt>
                <c:pt idx="5">
                  <c:v>753</c:v>
                </c:pt>
                <c:pt idx="6">
                  <c:v>648</c:v>
                </c:pt>
                <c:pt idx="7">
                  <c:v>610</c:v>
                </c:pt>
                <c:pt idx="8">
                  <c:v>768</c:v>
                </c:pt>
                <c:pt idx="9">
                  <c:v>736</c:v>
                </c:pt>
                <c:pt idx="10">
                  <c:v>682</c:v>
                </c:pt>
                <c:pt idx="11">
                  <c:v>498</c:v>
                </c:pt>
                <c:pt idx="12">
                  <c:v>233</c:v>
                </c:pt>
                <c:pt idx="13">
                  <c:v>112</c:v>
                </c:pt>
                <c:pt idx="14">
                  <c:v>42</c:v>
                </c:pt>
                <c:pt idx="15">
                  <c:v>29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5-422E-BFD1-AF297A67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8.67'!$Y$83:$Y$90</c:f>
              <c:numCache>
                <c:formatCode>#,##0</c:formatCode>
                <c:ptCount val="8"/>
                <c:pt idx="0">
                  <c:v>588</c:v>
                </c:pt>
                <c:pt idx="1">
                  <c:v>407</c:v>
                </c:pt>
                <c:pt idx="2">
                  <c:v>897</c:v>
                </c:pt>
                <c:pt idx="3">
                  <c:v>250</c:v>
                </c:pt>
                <c:pt idx="4">
                  <c:v>192</c:v>
                </c:pt>
                <c:pt idx="5">
                  <c:v>283</c:v>
                </c:pt>
                <c:pt idx="6">
                  <c:v>593</c:v>
                </c:pt>
                <c:pt idx="7">
                  <c:v>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F-4BA4-B91F-0BAA4D3A17D6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8.67'!$Y$93:$Y$100</c:f>
              <c:numCache>
                <c:formatCode>#,##0</c:formatCode>
                <c:ptCount val="8"/>
                <c:pt idx="0">
                  <c:v>343</c:v>
                </c:pt>
                <c:pt idx="1">
                  <c:v>934</c:v>
                </c:pt>
                <c:pt idx="2">
                  <c:v>136</c:v>
                </c:pt>
                <c:pt idx="3">
                  <c:v>704</c:v>
                </c:pt>
                <c:pt idx="4">
                  <c:v>811</c:v>
                </c:pt>
                <c:pt idx="5">
                  <c:v>521</c:v>
                </c:pt>
                <c:pt idx="6">
                  <c:v>59</c:v>
                </c:pt>
                <c:pt idx="7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F-4BA4-B91F-0BAA4D3A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8.67'!$U$8:$Y$8</c:f>
              <c:numCache>
                <c:formatCode>#,##0</c:formatCode>
                <c:ptCount val="5"/>
                <c:pt idx="0">
                  <c:v>29598.57</c:v>
                </c:pt>
                <c:pt idx="1">
                  <c:v>30438</c:v>
                </c:pt>
                <c:pt idx="2">
                  <c:v>32639.5</c:v>
                </c:pt>
                <c:pt idx="3">
                  <c:v>33273</c:v>
                </c:pt>
                <c:pt idx="4">
                  <c:v>33094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A-43C2-BB10-4FA1D9FFF1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A-43C2-BB10-4FA1D9FFF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8.67'!$T$4:$Z$4</c:f>
              <c:numCache>
                <c:formatCode>#,##0</c:formatCode>
                <c:ptCount val="7"/>
                <c:pt idx="0">
                  <c:v>15313</c:v>
                </c:pt>
                <c:pt idx="1">
                  <c:v>15098</c:v>
                </c:pt>
                <c:pt idx="2">
                  <c:v>15229</c:v>
                </c:pt>
                <c:pt idx="3">
                  <c:v>15387</c:v>
                </c:pt>
                <c:pt idx="4">
                  <c:v>15142</c:v>
                </c:pt>
                <c:pt idx="5">
                  <c:v>16396</c:v>
                </c:pt>
                <c:pt idx="6">
                  <c:v>17491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1-4D65-B4A5-8DC1C5FAF943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8.67'!$T$7:$Z$7</c:f>
              <c:numCache>
                <c:formatCode>#,##0</c:formatCode>
                <c:ptCount val="7"/>
                <c:pt idx="0">
                  <c:v>10641</c:v>
                </c:pt>
                <c:pt idx="1">
                  <c:v>10636</c:v>
                </c:pt>
                <c:pt idx="2">
                  <c:v>10718</c:v>
                </c:pt>
                <c:pt idx="3">
                  <c:v>10818</c:v>
                </c:pt>
                <c:pt idx="4">
                  <c:v>10769</c:v>
                </c:pt>
                <c:pt idx="5">
                  <c:v>11428</c:v>
                </c:pt>
                <c:pt idx="6">
                  <c:v>12244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1-4D65-B4A5-8DC1C5FAF943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8.67'!$T$11:$Z$11</c:f>
              <c:numCache>
                <c:formatCode>#,##0</c:formatCode>
                <c:ptCount val="7"/>
                <c:pt idx="0">
                  <c:v>12935</c:v>
                </c:pt>
                <c:pt idx="1">
                  <c:v>12725</c:v>
                </c:pt>
                <c:pt idx="2">
                  <c:v>12860</c:v>
                </c:pt>
                <c:pt idx="3">
                  <c:v>13035</c:v>
                </c:pt>
                <c:pt idx="4">
                  <c:v>13009</c:v>
                </c:pt>
                <c:pt idx="5">
                  <c:v>14050</c:v>
                </c:pt>
                <c:pt idx="6">
                  <c:v>14820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1-4D65-B4A5-8DC1C5FAF943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8.67'!$T$12:$Z$12</c:f>
              <c:numCache>
                <c:formatCode>#,##0</c:formatCode>
                <c:ptCount val="7"/>
                <c:pt idx="0">
                  <c:v>2377</c:v>
                </c:pt>
                <c:pt idx="1">
                  <c:v>2374</c:v>
                </c:pt>
                <c:pt idx="2">
                  <c:v>2367</c:v>
                </c:pt>
                <c:pt idx="3">
                  <c:v>2353</c:v>
                </c:pt>
                <c:pt idx="4">
                  <c:v>2136</c:v>
                </c:pt>
                <c:pt idx="5">
                  <c:v>2346</c:v>
                </c:pt>
                <c:pt idx="6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01-4D65-B4A5-8DC1C5FAF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8.67'!$AB$15:$AB$33</c:f>
              <c:numCache>
                <c:formatCode>0.0%</c:formatCode>
                <c:ptCount val="19"/>
                <c:pt idx="0">
                  <c:v>0.11560230975930479</c:v>
                </c:pt>
                <c:pt idx="1">
                  <c:v>2.40123492081642E-3</c:v>
                </c:pt>
                <c:pt idx="2">
                  <c:v>8.2613915728088738E-2</c:v>
                </c:pt>
                <c:pt idx="3">
                  <c:v>5.4885369618661028E-3</c:v>
                </c:pt>
                <c:pt idx="4">
                  <c:v>4.7109942256017383E-2</c:v>
                </c:pt>
                <c:pt idx="5">
                  <c:v>3.716196901263507E-2</c:v>
                </c:pt>
                <c:pt idx="6">
                  <c:v>8.7816591389857646E-2</c:v>
                </c:pt>
                <c:pt idx="7">
                  <c:v>6.7348922302898628E-2</c:v>
                </c:pt>
                <c:pt idx="8">
                  <c:v>3.3788805671488197E-2</c:v>
                </c:pt>
                <c:pt idx="9">
                  <c:v>6.00308730204105E-3</c:v>
                </c:pt>
                <c:pt idx="10">
                  <c:v>2.2583042707678233E-2</c:v>
                </c:pt>
                <c:pt idx="11">
                  <c:v>9.890800983362872E-3</c:v>
                </c:pt>
                <c:pt idx="12">
                  <c:v>4.0992510433937451E-2</c:v>
                </c:pt>
                <c:pt idx="13">
                  <c:v>7.2494425704648105E-2</c:v>
                </c:pt>
                <c:pt idx="14">
                  <c:v>3.6761763192498999E-2</c:v>
                </c:pt>
                <c:pt idx="15">
                  <c:v>7.0836430164084391E-2</c:v>
                </c:pt>
                <c:pt idx="16">
                  <c:v>9.4848779372248587E-2</c:v>
                </c:pt>
                <c:pt idx="17">
                  <c:v>2.2468698187639358E-2</c:v>
                </c:pt>
                <c:pt idx="18">
                  <c:v>3.1044537190555142E-2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6-418E-A354-AECBBA73A4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6-418E-A354-AECBBA7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8.67'!$Z$44:$Z$60</c:f>
              <c:numCache>
                <c:formatCode>#,##0</c:formatCode>
                <c:ptCount val="17"/>
                <c:pt idx="0">
                  <c:v>6</c:v>
                </c:pt>
                <c:pt idx="1">
                  <c:v>216</c:v>
                </c:pt>
                <c:pt idx="2">
                  <c:v>643</c:v>
                </c:pt>
                <c:pt idx="3">
                  <c:v>961</c:v>
                </c:pt>
                <c:pt idx="4">
                  <c:v>1285</c:v>
                </c:pt>
                <c:pt idx="5">
                  <c:v>926</c:v>
                </c:pt>
                <c:pt idx="6">
                  <c:v>773</c:v>
                </c:pt>
                <c:pt idx="7">
                  <c:v>710</c:v>
                </c:pt>
                <c:pt idx="8">
                  <c:v>800</c:v>
                </c:pt>
                <c:pt idx="9">
                  <c:v>742</c:v>
                </c:pt>
                <c:pt idx="10">
                  <c:v>777</c:v>
                </c:pt>
                <c:pt idx="11">
                  <c:v>657</c:v>
                </c:pt>
                <c:pt idx="12">
                  <c:v>380</c:v>
                </c:pt>
                <c:pt idx="13">
                  <c:v>179</c:v>
                </c:pt>
                <c:pt idx="14">
                  <c:v>73</c:v>
                </c:pt>
                <c:pt idx="15">
                  <c:v>45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8-4C1E-94C8-FB628CEB57C3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8.67'!$Z$63:$Z$79</c:f>
              <c:numCache>
                <c:formatCode>#,##0</c:formatCode>
                <c:ptCount val="17"/>
                <c:pt idx="0">
                  <c:v>14</c:v>
                </c:pt>
                <c:pt idx="1">
                  <c:v>224</c:v>
                </c:pt>
                <c:pt idx="2">
                  <c:v>615</c:v>
                </c:pt>
                <c:pt idx="3">
                  <c:v>895</c:v>
                </c:pt>
                <c:pt idx="4">
                  <c:v>998</c:v>
                </c:pt>
                <c:pt idx="5">
                  <c:v>774</c:v>
                </c:pt>
                <c:pt idx="6">
                  <c:v>704</c:v>
                </c:pt>
                <c:pt idx="7">
                  <c:v>643</c:v>
                </c:pt>
                <c:pt idx="8">
                  <c:v>765</c:v>
                </c:pt>
                <c:pt idx="9">
                  <c:v>776</c:v>
                </c:pt>
                <c:pt idx="10">
                  <c:v>722</c:v>
                </c:pt>
                <c:pt idx="11">
                  <c:v>601</c:v>
                </c:pt>
                <c:pt idx="12">
                  <c:v>292</c:v>
                </c:pt>
                <c:pt idx="13">
                  <c:v>124</c:v>
                </c:pt>
                <c:pt idx="14">
                  <c:v>54</c:v>
                </c:pt>
                <c:pt idx="15">
                  <c:v>41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8-4C1E-94C8-FB628CEB5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8.67'!$Z$83:$Z$90</c:f>
              <c:numCache>
                <c:formatCode>#,##0</c:formatCode>
                <c:ptCount val="8"/>
                <c:pt idx="0">
                  <c:v>641</c:v>
                </c:pt>
                <c:pt idx="1">
                  <c:v>427</c:v>
                </c:pt>
                <c:pt idx="2">
                  <c:v>989</c:v>
                </c:pt>
                <c:pt idx="3">
                  <c:v>250</c:v>
                </c:pt>
                <c:pt idx="4">
                  <c:v>190</c:v>
                </c:pt>
                <c:pt idx="5">
                  <c:v>313</c:v>
                </c:pt>
                <c:pt idx="6">
                  <c:v>642</c:v>
                </c:pt>
                <c:pt idx="7">
                  <c:v>1170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7-42D1-8A8C-1EFCFE3B3688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8.67'!$Z$93:$Z$100</c:f>
              <c:numCache>
                <c:formatCode>#,##0</c:formatCode>
                <c:ptCount val="8"/>
                <c:pt idx="0">
                  <c:v>378</c:v>
                </c:pt>
                <c:pt idx="1">
                  <c:v>966</c:v>
                </c:pt>
                <c:pt idx="2">
                  <c:v>148</c:v>
                </c:pt>
                <c:pt idx="3">
                  <c:v>743</c:v>
                </c:pt>
                <c:pt idx="4">
                  <c:v>842</c:v>
                </c:pt>
                <c:pt idx="5">
                  <c:v>519</c:v>
                </c:pt>
                <c:pt idx="6">
                  <c:v>64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7-42D1-8A8C-1EFCFE3B3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8.7'!$AB$15:$AB$33</c:f>
              <c:numCache>
                <c:formatCode>0.0%</c:formatCode>
                <c:ptCount val="19"/>
                <c:pt idx="0">
                  <c:v>4.8084831766358332E-3</c:v>
                </c:pt>
                <c:pt idx="1">
                  <c:v>2.3662798790286864E-3</c:v>
                </c:pt>
                <c:pt idx="2">
                  <c:v>4.2580383919419942E-2</c:v>
                </c:pt>
                <c:pt idx="3">
                  <c:v>5.6183329748060789E-3</c:v>
                </c:pt>
                <c:pt idx="4">
                  <c:v>5.1185038024978806E-2</c:v>
                </c:pt>
                <c:pt idx="5">
                  <c:v>4.7401520999152187E-2</c:v>
                </c:pt>
                <c:pt idx="6">
                  <c:v>8.3022258215546582E-2</c:v>
                </c:pt>
                <c:pt idx="7">
                  <c:v>5.7461373960798208E-2</c:v>
                </c:pt>
                <c:pt idx="8">
                  <c:v>1.9158009287964874E-2</c:v>
                </c:pt>
                <c:pt idx="9">
                  <c:v>2.7104660432510409E-2</c:v>
                </c:pt>
                <c:pt idx="10">
                  <c:v>6.2560896908651478E-2</c:v>
                </c:pt>
                <c:pt idx="11">
                  <c:v>2.6168271603376061E-2</c:v>
                </c:pt>
                <c:pt idx="12">
                  <c:v>0.14859478406114365</c:v>
                </c:pt>
                <c:pt idx="13">
                  <c:v>7.3304060637503637E-2</c:v>
                </c:pt>
                <c:pt idx="14">
                  <c:v>3.5975046503093883E-2</c:v>
                </c:pt>
                <c:pt idx="15">
                  <c:v>9.4701810773533096E-2</c:v>
                </c:pt>
                <c:pt idx="16">
                  <c:v>0.10625482430055551</c:v>
                </c:pt>
                <c:pt idx="17">
                  <c:v>3.0103635466359597E-2</c:v>
                </c:pt>
                <c:pt idx="18">
                  <c:v>2.6408695762207852E-2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D-45B9-9F39-5C163982057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D-45B9-9F39-5C1639820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8.67'!$T$8:$Z$8</c:f>
              <c:numCache>
                <c:formatCode>#,##0</c:formatCode>
                <c:ptCount val="7"/>
                <c:pt idx="0">
                  <c:v>28447.53</c:v>
                </c:pt>
                <c:pt idx="1">
                  <c:v>29598.57</c:v>
                </c:pt>
                <c:pt idx="2">
                  <c:v>30438</c:v>
                </c:pt>
                <c:pt idx="3">
                  <c:v>32639.5</c:v>
                </c:pt>
                <c:pt idx="4">
                  <c:v>33273</c:v>
                </c:pt>
                <c:pt idx="5">
                  <c:v>33094</c:v>
                </c:pt>
                <c:pt idx="6">
                  <c:v>35755.81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7-4F5F-98DF-3B3A512E65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7-4F5F-98DF-3B3A512E6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8.68'!$U$4:$Y$4</c:f>
              <c:numCache>
                <c:formatCode>#,##0</c:formatCode>
                <c:ptCount val="5"/>
                <c:pt idx="0">
                  <c:v>4725</c:v>
                </c:pt>
                <c:pt idx="1">
                  <c:v>4817</c:v>
                </c:pt>
                <c:pt idx="2">
                  <c:v>4804</c:v>
                </c:pt>
                <c:pt idx="3">
                  <c:v>4687</c:v>
                </c:pt>
                <c:pt idx="4">
                  <c:v>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D-4A01-A9A9-E47B0B441293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8.68'!$U$7:$Y$7</c:f>
              <c:numCache>
                <c:formatCode>#,##0</c:formatCode>
                <c:ptCount val="5"/>
                <c:pt idx="0">
                  <c:v>3260</c:v>
                </c:pt>
                <c:pt idx="1">
                  <c:v>3284</c:v>
                </c:pt>
                <c:pt idx="2">
                  <c:v>3316</c:v>
                </c:pt>
                <c:pt idx="3">
                  <c:v>3240</c:v>
                </c:pt>
                <c:pt idx="4">
                  <c:v>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D-4A01-A9A9-E47B0B441293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8.68'!$U$11:$Y$11</c:f>
              <c:numCache>
                <c:formatCode>#,##0</c:formatCode>
                <c:ptCount val="5"/>
                <c:pt idx="0">
                  <c:v>3551</c:v>
                </c:pt>
                <c:pt idx="1">
                  <c:v>3642</c:v>
                </c:pt>
                <c:pt idx="2">
                  <c:v>3626</c:v>
                </c:pt>
                <c:pt idx="3">
                  <c:v>3589</c:v>
                </c:pt>
                <c:pt idx="4">
                  <c:v>3640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D-4A01-A9A9-E47B0B441293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8.68'!$U$12:$Y$12</c:f>
              <c:numCache>
                <c:formatCode>#,##0</c:formatCode>
                <c:ptCount val="5"/>
                <c:pt idx="0">
                  <c:v>1175</c:v>
                </c:pt>
                <c:pt idx="1">
                  <c:v>1177</c:v>
                </c:pt>
                <c:pt idx="2">
                  <c:v>1177</c:v>
                </c:pt>
                <c:pt idx="3">
                  <c:v>1104</c:v>
                </c:pt>
                <c:pt idx="4">
                  <c:v>1182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2D-4A01-A9A9-E47B0B441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8.68'!$AB$15:$AB$33</c:f>
              <c:numCache>
                <c:formatCode>0.0%</c:formatCode>
                <c:ptCount val="19"/>
                <c:pt idx="0">
                  <c:v>0.10496613995485328</c:v>
                </c:pt>
                <c:pt idx="1">
                  <c:v>3.5741158765989467E-3</c:v>
                </c:pt>
                <c:pt idx="2">
                  <c:v>6.2829194883370951E-2</c:v>
                </c:pt>
                <c:pt idx="3">
                  <c:v>1.2979683972911963E-2</c:v>
                </c:pt>
                <c:pt idx="4">
                  <c:v>7.7878103837471777E-2</c:v>
                </c:pt>
                <c:pt idx="5">
                  <c:v>2.4642588412340106E-2</c:v>
                </c:pt>
                <c:pt idx="6">
                  <c:v>6.1136192626034612E-2</c:v>
                </c:pt>
                <c:pt idx="7">
                  <c:v>6.1136192626034612E-2</c:v>
                </c:pt>
                <c:pt idx="8">
                  <c:v>4.3641835966892403E-2</c:v>
                </c:pt>
                <c:pt idx="9">
                  <c:v>2.257336343115124E-3</c:v>
                </c:pt>
                <c:pt idx="10">
                  <c:v>2.2009029345372459E-2</c:v>
                </c:pt>
                <c:pt idx="11">
                  <c:v>1.5425131677953348E-2</c:v>
                </c:pt>
                <c:pt idx="12">
                  <c:v>3.9691497366440932E-2</c:v>
                </c:pt>
                <c:pt idx="13">
                  <c:v>3.8186606471030851E-2</c:v>
                </c:pt>
                <c:pt idx="14">
                  <c:v>6.0571858540255832E-2</c:v>
                </c:pt>
                <c:pt idx="15">
                  <c:v>7.0353649360421364E-2</c:v>
                </c:pt>
                <c:pt idx="16">
                  <c:v>0.11267870579382995</c:v>
                </c:pt>
                <c:pt idx="17">
                  <c:v>1.0158013544018058E-2</c:v>
                </c:pt>
                <c:pt idx="18">
                  <c:v>2.7464258841234011E-2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1-4C49-8FE1-24EAFA874B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1-4C49-8FE1-24EAFA874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8.68'!$Y$44:$Y$60</c:f>
              <c:numCache>
                <c:formatCode>#,##0</c:formatCode>
                <c:ptCount val="17"/>
                <c:pt idx="0">
                  <c:v>0</c:v>
                </c:pt>
                <c:pt idx="1">
                  <c:v>40</c:v>
                </c:pt>
                <c:pt idx="2">
                  <c:v>159</c:v>
                </c:pt>
                <c:pt idx="3">
                  <c:v>191</c:v>
                </c:pt>
                <c:pt idx="4">
                  <c:v>200</c:v>
                </c:pt>
                <c:pt idx="5">
                  <c:v>158</c:v>
                </c:pt>
                <c:pt idx="6">
                  <c:v>165</c:v>
                </c:pt>
                <c:pt idx="7">
                  <c:v>180</c:v>
                </c:pt>
                <c:pt idx="8">
                  <c:v>224</c:v>
                </c:pt>
                <c:pt idx="9">
                  <c:v>321</c:v>
                </c:pt>
                <c:pt idx="10">
                  <c:v>297</c:v>
                </c:pt>
                <c:pt idx="11">
                  <c:v>274</c:v>
                </c:pt>
                <c:pt idx="12">
                  <c:v>166</c:v>
                </c:pt>
                <c:pt idx="13">
                  <c:v>86</c:v>
                </c:pt>
                <c:pt idx="14">
                  <c:v>33</c:v>
                </c:pt>
                <c:pt idx="15">
                  <c:v>19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1-4F25-8193-F0F511DB1614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8.68'!$Y$63:$Y$79</c:f>
              <c:numCache>
                <c:formatCode>#,##0</c:formatCode>
                <c:ptCount val="17"/>
                <c:pt idx="0">
                  <c:v>3</c:v>
                </c:pt>
                <c:pt idx="1">
                  <c:v>49</c:v>
                </c:pt>
                <c:pt idx="2">
                  <c:v>124</c:v>
                </c:pt>
                <c:pt idx="3">
                  <c:v>163</c:v>
                </c:pt>
                <c:pt idx="4">
                  <c:v>176</c:v>
                </c:pt>
                <c:pt idx="5">
                  <c:v>167</c:v>
                </c:pt>
                <c:pt idx="6">
                  <c:v>171</c:v>
                </c:pt>
                <c:pt idx="7">
                  <c:v>177</c:v>
                </c:pt>
                <c:pt idx="8">
                  <c:v>249</c:v>
                </c:pt>
                <c:pt idx="9">
                  <c:v>284</c:v>
                </c:pt>
                <c:pt idx="10">
                  <c:v>271</c:v>
                </c:pt>
                <c:pt idx="11">
                  <c:v>217</c:v>
                </c:pt>
                <c:pt idx="12">
                  <c:v>118</c:v>
                </c:pt>
                <c:pt idx="13">
                  <c:v>72</c:v>
                </c:pt>
                <c:pt idx="14">
                  <c:v>24</c:v>
                </c:pt>
                <c:pt idx="15">
                  <c:v>15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1-4F25-8193-F0F511DB1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8.68'!$Y$83:$Y$90</c:f>
              <c:numCache>
                <c:formatCode>#,##0</c:formatCode>
                <c:ptCount val="8"/>
                <c:pt idx="0">
                  <c:v>155</c:v>
                </c:pt>
                <c:pt idx="1">
                  <c:v>138</c:v>
                </c:pt>
                <c:pt idx="2">
                  <c:v>282</c:v>
                </c:pt>
                <c:pt idx="3">
                  <c:v>89</c:v>
                </c:pt>
                <c:pt idx="4">
                  <c:v>51</c:v>
                </c:pt>
                <c:pt idx="5">
                  <c:v>68</c:v>
                </c:pt>
                <c:pt idx="6">
                  <c:v>171</c:v>
                </c:pt>
                <c:pt idx="7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1-4A08-9787-AE868499E9FF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8.68'!$Y$93:$Y$100</c:f>
              <c:numCache>
                <c:formatCode>#,##0</c:formatCode>
                <c:ptCount val="8"/>
                <c:pt idx="0">
                  <c:v>108</c:v>
                </c:pt>
                <c:pt idx="1">
                  <c:v>311</c:v>
                </c:pt>
                <c:pt idx="2">
                  <c:v>44</c:v>
                </c:pt>
                <c:pt idx="3">
                  <c:v>194</c:v>
                </c:pt>
                <c:pt idx="4">
                  <c:v>238</c:v>
                </c:pt>
                <c:pt idx="5">
                  <c:v>114</c:v>
                </c:pt>
                <c:pt idx="6">
                  <c:v>10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1-4A08-9787-AE868499E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8.68'!$U$8:$Y$8</c:f>
              <c:numCache>
                <c:formatCode>#,##0</c:formatCode>
                <c:ptCount val="5"/>
                <c:pt idx="0">
                  <c:v>29865.15</c:v>
                </c:pt>
                <c:pt idx="1">
                  <c:v>30185.75</c:v>
                </c:pt>
                <c:pt idx="2">
                  <c:v>31668</c:v>
                </c:pt>
                <c:pt idx="3">
                  <c:v>32923.24</c:v>
                </c:pt>
                <c:pt idx="4">
                  <c:v>33108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9-4BD4-8396-43E7152C13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9-4BD4-8396-43E7152C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8.68'!$T$4:$Z$4</c:f>
              <c:numCache>
                <c:formatCode>#,##0</c:formatCode>
                <c:ptCount val="7"/>
                <c:pt idx="0">
                  <c:v>4665</c:v>
                </c:pt>
                <c:pt idx="1">
                  <c:v>4725</c:v>
                </c:pt>
                <c:pt idx="2">
                  <c:v>4817</c:v>
                </c:pt>
                <c:pt idx="3">
                  <c:v>4804</c:v>
                </c:pt>
                <c:pt idx="4">
                  <c:v>4687</c:v>
                </c:pt>
                <c:pt idx="5">
                  <c:v>4822</c:v>
                </c:pt>
                <c:pt idx="6">
                  <c:v>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8-44F7-8A0A-B4626B97BE94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8.68'!$T$7:$Z$7</c:f>
              <c:numCache>
                <c:formatCode>#,##0</c:formatCode>
                <c:ptCount val="7"/>
                <c:pt idx="0">
                  <c:v>3187</c:v>
                </c:pt>
                <c:pt idx="1">
                  <c:v>3260</c:v>
                </c:pt>
                <c:pt idx="2">
                  <c:v>3284</c:v>
                </c:pt>
                <c:pt idx="3">
                  <c:v>3316</c:v>
                </c:pt>
                <c:pt idx="4">
                  <c:v>3240</c:v>
                </c:pt>
                <c:pt idx="5">
                  <c:v>3325</c:v>
                </c:pt>
                <c:pt idx="6">
                  <c:v>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8-44F7-8A0A-B4626B97BE94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8.68'!$T$11:$Z$11</c:f>
              <c:numCache>
                <c:formatCode>#,##0</c:formatCode>
                <c:ptCount val="7"/>
                <c:pt idx="0">
                  <c:v>3484</c:v>
                </c:pt>
                <c:pt idx="1">
                  <c:v>3551</c:v>
                </c:pt>
                <c:pt idx="2">
                  <c:v>3642</c:v>
                </c:pt>
                <c:pt idx="3">
                  <c:v>3626</c:v>
                </c:pt>
                <c:pt idx="4">
                  <c:v>3589</c:v>
                </c:pt>
                <c:pt idx="5">
                  <c:v>3640</c:v>
                </c:pt>
                <c:pt idx="6">
                  <c:v>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8-44F7-8A0A-B4626B97BE94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8.68'!$T$12:$Z$12</c:f>
              <c:numCache>
                <c:formatCode>#,##0</c:formatCode>
                <c:ptCount val="7"/>
                <c:pt idx="0">
                  <c:v>1184</c:v>
                </c:pt>
                <c:pt idx="1">
                  <c:v>1175</c:v>
                </c:pt>
                <c:pt idx="2">
                  <c:v>1177</c:v>
                </c:pt>
                <c:pt idx="3">
                  <c:v>1177</c:v>
                </c:pt>
                <c:pt idx="4">
                  <c:v>1104</c:v>
                </c:pt>
                <c:pt idx="5">
                  <c:v>1182</c:v>
                </c:pt>
                <c:pt idx="6">
                  <c:v>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8-44F7-8A0A-B4626B97B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8.68'!$AB$15:$AB$33</c:f>
              <c:numCache>
                <c:formatCode>0.0%</c:formatCode>
                <c:ptCount val="19"/>
                <c:pt idx="0">
                  <c:v>0.10496613995485328</c:v>
                </c:pt>
                <c:pt idx="1">
                  <c:v>3.5741158765989467E-3</c:v>
                </c:pt>
                <c:pt idx="2">
                  <c:v>6.2829194883370951E-2</c:v>
                </c:pt>
                <c:pt idx="3">
                  <c:v>1.2979683972911963E-2</c:v>
                </c:pt>
                <c:pt idx="4">
                  <c:v>7.7878103837471777E-2</c:v>
                </c:pt>
                <c:pt idx="5">
                  <c:v>2.4642588412340106E-2</c:v>
                </c:pt>
                <c:pt idx="6">
                  <c:v>6.1136192626034612E-2</c:v>
                </c:pt>
                <c:pt idx="7">
                  <c:v>6.1136192626034612E-2</c:v>
                </c:pt>
                <c:pt idx="8">
                  <c:v>4.3641835966892403E-2</c:v>
                </c:pt>
                <c:pt idx="9">
                  <c:v>2.257336343115124E-3</c:v>
                </c:pt>
                <c:pt idx="10">
                  <c:v>2.2009029345372459E-2</c:v>
                </c:pt>
                <c:pt idx="11">
                  <c:v>1.5425131677953348E-2</c:v>
                </c:pt>
                <c:pt idx="12">
                  <c:v>3.9691497366440932E-2</c:v>
                </c:pt>
                <c:pt idx="13">
                  <c:v>3.8186606471030851E-2</c:v>
                </c:pt>
                <c:pt idx="14">
                  <c:v>6.0571858540255832E-2</c:v>
                </c:pt>
                <c:pt idx="15">
                  <c:v>7.0353649360421364E-2</c:v>
                </c:pt>
                <c:pt idx="16">
                  <c:v>0.11267870579382995</c:v>
                </c:pt>
                <c:pt idx="17">
                  <c:v>1.0158013544018058E-2</c:v>
                </c:pt>
                <c:pt idx="18">
                  <c:v>2.7464258841234011E-2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5-4F2A-A615-42F837A626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C5-4F2A-A615-42F837A62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8.68'!$Z$44:$Z$60</c:f>
              <c:numCache>
                <c:formatCode>#,##0</c:formatCode>
                <c:ptCount val="17"/>
                <c:pt idx="0">
                  <c:v>4</c:v>
                </c:pt>
                <c:pt idx="1">
                  <c:v>69</c:v>
                </c:pt>
                <c:pt idx="2">
                  <c:v>177</c:v>
                </c:pt>
                <c:pt idx="3">
                  <c:v>199</c:v>
                </c:pt>
                <c:pt idx="4">
                  <c:v>241</c:v>
                </c:pt>
                <c:pt idx="5">
                  <c:v>178</c:v>
                </c:pt>
                <c:pt idx="6">
                  <c:v>205</c:v>
                </c:pt>
                <c:pt idx="7">
                  <c:v>192</c:v>
                </c:pt>
                <c:pt idx="8">
                  <c:v>258</c:v>
                </c:pt>
                <c:pt idx="9">
                  <c:v>328</c:v>
                </c:pt>
                <c:pt idx="10">
                  <c:v>326</c:v>
                </c:pt>
                <c:pt idx="11">
                  <c:v>290</c:v>
                </c:pt>
                <c:pt idx="12">
                  <c:v>160</c:v>
                </c:pt>
                <c:pt idx="13">
                  <c:v>105</c:v>
                </c:pt>
                <c:pt idx="14">
                  <c:v>41</c:v>
                </c:pt>
                <c:pt idx="15">
                  <c:v>21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B2-4B75-94B6-C96FC0BC786E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8.68'!$Z$63:$Z$79</c:f>
              <c:numCache>
                <c:formatCode>#,##0</c:formatCode>
                <c:ptCount val="17"/>
                <c:pt idx="0">
                  <c:v>3</c:v>
                </c:pt>
                <c:pt idx="1">
                  <c:v>65</c:v>
                </c:pt>
                <c:pt idx="2">
                  <c:v>112</c:v>
                </c:pt>
                <c:pt idx="3">
                  <c:v>154</c:v>
                </c:pt>
                <c:pt idx="4">
                  <c:v>210</c:v>
                </c:pt>
                <c:pt idx="5">
                  <c:v>205</c:v>
                </c:pt>
                <c:pt idx="6">
                  <c:v>160</c:v>
                </c:pt>
                <c:pt idx="7">
                  <c:v>208</c:v>
                </c:pt>
                <c:pt idx="8">
                  <c:v>269</c:v>
                </c:pt>
                <c:pt idx="9">
                  <c:v>303</c:v>
                </c:pt>
                <c:pt idx="10">
                  <c:v>280</c:v>
                </c:pt>
                <c:pt idx="11">
                  <c:v>252</c:v>
                </c:pt>
                <c:pt idx="12">
                  <c:v>132</c:v>
                </c:pt>
                <c:pt idx="13">
                  <c:v>65</c:v>
                </c:pt>
                <c:pt idx="14">
                  <c:v>35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B2-4B75-94B6-C96FC0BC7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8.68'!$Z$83:$Z$90</c:f>
              <c:numCache>
                <c:formatCode>#,##0</c:formatCode>
                <c:ptCount val="8"/>
                <c:pt idx="0">
                  <c:v>177</c:v>
                </c:pt>
                <c:pt idx="1">
                  <c:v>145</c:v>
                </c:pt>
                <c:pt idx="2">
                  <c:v>304</c:v>
                </c:pt>
                <c:pt idx="3">
                  <c:v>100</c:v>
                </c:pt>
                <c:pt idx="4">
                  <c:v>54</c:v>
                </c:pt>
                <c:pt idx="5">
                  <c:v>67</c:v>
                </c:pt>
                <c:pt idx="6">
                  <c:v>186</c:v>
                </c:pt>
                <c:pt idx="7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D8-B929-1716F101E55C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8.68'!$Z$93:$Z$100</c:f>
              <c:numCache>
                <c:formatCode>#,##0</c:formatCode>
                <c:ptCount val="8"/>
                <c:pt idx="0">
                  <c:v>128</c:v>
                </c:pt>
                <c:pt idx="1">
                  <c:v>294</c:v>
                </c:pt>
                <c:pt idx="2">
                  <c:v>51</c:v>
                </c:pt>
                <c:pt idx="3">
                  <c:v>217</c:v>
                </c:pt>
                <c:pt idx="4">
                  <c:v>252</c:v>
                </c:pt>
                <c:pt idx="5">
                  <c:v>114</c:v>
                </c:pt>
                <c:pt idx="6">
                  <c:v>17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D8-B929-1716F101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8.7'!$Z$44:$Z$60</c:f>
              <c:numCache>
                <c:formatCode>#,##0</c:formatCode>
                <c:ptCount val="17"/>
                <c:pt idx="0">
                  <c:v>23</c:v>
                </c:pt>
                <c:pt idx="1">
                  <c:v>544</c:v>
                </c:pt>
                <c:pt idx="2">
                  <c:v>2171</c:v>
                </c:pt>
                <c:pt idx="3">
                  <c:v>3718</c:v>
                </c:pt>
                <c:pt idx="4">
                  <c:v>3632</c:v>
                </c:pt>
                <c:pt idx="5">
                  <c:v>3104</c:v>
                </c:pt>
                <c:pt idx="6">
                  <c:v>3237</c:v>
                </c:pt>
                <c:pt idx="7">
                  <c:v>3728</c:v>
                </c:pt>
                <c:pt idx="8">
                  <c:v>4440</c:v>
                </c:pt>
                <c:pt idx="9">
                  <c:v>4077</c:v>
                </c:pt>
                <c:pt idx="10">
                  <c:v>3658</c:v>
                </c:pt>
                <c:pt idx="11">
                  <c:v>2654</c:v>
                </c:pt>
                <c:pt idx="12">
                  <c:v>1768</c:v>
                </c:pt>
                <c:pt idx="13">
                  <c:v>995</c:v>
                </c:pt>
                <c:pt idx="14">
                  <c:v>376</c:v>
                </c:pt>
                <c:pt idx="15">
                  <c:v>169</c:v>
                </c:pt>
                <c:pt idx="16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C-49FA-9AEA-C13D62BE5E2C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8.7'!$Z$63:$Z$79</c:f>
              <c:numCache>
                <c:formatCode>#,##0</c:formatCode>
                <c:ptCount val="17"/>
                <c:pt idx="0">
                  <c:v>23</c:v>
                </c:pt>
                <c:pt idx="1">
                  <c:v>663</c:v>
                </c:pt>
                <c:pt idx="2">
                  <c:v>2554</c:v>
                </c:pt>
                <c:pt idx="3">
                  <c:v>3787</c:v>
                </c:pt>
                <c:pt idx="4">
                  <c:v>3937</c:v>
                </c:pt>
                <c:pt idx="5">
                  <c:v>3279</c:v>
                </c:pt>
                <c:pt idx="6">
                  <c:v>3589</c:v>
                </c:pt>
                <c:pt idx="7">
                  <c:v>3991</c:v>
                </c:pt>
                <c:pt idx="8">
                  <c:v>4971</c:v>
                </c:pt>
                <c:pt idx="9">
                  <c:v>4320</c:v>
                </c:pt>
                <c:pt idx="10">
                  <c:v>3953</c:v>
                </c:pt>
                <c:pt idx="11">
                  <c:v>2577</c:v>
                </c:pt>
                <c:pt idx="12">
                  <c:v>1574</c:v>
                </c:pt>
                <c:pt idx="13">
                  <c:v>705</c:v>
                </c:pt>
                <c:pt idx="14">
                  <c:v>232</c:v>
                </c:pt>
                <c:pt idx="15">
                  <c:v>135</c:v>
                </c:pt>
                <c:pt idx="16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C-49FA-9AEA-C13D62BE5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8.68'!$T$8:$Z$8</c:f>
              <c:numCache>
                <c:formatCode>#,##0</c:formatCode>
                <c:ptCount val="7"/>
                <c:pt idx="0">
                  <c:v>29202.81</c:v>
                </c:pt>
                <c:pt idx="1">
                  <c:v>29865.15</c:v>
                </c:pt>
                <c:pt idx="2">
                  <c:v>30185.75</c:v>
                </c:pt>
                <c:pt idx="3">
                  <c:v>31668</c:v>
                </c:pt>
                <c:pt idx="4">
                  <c:v>32923.24</c:v>
                </c:pt>
                <c:pt idx="5">
                  <c:v>33108</c:v>
                </c:pt>
                <c:pt idx="6">
                  <c:v>34072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D4-41EE-AB87-DDC6DA932A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D4-41EE-AB87-DDC6DA93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8.69'!$U$4:$Y$4</c:f>
              <c:numCache>
                <c:formatCode>#,##0</c:formatCode>
                <c:ptCount val="5"/>
                <c:pt idx="0">
                  <c:v>22066</c:v>
                </c:pt>
                <c:pt idx="1">
                  <c:v>22104</c:v>
                </c:pt>
                <c:pt idx="2">
                  <c:v>22111</c:v>
                </c:pt>
                <c:pt idx="3">
                  <c:v>21702</c:v>
                </c:pt>
                <c:pt idx="4">
                  <c:v>22453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C-4C08-AD8E-598E89F46967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8.69'!$U$7:$Y$7</c:f>
              <c:numCache>
                <c:formatCode>#,##0</c:formatCode>
                <c:ptCount val="5"/>
                <c:pt idx="0">
                  <c:v>15300</c:v>
                </c:pt>
                <c:pt idx="1">
                  <c:v>15375</c:v>
                </c:pt>
                <c:pt idx="2">
                  <c:v>15345</c:v>
                </c:pt>
                <c:pt idx="3">
                  <c:v>15306</c:v>
                </c:pt>
                <c:pt idx="4">
                  <c:v>15561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C-4C08-AD8E-598E89F46967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8.69'!$U$11:$Y$11</c:f>
              <c:numCache>
                <c:formatCode>#,##0</c:formatCode>
                <c:ptCount val="5"/>
                <c:pt idx="0">
                  <c:v>18563</c:v>
                </c:pt>
                <c:pt idx="1">
                  <c:v>18644</c:v>
                </c:pt>
                <c:pt idx="2">
                  <c:v>18776</c:v>
                </c:pt>
                <c:pt idx="3">
                  <c:v>18380</c:v>
                </c:pt>
                <c:pt idx="4">
                  <c:v>19094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C-4C08-AD8E-598E89F46967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8.69'!$U$12:$Y$12</c:f>
              <c:numCache>
                <c:formatCode>#,##0</c:formatCode>
                <c:ptCount val="5"/>
                <c:pt idx="0">
                  <c:v>3503</c:v>
                </c:pt>
                <c:pt idx="1">
                  <c:v>3459</c:v>
                </c:pt>
                <c:pt idx="2">
                  <c:v>3333</c:v>
                </c:pt>
                <c:pt idx="3">
                  <c:v>3319</c:v>
                </c:pt>
                <c:pt idx="4">
                  <c:v>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1C-4C08-AD8E-598E89F46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8.69'!$AB$15:$AB$33</c:f>
              <c:numCache>
                <c:formatCode>0.0%</c:formatCode>
                <c:ptCount val="19"/>
                <c:pt idx="0">
                  <c:v>5.6195341588016277E-2</c:v>
                </c:pt>
                <c:pt idx="1">
                  <c:v>1.9482206251623516E-3</c:v>
                </c:pt>
                <c:pt idx="2">
                  <c:v>8.9574854965797909E-2</c:v>
                </c:pt>
                <c:pt idx="3">
                  <c:v>6.4940687505411722E-3</c:v>
                </c:pt>
                <c:pt idx="4">
                  <c:v>5.9139319421594942E-2</c:v>
                </c:pt>
                <c:pt idx="5">
                  <c:v>2.8617196294051434E-2</c:v>
                </c:pt>
                <c:pt idx="6">
                  <c:v>9.0787081132565589E-2</c:v>
                </c:pt>
                <c:pt idx="7">
                  <c:v>7.4292146506191009E-2</c:v>
                </c:pt>
                <c:pt idx="8">
                  <c:v>3.78387739198199E-2</c:v>
                </c:pt>
                <c:pt idx="9">
                  <c:v>7.53311975062776E-3</c:v>
                </c:pt>
                <c:pt idx="10">
                  <c:v>2.3162178543596847E-2</c:v>
                </c:pt>
                <c:pt idx="11">
                  <c:v>1.2511905792709326E-2</c:v>
                </c:pt>
                <c:pt idx="12">
                  <c:v>3.7362542211446879E-2</c:v>
                </c:pt>
                <c:pt idx="13">
                  <c:v>6.9399948047449991E-2</c:v>
                </c:pt>
                <c:pt idx="14">
                  <c:v>5.1995843795999655E-2</c:v>
                </c:pt>
                <c:pt idx="15">
                  <c:v>8.3513724131959483E-2</c:v>
                </c:pt>
                <c:pt idx="16">
                  <c:v>0.134383929344532</c:v>
                </c:pt>
                <c:pt idx="17">
                  <c:v>1.9438912459953241E-2</c:v>
                </c:pt>
                <c:pt idx="18">
                  <c:v>2.9093428002424454E-2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F-4369-861E-B77DABB373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4F-4369-861E-B77DABB37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8.69'!$Y$44:$Y$60</c:f>
              <c:numCache>
                <c:formatCode>#,##0</c:formatCode>
                <c:ptCount val="17"/>
                <c:pt idx="0">
                  <c:v>8</c:v>
                </c:pt>
                <c:pt idx="1">
                  <c:v>331</c:v>
                </c:pt>
                <c:pt idx="2">
                  <c:v>744</c:v>
                </c:pt>
                <c:pt idx="3">
                  <c:v>930</c:v>
                </c:pt>
                <c:pt idx="4">
                  <c:v>1070</c:v>
                </c:pt>
                <c:pt idx="5">
                  <c:v>970</c:v>
                </c:pt>
                <c:pt idx="6">
                  <c:v>875</c:v>
                </c:pt>
                <c:pt idx="7">
                  <c:v>993</c:v>
                </c:pt>
                <c:pt idx="8">
                  <c:v>1109</c:v>
                </c:pt>
                <c:pt idx="9">
                  <c:v>1068</c:v>
                </c:pt>
                <c:pt idx="10">
                  <c:v>1022</c:v>
                </c:pt>
                <c:pt idx="11">
                  <c:v>975</c:v>
                </c:pt>
                <c:pt idx="12">
                  <c:v>530</c:v>
                </c:pt>
                <c:pt idx="13">
                  <c:v>211</c:v>
                </c:pt>
                <c:pt idx="14">
                  <c:v>132</c:v>
                </c:pt>
                <c:pt idx="15">
                  <c:v>63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8-41FA-9580-B4444C425AD0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8.69'!$Y$63:$Y$79</c:f>
              <c:numCache>
                <c:formatCode>#,##0</c:formatCode>
                <c:ptCount val="17"/>
                <c:pt idx="0">
                  <c:v>8</c:v>
                </c:pt>
                <c:pt idx="1">
                  <c:v>358</c:v>
                </c:pt>
                <c:pt idx="2">
                  <c:v>710</c:v>
                </c:pt>
                <c:pt idx="3">
                  <c:v>1045</c:v>
                </c:pt>
                <c:pt idx="4">
                  <c:v>950</c:v>
                </c:pt>
                <c:pt idx="5">
                  <c:v>910</c:v>
                </c:pt>
                <c:pt idx="6">
                  <c:v>965</c:v>
                </c:pt>
                <c:pt idx="7">
                  <c:v>1089</c:v>
                </c:pt>
                <c:pt idx="8">
                  <c:v>1266</c:v>
                </c:pt>
                <c:pt idx="9">
                  <c:v>1225</c:v>
                </c:pt>
                <c:pt idx="10">
                  <c:v>1224</c:v>
                </c:pt>
                <c:pt idx="11">
                  <c:v>888</c:v>
                </c:pt>
                <c:pt idx="12">
                  <c:v>374</c:v>
                </c:pt>
                <c:pt idx="13">
                  <c:v>167</c:v>
                </c:pt>
                <c:pt idx="14">
                  <c:v>101</c:v>
                </c:pt>
                <c:pt idx="15">
                  <c:v>55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78-41FA-9580-B4444C425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8.69'!$Y$83:$Y$90</c:f>
              <c:numCache>
                <c:formatCode>#,##0</c:formatCode>
                <c:ptCount val="8"/>
                <c:pt idx="0">
                  <c:v>730</c:v>
                </c:pt>
                <c:pt idx="1">
                  <c:v>860</c:v>
                </c:pt>
                <c:pt idx="2">
                  <c:v>1415</c:v>
                </c:pt>
                <c:pt idx="3">
                  <c:v>474</c:v>
                </c:pt>
                <c:pt idx="4">
                  <c:v>246</c:v>
                </c:pt>
                <c:pt idx="5">
                  <c:v>421</c:v>
                </c:pt>
                <c:pt idx="6">
                  <c:v>791</c:v>
                </c:pt>
                <c:pt idx="7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3-4E41-A306-0546FFC97D37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8.69'!$Y$93:$Y$100</c:f>
              <c:numCache>
                <c:formatCode>#,##0</c:formatCode>
                <c:ptCount val="8"/>
                <c:pt idx="0">
                  <c:v>480</c:v>
                </c:pt>
                <c:pt idx="1">
                  <c:v>1639</c:v>
                </c:pt>
                <c:pt idx="2">
                  <c:v>242</c:v>
                </c:pt>
                <c:pt idx="3">
                  <c:v>1095</c:v>
                </c:pt>
                <c:pt idx="4">
                  <c:v>1246</c:v>
                </c:pt>
                <c:pt idx="5">
                  <c:v>739</c:v>
                </c:pt>
                <c:pt idx="6">
                  <c:v>79</c:v>
                </c:pt>
                <c:pt idx="7">
                  <c:v>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3-4E41-A306-0546FFC97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8.69'!$U$8:$Y$8</c:f>
              <c:numCache>
                <c:formatCode>#,##0</c:formatCode>
                <c:ptCount val="5"/>
                <c:pt idx="0">
                  <c:v>31277.11</c:v>
                </c:pt>
                <c:pt idx="1">
                  <c:v>32192.5</c:v>
                </c:pt>
                <c:pt idx="2">
                  <c:v>34633</c:v>
                </c:pt>
                <c:pt idx="3">
                  <c:v>35714.629999999997</c:v>
                </c:pt>
                <c:pt idx="4">
                  <c:v>36039.269999999997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8-4B09-B802-BC2F7FAE21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8-4B09-B802-BC2F7FAE2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8.69'!$T$4:$Z$4</c:f>
              <c:numCache>
                <c:formatCode>#,##0</c:formatCode>
                <c:ptCount val="7"/>
                <c:pt idx="0">
                  <c:v>21998</c:v>
                </c:pt>
                <c:pt idx="1">
                  <c:v>22066</c:v>
                </c:pt>
                <c:pt idx="2">
                  <c:v>22104</c:v>
                </c:pt>
                <c:pt idx="3">
                  <c:v>22111</c:v>
                </c:pt>
                <c:pt idx="4">
                  <c:v>21702</c:v>
                </c:pt>
                <c:pt idx="5">
                  <c:v>22453</c:v>
                </c:pt>
                <c:pt idx="6">
                  <c:v>23098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F-4A79-81CC-562FAC65D31C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8.69'!$T$7:$Z$7</c:f>
              <c:numCache>
                <c:formatCode>#,##0</c:formatCode>
                <c:ptCount val="7"/>
                <c:pt idx="0">
                  <c:v>15283</c:v>
                </c:pt>
                <c:pt idx="1">
                  <c:v>15300</c:v>
                </c:pt>
                <c:pt idx="2">
                  <c:v>15375</c:v>
                </c:pt>
                <c:pt idx="3">
                  <c:v>15345</c:v>
                </c:pt>
                <c:pt idx="4">
                  <c:v>15306</c:v>
                </c:pt>
                <c:pt idx="5">
                  <c:v>15561</c:v>
                </c:pt>
                <c:pt idx="6">
                  <c:v>16039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EF-4A79-81CC-562FAC65D31C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8.69'!$T$11:$Z$11</c:f>
              <c:numCache>
                <c:formatCode>#,##0</c:formatCode>
                <c:ptCount val="7"/>
                <c:pt idx="0">
                  <c:v>18561</c:v>
                </c:pt>
                <c:pt idx="1">
                  <c:v>18563</c:v>
                </c:pt>
                <c:pt idx="2">
                  <c:v>18644</c:v>
                </c:pt>
                <c:pt idx="3">
                  <c:v>18776</c:v>
                </c:pt>
                <c:pt idx="4">
                  <c:v>18380</c:v>
                </c:pt>
                <c:pt idx="5">
                  <c:v>19094</c:v>
                </c:pt>
                <c:pt idx="6">
                  <c:v>19640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EF-4A79-81CC-562FAC65D31C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8.69'!$T$12:$Z$12</c:f>
              <c:numCache>
                <c:formatCode>#,##0</c:formatCode>
                <c:ptCount val="7"/>
                <c:pt idx="0">
                  <c:v>3439</c:v>
                </c:pt>
                <c:pt idx="1">
                  <c:v>3503</c:v>
                </c:pt>
                <c:pt idx="2">
                  <c:v>3459</c:v>
                </c:pt>
                <c:pt idx="3">
                  <c:v>3333</c:v>
                </c:pt>
                <c:pt idx="4">
                  <c:v>3319</c:v>
                </c:pt>
                <c:pt idx="5">
                  <c:v>3359</c:v>
                </c:pt>
                <c:pt idx="6">
                  <c:v>3457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EF-4A79-81CC-562FAC65D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8.69'!$AB$15:$AB$33</c:f>
              <c:numCache>
                <c:formatCode>0.0%</c:formatCode>
                <c:ptCount val="19"/>
                <c:pt idx="0">
                  <c:v>5.6195341588016277E-2</c:v>
                </c:pt>
                <c:pt idx="1">
                  <c:v>1.9482206251623516E-3</c:v>
                </c:pt>
                <c:pt idx="2">
                  <c:v>8.9574854965797909E-2</c:v>
                </c:pt>
                <c:pt idx="3">
                  <c:v>6.4940687505411722E-3</c:v>
                </c:pt>
                <c:pt idx="4">
                  <c:v>5.9139319421594942E-2</c:v>
                </c:pt>
                <c:pt idx="5">
                  <c:v>2.8617196294051434E-2</c:v>
                </c:pt>
                <c:pt idx="6">
                  <c:v>9.0787081132565589E-2</c:v>
                </c:pt>
                <c:pt idx="7">
                  <c:v>7.4292146506191009E-2</c:v>
                </c:pt>
                <c:pt idx="8">
                  <c:v>3.78387739198199E-2</c:v>
                </c:pt>
                <c:pt idx="9">
                  <c:v>7.53311975062776E-3</c:v>
                </c:pt>
                <c:pt idx="10">
                  <c:v>2.3162178543596847E-2</c:v>
                </c:pt>
                <c:pt idx="11">
                  <c:v>1.2511905792709326E-2</c:v>
                </c:pt>
                <c:pt idx="12">
                  <c:v>3.7362542211446879E-2</c:v>
                </c:pt>
                <c:pt idx="13">
                  <c:v>6.9399948047449991E-2</c:v>
                </c:pt>
                <c:pt idx="14">
                  <c:v>5.1995843795999655E-2</c:v>
                </c:pt>
                <c:pt idx="15">
                  <c:v>8.3513724131959483E-2</c:v>
                </c:pt>
                <c:pt idx="16">
                  <c:v>0.134383929344532</c:v>
                </c:pt>
                <c:pt idx="17">
                  <c:v>1.9438912459953241E-2</c:v>
                </c:pt>
                <c:pt idx="18">
                  <c:v>2.9093428002424454E-2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4-49E8-AB7A-ECB557F692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4-49E8-AB7A-ECB557F69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8.69'!$Z$44:$Z$60</c:f>
              <c:numCache>
                <c:formatCode>#,##0</c:formatCode>
                <c:ptCount val="17"/>
                <c:pt idx="0">
                  <c:v>5</c:v>
                </c:pt>
                <c:pt idx="1">
                  <c:v>339</c:v>
                </c:pt>
                <c:pt idx="2">
                  <c:v>718</c:v>
                </c:pt>
                <c:pt idx="3">
                  <c:v>935</c:v>
                </c:pt>
                <c:pt idx="4">
                  <c:v>1130</c:v>
                </c:pt>
                <c:pt idx="5">
                  <c:v>971</c:v>
                </c:pt>
                <c:pt idx="6">
                  <c:v>936</c:v>
                </c:pt>
                <c:pt idx="7">
                  <c:v>1007</c:v>
                </c:pt>
                <c:pt idx="8">
                  <c:v>1155</c:v>
                </c:pt>
                <c:pt idx="9">
                  <c:v>1067</c:v>
                </c:pt>
                <c:pt idx="10">
                  <c:v>1103</c:v>
                </c:pt>
                <c:pt idx="11">
                  <c:v>994</c:v>
                </c:pt>
                <c:pt idx="12">
                  <c:v>576</c:v>
                </c:pt>
                <c:pt idx="13">
                  <c:v>239</c:v>
                </c:pt>
                <c:pt idx="14">
                  <c:v>134</c:v>
                </c:pt>
                <c:pt idx="15">
                  <c:v>74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A-44F3-A1CA-0357E929D5F3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8.69'!$Z$63:$Z$79</c:f>
              <c:numCache>
                <c:formatCode>#,##0</c:formatCode>
                <c:ptCount val="17"/>
                <c:pt idx="0">
                  <c:v>9</c:v>
                </c:pt>
                <c:pt idx="1">
                  <c:v>369</c:v>
                </c:pt>
                <c:pt idx="2">
                  <c:v>766</c:v>
                </c:pt>
                <c:pt idx="3">
                  <c:v>1045</c:v>
                </c:pt>
                <c:pt idx="4">
                  <c:v>1011</c:v>
                </c:pt>
                <c:pt idx="5">
                  <c:v>897</c:v>
                </c:pt>
                <c:pt idx="6">
                  <c:v>1001</c:v>
                </c:pt>
                <c:pt idx="7">
                  <c:v>1158</c:v>
                </c:pt>
                <c:pt idx="8">
                  <c:v>1248</c:v>
                </c:pt>
                <c:pt idx="9">
                  <c:v>1162</c:v>
                </c:pt>
                <c:pt idx="10">
                  <c:v>1247</c:v>
                </c:pt>
                <c:pt idx="11">
                  <c:v>885</c:v>
                </c:pt>
                <c:pt idx="12">
                  <c:v>424</c:v>
                </c:pt>
                <c:pt idx="13">
                  <c:v>178</c:v>
                </c:pt>
                <c:pt idx="14">
                  <c:v>105</c:v>
                </c:pt>
                <c:pt idx="15">
                  <c:v>51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A-44F3-A1CA-0357E929D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8.69'!$Z$83:$Z$90</c:f>
              <c:numCache>
                <c:formatCode>#,##0</c:formatCode>
                <c:ptCount val="8"/>
                <c:pt idx="0">
                  <c:v>787</c:v>
                </c:pt>
                <c:pt idx="1">
                  <c:v>873</c:v>
                </c:pt>
                <c:pt idx="2">
                  <c:v>1454</c:v>
                </c:pt>
                <c:pt idx="3">
                  <c:v>493</c:v>
                </c:pt>
                <c:pt idx="4">
                  <c:v>254</c:v>
                </c:pt>
                <c:pt idx="5">
                  <c:v>432</c:v>
                </c:pt>
                <c:pt idx="6">
                  <c:v>852</c:v>
                </c:pt>
                <c:pt idx="7">
                  <c:v>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6-4D6A-B661-4E5018DC2D2B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8.69'!$Z$93:$Z$100</c:f>
              <c:numCache>
                <c:formatCode>#,##0</c:formatCode>
                <c:ptCount val="8"/>
                <c:pt idx="0">
                  <c:v>516</c:v>
                </c:pt>
                <c:pt idx="1">
                  <c:v>1713</c:v>
                </c:pt>
                <c:pt idx="2">
                  <c:v>243</c:v>
                </c:pt>
                <c:pt idx="3">
                  <c:v>1192</c:v>
                </c:pt>
                <c:pt idx="4">
                  <c:v>1201</c:v>
                </c:pt>
                <c:pt idx="5">
                  <c:v>797</c:v>
                </c:pt>
                <c:pt idx="6">
                  <c:v>72</c:v>
                </c:pt>
                <c:pt idx="7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6-4D6A-B661-4E5018DC2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8.7'!$Z$83:$Z$90</c:f>
              <c:numCache>
                <c:formatCode>#,##0</c:formatCode>
                <c:ptCount val="8"/>
                <c:pt idx="0">
                  <c:v>6977</c:v>
                </c:pt>
                <c:pt idx="1">
                  <c:v>6965</c:v>
                </c:pt>
                <c:pt idx="2">
                  <c:v>2250</c:v>
                </c:pt>
                <c:pt idx="3">
                  <c:v>1472</c:v>
                </c:pt>
                <c:pt idx="4">
                  <c:v>1860</c:v>
                </c:pt>
                <c:pt idx="5">
                  <c:v>1739</c:v>
                </c:pt>
                <c:pt idx="6">
                  <c:v>507</c:v>
                </c:pt>
                <c:pt idx="7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0-450E-9991-42C894B28F88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8.7'!$Z$93:$Z$100</c:f>
              <c:numCache>
                <c:formatCode>#,##0</c:formatCode>
                <c:ptCount val="8"/>
                <c:pt idx="0">
                  <c:v>4029</c:v>
                </c:pt>
                <c:pt idx="1">
                  <c:v>8058</c:v>
                </c:pt>
                <c:pt idx="2">
                  <c:v>497</c:v>
                </c:pt>
                <c:pt idx="3">
                  <c:v>2225</c:v>
                </c:pt>
                <c:pt idx="4">
                  <c:v>5259</c:v>
                </c:pt>
                <c:pt idx="5">
                  <c:v>2538</c:v>
                </c:pt>
                <c:pt idx="6">
                  <c:v>46</c:v>
                </c:pt>
                <c:pt idx="7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0-450E-9991-42C894B28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8.69'!$T$8:$Z$8</c:f>
              <c:numCache>
                <c:formatCode>#,##0</c:formatCode>
                <c:ptCount val="7"/>
                <c:pt idx="0">
                  <c:v>30000</c:v>
                </c:pt>
                <c:pt idx="1">
                  <c:v>31277.11</c:v>
                </c:pt>
                <c:pt idx="2">
                  <c:v>32192.5</c:v>
                </c:pt>
                <c:pt idx="3">
                  <c:v>34633</c:v>
                </c:pt>
                <c:pt idx="4">
                  <c:v>35714.629999999997</c:v>
                </c:pt>
                <c:pt idx="5">
                  <c:v>36039.269999999997</c:v>
                </c:pt>
                <c:pt idx="6">
                  <c:v>37298.769999999997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E-41F8-8219-70AF09B8D4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E-41F8-8219-70AF09B8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8.70'!$U$4:$Y$4</c:f>
              <c:numCache>
                <c:formatCode>#,##0</c:formatCode>
                <c:ptCount val="5"/>
                <c:pt idx="0">
                  <c:v>25495</c:v>
                </c:pt>
                <c:pt idx="1">
                  <c:v>25713</c:v>
                </c:pt>
                <c:pt idx="2">
                  <c:v>27039</c:v>
                </c:pt>
                <c:pt idx="3">
                  <c:v>27341</c:v>
                </c:pt>
                <c:pt idx="4">
                  <c:v>27899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C-4F07-A7E0-102754DE12B3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8.70'!$U$7:$Y$7</c:f>
              <c:numCache>
                <c:formatCode>#,##0</c:formatCode>
                <c:ptCount val="5"/>
                <c:pt idx="0">
                  <c:v>18203</c:v>
                </c:pt>
                <c:pt idx="1">
                  <c:v>18352</c:v>
                </c:pt>
                <c:pt idx="2">
                  <c:v>18962</c:v>
                </c:pt>
                <c:pt idx="3">
                  <c:v>19404</c:v>
                </c:pt>
                <c:pt idx="4">
                  <c:v>19441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C-4F07-A7E0-102754DE12B3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8.70'!$U$11:$Y$11</c:f>
              <c:numCache>
                <c:formatCode>#,##0</c:formatCode>
                <c:ptCount val="5"/>
                <c:pt idx="0">
                  <c:v>22778</c:v>
                </c:pt>
                <c:pt idx="1">
                  <c:v>22936</c:v>
                </c:pt>
                <c:pt idx="2">
                  <c:v>24389</c:v>
                </c:pt>
                <c:pt idx="3">
                  <c:v>24673</c:v>
                </c:pt>
                <c:pt idx="4">
                  <c:v>25177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5C-4F07-A7E0-102754DE12B3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8.70'!$U$12:$Y$12</c:f>
              <c:numCache>
                <c:formatCode>#,##0</c:formatCode>
                <c:ptCount val="5"/>
                <c:pt idx="0">
                  <c:v>2714</c:v>
                </c:pt>
                <c:pt idx="1">
                  <c:v>2777</c:v>
                </c:pt>
                <c:pt idx="2">
                  <c:v>2650</c:v>
                </c:pt>
                <c:pt idx="3">
                  <c:v>2666</c:v>
                </c:pt>
                <c:pt idx="4">
                  <c:v>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5C-4F07-A7E0-102754DE1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8.70'!$AB$15:$AB$33</c:f>
              <c:numCache>
                <c:formatCode>0.0%</c:formatCode>
                <c:ptCount val="19"/>
                <c:pt idx="0">
                  <c:v>2.8399587173920781E-2</c:v>
                </c:pt>
                <c:pt idx="1">
                  <c:v>3.5588455105163884E-3</c:v>
                </c:pt>
                <c:pt idx="2">
                  <c:v>8.4878465425815869E-2</c:v>
                </c:pt>
                <c:pt idx="3">
                  <c:v>1.1032421082600804E-2</c:v>
                </c:pt>
                <c:pt idx="4">
                  <c:v>5.7012705078472545E-2</c:v>
                </c:pt>
                <c:pt idx="5">
                  <c:v>2.8257233353500125E-2</c:v>
                </c:pt>
                <c:pt idx="6">
                  <c:v>0.10569771166233674</c:v>
                </c:pt>
                <c:pt idx="7">
                  <c:v>9.4665290579735939E-2</c:v>
                </c:pt>
                <c:pt idx="8">
                  <c:v>2.9609594647496351E-2</c:v>
                </c:pt>
                <c:pt idx="9">
                  <c:v>5.6941528168262213E-3</c:v>
                </c:pt>
                <c:pt idx="10">
                  <c:v>2.740311043097619E-2</c:v>
                </c:pt>
                <c:pt idx="11">
                  <c:v>1.1779778639809247E-2</c:v>
                </c:pt>
                <c:pt idx="12">
                  <c:v>3.8969358340154456E-2</c:v>
                </c:pt>
                <c:pt idx="13">
                  <c:v>7.149720630627425E-2</c:v>
                </c:pt>
                <c:pt idx="14">
                  <c:v>5.224385209438058E-2</c:v>
                </c:pt>
                <c:pt idx="15">
                  <c:v>8.4949642336026199E-2</c:v>
                </c:pt>
                <c:pt idx="16">
                  <c:v>0.14459589309228085</c:v>
                </c:pt>
                <c:pt idx="17">
                  <c:v>2.747428734118652E-2</c:v>
                </c:pt>
                <c:pt idx="18">
                  <c:v>2.8470764084131107E-2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A-4131-A3F6-27B34FA345F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9A-4131-A3F6-27B34FA34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8.70'!$Y$44:$Y$60</c:f>
              <c:numCache>
                <c:formatCode>#,##0</c:formatCode>
                <c:ptCount val="17"/>
                <c:pt idx="0">
                  <c:v>11</c:v>
                </c:pt>
                <c:pt idx="1">
                  <c:v>344</c:v>
                </c:pt>
                <c:pt idx="2">
                  <c:v>1041</c:v>
                </c:pt>
                <c:pt idx="3">
                  <c:v>1543</c:v>
                </c:pt>
                <c:pt idx="4">
                  <c:v>1892</c:v>
                </c:pt>
                <c:pt idx="5">
                  <c:v>1393</c:v>
                </c:pt>
                <c:pt idx="6">
                  <c:v>1142</c:v>
                </c:pt>
                <c:pt idx="7">
                  <c:v>1250</c:v>
                </c:pt>
                <c:pt idx="8">
                  <c:v>1220</c:v>
                </c:pt>
                <c:pt idx="9">
                  <c:v>1236</c:v>
                </c:pt>
                <c:pt idx="10">
                  <c:v>1158</c:v>
                </c:pt>
                <c:pt idx="11">
                  <c:v>930</c:v>
                </c:pt>
                <c:pt idx="12">
                  <c:v>495</c:v>
                </c:pt>
                <c:pt idx="13">
                  <c:v>186</c:v>
                </c:pt>
                <c:pt idx="14">
                  <c:v>93</c:v>
                </c:pt>
                <c:pt idx="15">
                  <c:v>55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A-4C2D-9E59-13277D009849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8.70'!$Y$63:$Y$79</c:f>
              <c:numCache>
                <c:formatCode>#,##0</c:formatCode>
                <c:ptCount val="17"/>
                <c:pt idx="0">
                  <c:v>12</c:v>
                </c:pt>
                <c:pt idx="1">
                  <c:v>454</c:v>
                </c:pt>
                <c:pt idx="2">
                  <c:v>994</c:v>
                </c:pt>
                <c:pt idx="3">
                  <c:v>1428</c:v>
                </c:pt>
                <c:pt idx="4">
                  <c:v>1598</c:v>
                </c:pt>
                <c:pt idx="5">
                  <c:v>1268</c:v>
                </c:pt>
                <c:pt idx="6">
                  <c:v>1239</c:v>
                </c:pt>
                <c:pt idx="7">
                  <c:v>1263</c:v>
                </c:pt>
                <c:pt idx="8">
                  <c:v>1377</c:v>
                </c:pt>
                <c:pt idx="9">
                  <c:v>1400</c:v>
                </c:pt>
                <c:pt idx="10">
                  <c:v>1393</c:v>
                </c:pt>
                <c:pt idx="11">
                  <c:v>810</c:v>
                </c:pt>
                <c:pt idx="12">
                  <c:v>372</c:v>
                </c:pt>
                <c:pt idx="13">
                  <c:v>116</c:v>
                </c:pt>
                <c:pt idx="14">
                  <c:v>73</c:v>
                </c:pt>
                <c:pt idx="15">
                  <c:v>41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A-4C2D-9E59-13277D009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8.70'!$Y$83:$Y$90</c:f>
              <c:numCache>
                <c:formatCode>#,##0</c:formatCode>
                <c:ptCount val="8"/>
                <c:pt idx="0">
                  <c:v>923</c:v>
                </c:pt>
                <c:pt idx="1">
                  <c:v>1201</c:v>
                </c:pt>
                <c:pt idx="2">
                  <c:v>1701</c:v>
                </c:pt>
                <c:pt idx="3">
                  <c:v>566</c:v>
                </c:pt>
                <c:pt idx="4">
                  <c:v>389</c:v>
                </c:pt>
                <c:pt idx="5">
                  <c:v>670</c:v>
                </c:pt>
                <c:pt idx="6">
                  <c:v>815</c:v>
                </c:pt>
                <c:pt idx="7">
                  <c:v>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B-48FF-A0A5-907979A1BCCE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8.70'!$Y$93:$Y$100</c:f>
              <c:numCache>
                <c:formatCode>#,##0</c:formatCode>
                <c:ptCount val="8"/>
                <c:pt idx="0">
                  <c:v>662</c:v>
                </c:pt>
                <c:pt idx="1">
                  <c:v>2062</c:v>
                </c:pt>
                <c:pt idx="2">
                  <c:v>323</c:v>
                </c:pt>
                <c:pt idx="3">
                  <c:v>1364</c:v>
                </c:pt>
                <c:pt idx="4">
                  <c:v>1509</c:v>
                </c:pt>
                <c:pt idx="5">
                  <c:v>1133</c:v>
                </c:pt>
                <c:pt idx="6">
                  <c:v>29</c:v>
                </c:pt>
                <c:pt idx="7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B-48FF-A0A5-907979A1B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8.70'!$U$8:$Y$8</c:f>
              <c:numCache>
                <c:formatCode>#,##0</c:formatCode>
                <c:ptCount val="5"/>
                <c:pt idx="0">
                  <c:v>29831</c:v>
                </c:pt>
                <c:pt idx="1">
                  <c:v>31005.85</c:v>
                </c:pt>
                <c:pt idx="2">
                  <c:v>33239</c:v>
                </c:pt>
                <c:pt idx="3">
                  <c:v>33602.5</c:v>
                </c:pt>
                <c:pt idx="4">
                  <c:v>35272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F-432B-9311-74F639A5C9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9F-432B-9311-74F639A5C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8.70'!$T$4:$Z$4</c:f>
              <c:numCache>
                <c:formatCode>#,##0</c:formatCode>
                <c:ptCount val="7"/>
                <c:pt idx="0">
                  <c:v>25707</c:v>
                </c:pt>
                <c:pt idx="1">
                  <c:v>25495</c:v>
                </c:pt>
                <c:pt idx="2">
                  <c:v>25713</c:v>
                </c:pt>
                <c:pt idx="3">
                  <c:v>27039</c:v>
                </c:pt>
                <c:pt idx="4">
                  <c:v>27341</c:v>
                </c:pt>
                <c:pt idx="5">
                  <c:v>27899</c:v>
                </c:pt>
                <c:pt idx="6">
                  <c:v>28099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9-430E-9026-FED4F5664EB5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8.70'!$T$7:$Z$7</c:f>
              <c:numCache>
                <c:formatCode>#,##0</c:formatCode>
                <c:ptCount val="7"/>
                <c:pt idx="0">
                  <c:v>18152</c:v>
                </c:pt>
                <c:pt idx="1">
                  <c:v>18203</c:v>
                </c:pt>
                <c:pt idx="2">
                  <c:v>18352</c:v>
                </c:pt>
                <c:pt idx="3">
                  <c:v>18962</c:v>
                </c:pt>
                <c:pt idx="4">
                  <c:v>19404</c:v>
                </c:pt>
                <c:pt idx="5">
                  <c:v>19441</c:v>
                </c:pt>
                <c:pt idx="6">
                  <c:v>19963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9-430E-9026-FED4F5664EB5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8.70'!$T$11:$Z$11</c:f>
              <c:numCache>
                <c:formatCode>#,##0</c:formatCode>
                <c:ptCount val="7"/>
                <c:pt idx="0">
                  <c:v>22911</c:v>
                </c:pt>
                <c:pt idx="1">
                  <c:v>22778</c:v>
                </c:pt>
                <c:pt idx="2">
                  <c:v>22936</c:v>
                </c:pt>
                <c:pt idx="3">
                  <c:v>24389</c:v>
                </c:pt>
                <c:pt idx="4">
                  <c:v>24673</c:v>
                </c:pt>
                <c:pt idx="5">
                  <c:v>25177</c:v>
                </c:pt>
                <c:pt idx="6">
                  <c:v>25386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9-430E-9026-FED4F5664EB5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8.70'!$T$12:$Z$12</c:f>
              <c:numCache>
                <c:formatCode>#,##0</c:formatCode>
                <c:ptCount val="7"/>
                <c:pt idx="0">
                  <c:v>2797</c:v>
                </c:pt>
                <c:pt idx="1">
                  <c:v>2714</c:v>
                </c:pt>
                <c:pt idx="2">
                  <c:v>2777</c:v>
                </c:pt>
                <c:pt idx="3">
                  <c:v>2650</c:v>
                </c:pt>
                <c:pt idx="4">
                  <c:v>2666</c:v>
                </c:pt>
                <c:pt idx="5">
                  <c:v>2722</c:v>
                </c:pt>
                <c:pt idx="6">
                  <c:v>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89-430E-9026-FED4F5664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8.70'!$AB$15:$AB$33</c:f>
              <c:numCache>
                <c:formatCode>0.0%</c:formatCode>
                <c:ptCount val="19"/>
                <c:pt idx="0">
                  <c:v>2.8399587173920781E-2</c:v>
                </c:pt>
                <c:pt idx="1">
                  <c:v>3.5588455105163884E-3</c:v>
                </c:pt>
                <c:pt idx="2">
                  <c:v>8.4878465425815869E-2</c:v>
                </c:pt>
                <c:pt idx="3">
                  <c:v>1.1032421082600804E-2</c:v>
                </c:pt>
                <c:pt idx="4">
                  <c:v>5.7012705078472545E-2</c:v>
                </c:pt>
                <c:pt idx="5">
                  <c:v>2.8257233353500125E-2</c:v>
                </c:pt>
                <c:pt idx="6">
                  <c:v>0.10569771166233674</c:v>
                </c:pt>
                <c:pt idx="7">
                  <c:v>9.4665290579735939E-2</c:v>
                </c:pt>
                <c:pt idx="8">
                  <c:v>2.9609594647496351E-2</c:v>
                </c:pt>
                <c:pt idx="9">
                  <c:v>5.6941528168262213E-3</c:v>
                </c:pt>
                <c:pt idx="10">
                  <c:v>2.740311043097619E-2</c:v>
                </c:pt>
                <c:pt idx="11">
                  <c:v>1.1779778639809247E-2</c:v>
                </c:pt>
                <c:pt idx="12">
                  <c:v>3.8969358340154456E-2</c:v>
                </c:pt>
                <c:pt idx="13">
                  <c:v>7.149720630627425E-2</c:v>
                </c:pt>
                <c:pt idx="14">
                  <c:v>5.224385209438058E-2</c:v>
                </c:pt>
                <c:pt idx="15">
                  <c:v>8.4949642336026199E-2</c:v>
                </c:pt>
                <c:pt idx="16">
                  <c:v>0.14459589309228085</c:v>
                </c:pt>
                <c:pt idx="17">
                  <c:v>2.747428734118652E-2</c:v>
                </c:pt>
                <c:pt idx="18">
                  <c:v>2.8470764084131107E-2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6-4781-B375-EC22DC96ED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6-4781-B375-EC22DC96E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8.70'!$Z$44:$Z$60</c:f>
              <c:numCache>
                <c:formatCode>#,##0</c:formatCode>
                <c:ptCount val="17"/>
                <c:pt idx="0">
                  <c:v>11</c:v>
                </c:pt>
                <c:pt idx="1">
                  <c:v>434</c:v>
                </c:pt>
                <c:pt idx="2">
                  <c:v>1009</c:v>
                </c:pt>
                <c:pt idx="3">
                  <c:v>1602</c:v>
                </c:pt>
                <c:pt idx="4">
                  <c:v>1845</c:v>
                </c:pt>
                <c:pt idx="5">
                  <c:v>1435</c:v>
                </c:pt>
                <c:pt idx="6">
                  <c:v>1176</c:v>
                </c:pt>
                <c:pt idx="7">
                  <c:v>1225</c:v>
                </c:pt>
                <c:pt idx="8">
                  <c:v>1250</c:v>
                </c:pt>
                <c:pt idx="9">
                  <c:v>1169</c:v>
                </c:pt>
                <c:pt idx="10">
                  <c:v>1121</c:v>
                </c:pt>
                <c:pt idx="11">
                  <c:v>942</c:v>
                </c:pt>
                <c:pt idx="12">
                  <c:v>486</c:v>
                </c:pt>
                <c:pt idx="13">
                  <c:v>210</c:v>
                </c:pt>
                <c:pt idx="14">
                  <c:v>96</c:v>
                </c:pt>
                <c:pt idx="15">
                  <c:v>62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F-40DC-984D-AACCD6865BD4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8.70'!$Z$63:$Z$79</c:f>
              <c:numCache>
                <c:formatCode>#,##0</c:formatCode>
                <c:ptCount val="17"/>
                <c:pt idx="0">
                  <c:v>15</c:v>
                </c:pt>
                <c:pt idx="1">
                  <c:v>450</c:v>
                </c:pt>
                <c:pt idx="2">
                  <c:v>1056</c:v>
                </c:pt>
                <c:pt idx="3">
                  <c:v>1492</c:v>
                </c:pt>
                <c:pt idx="4">
                  <c:v>1722</c:v>
                </c:pt>
                <c:pt idx="5">
                  <c:v>1215</c:v>
                </c:pt>
                <c:pt idx="6">
                  <c:v>1241</c:v>
                </c:pt>
                <c:pt idx="7">
                  <c:v>1275</c:v>
                </c:pt>
                <c:pt idx="8">
                  <c:v>1376</c:v>
                </c:pt>
                <c:pt idx="9">
                  <c:v>1291</c:v>
                </c:pt>
                <c:pt idx="10">
                  <c:v>1329</c:v>
                </c:pt>
                <c:pt idx="11">
                  <c:v>832</c:v>
                </c:pt>
                <c:pt idx="12">
                  <c:v>385</c:v>
                </c:pt>
                <c:pt idx="13">
                  <c:v>123</c:v>
                </c:pt>
                <c:pt idx="14">
                  <c:v>78</c:v>
                </c:pt>
                <c:pt idx="15">
                  <c:v>50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F-40DC-984D-AACCD6865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8.70'!$Z$83:$Z$90</c:f>
              <c:numCache>
                <c:formatCode>#,##0</c:formatCode>
                <c:ptCount val="8"/>
                <c:pt idx="0">
                  <c:v>971</c:v>
                </c:pt>
                <c:pt idx="1">
                  <c:v>1258</c:v>
                </c:pt>
                <c:pt idx="2">
                  <c:v>1700</c:v>
                </c:pt>
                <c:pt idx="3">
                  <c:v>615</c:v>
                </c:pt>
                <c:pt idx="4">
                  <c:v>363</c:v>
                </c:pt>
                <c:pt idx="5">
                  <c:v>670</c:v>
                </c:pt>
                <c:pt idx="6">
                  <c:v>865</c:v>
                </c:pt>
                <c:pt idx="7">
                  <c:v>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3-4FBF-9C3E-53D9ACF340A7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8.70'!$Z$93:$Z$100</c:f>
              <c:numCache>
                <c:formatCode>#,##0</c:formatCode>
                <c:ptCount val="8"/>
                <c:pt idx="0">
                  <c:v>691</c:v>
                </c:pt>
                <c:pt idx="1">
                  <c:v>2130</c:v>
                </c:pt>
                <c:pt idx="2">
                  <c:v>350</c:v>
                </c:pt>
                <c:pt idx="3">
                  <c:v>1426</c:v>
                </c:pt>
                <c:pt idx="4">
                  <c:v>1493</c:v>
                </c:pt>
                <c:pt idx="5">
                  <c:v>1176</c:v>
                </c:pt>
                <c:pt idx="6">
                  <c:v>41</c:v>
                </c:pt>
                <c:pt idx="7">
                  <c:v>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E3-4FBF-9C3E-53D9ACF3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8.1'!$AB$15:$AB$33</c:f>
              <c:numCache>
                <c:formatCode>0.0%</c:formatCode>
                <c:ptCount val="19"/>
                <c:pt idx="0">
                  <c:v>7.4762979683972913E-2</c:v>
                </c:pt>
                <c:pt idx="1">
                  <c:v>3.7923250564334088E-3</c:v>
                </c:pt>
                <c:pt idx="2">
                  <c:v>7.4762979683972913E-2</c:v>
                </c:pt>
                <c:pt idx="3">
                  <c:v>8.4875846501128675E-3</c:v>
                </c:pt>
                <c:pt idx="4">
                  <c:v>6.6546275395033855E-2</c:v>
                </c:pt>
                <c:pt idx="5">
                  <c:v>1.8329571106094809E-2</c:v>
                </c:pt>
                <c:pt idx="6">
                  <c:v>7.9729119638826187E-2</c:v>
                </c:pt>
                <c:pt idx="7">
                  <c:v>0.10952595936794582</c:v>
                </c:pt>
                <c:pt idx="8">
                  <c:v>3.2957110609480811E-2</c:v>
                </c:pt>
                <c:pt idx="9">
                  <c:v>5.6884875846501129E-3</c:v>
                </c:pt>
                <c:pt idx="10">
                  <c:v>2.7629796839729121E-2</c:v>
                </c:pt>
                <c:pt idx="11">
                  <c:v>2.4650112866817155E-2</c:v>
                </c:pt>
                <c:pt idx="12">
                  <c:v>4.7494356659142214E-2</c:v>
                </c:pt>
                <c:pt idx="13">
                  <c:v>4.505643340857788E-2</c:v>
                </c:pt>
                <c:pt idx="14">
                  <c:v>4.2257336343115126E-2</c:v>
                </c:pt>
                <c:pt idx="15">
                  <c:v>7.8374717832957116E-2</c:v>
                </c:pt>
                <c:pt idx="16">
                  <c:v>9.6613995485327314E-2</c:v>
                </c:pt>
                <c:pt idx="17">
                  <c:v>3.9006772009029349E-2</c:v>
                </c:pt>
                <c:pt idx="18">
                  <c:v>2.7449209932279908E-2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8-4732-B5CF-F3C89F8FBD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8-4732-B5CF-F3C89F8FB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8.7'!$T$8:$Z$8</c:f>
              <c:numCache>
                <c:formatCode>#,##0</c:formatCode>
                <c:ptCount val="7"/>
                <c:pt idx="0">
                  <c:v>42313.23</c:v>
                </c:pt>
                <c:pt idx="1">
                  <c:v>42973.16</c:v>
                </c:pt>
                <c:pt idx="2">
                  <c:v>44170.7</c:v>
                </c:pt>
                <c:pt idx="3">
                  <c:v>45973</c:v>
                </c:pt>
                <c:pt idx="4">
                  <c:v>48011.28</c:v>
                </c:pt>
                <c:pt idx="5">
                  <c:v>49400.14</c:v>
                </c:pt>
                <c:pt idx="6">
                  <c:v>50480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1A-4D44-A756-774F31409C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1A-4D44-A756-774F31409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8.70'!$T$8:$Z$8</c:f>
              <c:numCache>
                <c:formatCode>#,##0</c:formatCode>
                <c:ptCount val="7"/>
                <c:pt idx="0">
                  <c:v>29181.33</c:v>
                </c:pt>
                <c:pt idx="1">
                  <c:v>29831</c:v>
                </c:pt>
                <c:pt idx="2">
                  <c:v>31005.85</c:v>
                </c:pt>
                <c:pt idx="3">
                  <c:v>33239</c:v>
                </c:pt>
                <c:pt idx="4">
                  <c:v>33602.5</c:v>
                </c:pt>
                <c:pt idx="5">
                  <c:v>35272</c:v>
                </c:pt>
                <c:pt idx="6">
                  <c:v>35460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E-492C-A9EF-ACC34B0341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E-492C-A9EF-ACC34B034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8.71'!$U$4:$Y$4</c:f>
              <c:numCache>
                <c:formatCode>#,##0</c:formatCode>
                <c:ptCount val="5"/>
                <c:pt idx="0">
                  <c:v>29620</c:v>
                </c:pt>
                <c:pt idx="1">
                  <c:v>29668</c:v>
                </c:pt>
                <c:pt idx="2">
                  <c:v>29996</c:v>
                </c:pt>
                <c:pt idx="3">
                  <c:v>29776</c:v>
                </c:pt>
                <c:pt idx="4">
                  <c:v>30685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C-4DBE-981B-FFEA4EF146EF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8.71'!$U$7:$Y$7</c:f>
              <c:numCache>
                <c:formatCode>#,##0</c:formatCode>
                <c:ptCount val="5"/>
                <c:pt idx="0">
                  <c:v>21098</c:v>
                </c:pt>
                <c:pt idx="1">
                  <c:v>21146</c:v>
                </c:pt>
                <c:pt idx="2">
                  <c:v>21491</c:v>
                </c:pt>
                <c:pt idx="3">
                  <c:v>21457</c:v>
                </c:pt>
                <c:pt idx="4">
                  <c:v>21769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C-4DBE-981B-FFEA4EF146EF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8.71'!$U$11:$Y$11</c:f>
              <c:numCache>
                <c:formatCode>#,##0</c:formatCode>
                <c:ptCount val="5"/>
                <c:pt idx="0">
                  <c:v>24919</c:v>
                </c:pt>
                <c:pt idx="1">
                  <c:v>25014</c:v>
                </c:pt>
                <c:pt idx="2">
                  <c:v>25401</c:v>
                </c:pt>
                <c:pt idx="3">
                  <c:v>25215</c:v>
                </c:pt>
                <c:pt idx="4">
                  <c:v>25998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C-4DBE-981B-FFEA4EF146EF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8.71'!$U$12:$Y$12</c:f>
              <c:numCache>
                <c:formatCode>#,##0</c:formatCode>
                <c:ptCount val="5"/>
                <c:pt idx="0">
                  <c:v>4700</c:v>
                </c:pt>
                <c:pt idx="1">
                  <c:v>4651</c:v>
                </c:pt>
                <c:pt idx="2">
                  <c:v>4593</c:v>
                </c:pt>
                <c:pt idx="3">
                  <c:v>4561</c:v>
                </c:pt>
                <c:pt idx="4">
                  <c:v>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3C-4DBE-981B-FFEA4EF14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8.71'!$AB$15:$AB$33</c:f>
              <c:numCache>
                <c:formatCode>0.0%</c:formatCode>
                <c:ptCount val="19"/>
                <c:pt idx="0">
                  <c:v>7.7960973199950601E-2</c:v>
                </c:pt>
                <c:pt idx="1">
                  <c:v>1.7537359515870075E-2</c:v>
                </c:pt>
                <c:pt idx="2">
                  <c:v>7.3761887118685934E-2</c:v>
                </c:pt>
                <c:pt idx="3">
                  <c:v>1.0374212671359764E-2</c:v>
                </c:pt>
                <c:pt idx="4">
                  <c:v>7.4101519081141168E-2</c:v>
                </c:pt>
                <c:pt idx="5">
                  <c:v>1.7197727553414845E-2</c:v>
                </c:pt>
                <c:pt idx="6">
                  <c:v>8.4599234284302827E-2</c:v>
                </c:pt>
                <c:pt idx="7">
                  <c:v>6.0238359886377671E-2</c:v>
                </c:pt>
                <c:pt idx="8">
                  <c:v>2.8035074719031741E-2</c:v>
                </c:pt>
                <c:pt idx="9">
                  <c:v>4.2917129801160921E-3</c:v>
                </c:pt>
                <c:pt idx="10">
                  <c:v>2.5904656045448931E-2</c:v>
                </c:pt>
                <c:pt idx="11">
                  <c:v>1.6487587995553908E-2</c:v>
                </c:pt>
                <c:pt idx="12">
                  <c:v>4.087933802642954E-2</c:v>
                </c:pt>
                <c:pt idx="13">
                  <c:v>7.4966036803754479E-2</c:v>
                </c:pt>
                <c:pt idx="14">
                  <c:v>6.3356798814375698E-2</c:v>
                </c:pt>
                <c:pt idx="15">
                  <c:v>8.2993701370878109E-2</c:v>
                </c:pt>
                <c:pt idx="16">
                  <c:v>0.10300111152278622</c:v>
                </c:pt>
                <c:pt idx="17">
                  <c:v>1.3647029764110164E-2</c:v>
                </c:pt>
                <c:pt idx="18">
                  <c:v>3.1524021242435467E-2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0-48F8-BDDD-8162464036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10-48F8-BDDD-816246403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8.71'!$Y$44:$Y$60</c:f>
              <c:numCache>
                <c:formatCode>#,##0</c:formatCode>
                <c:ptCount val="17"/>
                <c:pt idx="0">
                  <c:v>4</c:v>
                </c:pt>
                <c:pt idx="1">
                  <c:v>286</c:v>
                </c:pt>
                <c:pt idx="2">
                  <c:v>860</c:v>
                </c:pt>
                <c:pt idx="3">
                  <c:v>1448</c:v>
                </c:pt>
                <c:pt idx="4">
                  <c:v>1587</c:v>
                </c:pt>
                <c:pt idx="5">
                  <c:v>1638</c:v>
                </c:pt>
                <c:pt idx="6">
                  <c:v>1396</c:v>
                </c:pt>
                <c:pt idx="7">
                  <c:v>1348</c:v>
                </c:pt>
                <c:pt idx="8">
                  <c:v>1426</c:v>
                </c:pt>
                <c:pt idx="9">
                  <c:v>1537</c:v>
                </c:pt>
                <c:pt idx="10">
                  <c:v>1619</c:v>
                </c:pt>
                <c:pt idx="11">
                  <c:v>1259</c:v>
                </c:pt>
                <c:pt idx="12">
                  <c:v>752</c:v>
                </c:pt>
                <c:pt idx="13">
                  <c:v>280</c:v>
                </c:pt>
                <c:pt idx="14">
                  <c:v>143</c:v>
                </c:pt>
                <c:pt idx="15">
                  <c:v>62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6-4A43-9EDB-DC83E91E19D9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8.71'!$Y$63:$Y$79</c:f>
              <c:numCache>
                <c:formatCode>#,##0</c:formatCode>
                <c:ptCount val="17"/>
                <c:pt idx="0">
                  <c:v>10</c:v>
                </c:pt>
                <c:pt idx="1">
                  <c:v>442</c:v>
                </c:pt>
                <c:pt idx="2">
                  <c:v>937</c:v>
                </c:pt>
                <c:pt idx="3">
                  <c:v>1319</c:v>
                </c:pt>
                <c:pt idx="4">
                  <c:v>1544</c:v>
                </c:pt>
                <c:pt idx="5">
                  <c:v>1367</c:v>
                </c:pt>
                <c:pt idx="6">
                  <c:v>1297</c:v>
                </c:pt>
                <c:pt idx="7">
                  <c:v>1330</c:v>
                </c:pt>
                <c:pt idx="8">
                  <c:v>1596</c:v>
                </c:pt>
                <c:pt idx="9">
                  <c:v>1557</c:v>
                </c:pt>
                <c:pt idx="10">
                  <c:v>1563</c:v>
                </c:pt>
                <c:pt idx="11">
                  <c:v>1135</c:v>
                </c:pt>
                <c:pt idx="12">
                  <c:v>516</c:v>
                </c:pt>
                <c:pt idx="13">
                  <c:v>171</c:v>
                </c:pt>
                <c:pt idx="14">
                  <c:v>102</c:v>
                </c:pt>
                <c:pt idx="15">
                  <c:v>62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6-4A43-9EDB-DC83E91E1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8.71'!$Y$83:$Y$90</c:f>
              <c:numCache>
                <c:formatCode>#,##0</c:formatCode>
                <c:ptCount val="8"/>
                <c:pt idx="0">
                  <c:v>1129</c:v>
                </c:pt>
                <c:pt idx="1">
                  <c:v>988</c:v>
                </c:pt>
                <c:pt idx="2">
                  <c:v>2258</c:v>
                </c:pt>
                <c:pt idx="3">
                  <c:v>592</c:v>
                </c:pt>
                <c:pt idx="4">
                  <c:v>354</c:v>
                </c:pt>
                <c:pt idx="5">
                  <c:v>416</c:v>
                </c:pt>
                <c:pt idx="6">
                  <c:v>1107</c:v>
                </c:pt>
                <c:pt idx="7">
                  <c:v>1670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F-4F0A-8FB0-F27D3DE5E3AD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8.71'!$Y$93:$Y$100</c:f>
              <c:numCache>
                <c:formatCode>#,##0</c:formatCode>
                <c:ptCount val="8"/>
                <c:pt idx="0">
                  <c:v>765</c:v>
                </c:pt>
                <c:pt idx="1">
                  <c:v>1998</c:v>
                </c:pt>
                <c:pt idx="2">
                  <c:v>362</c:v>
                </c:pt>
                <c:pt idx="3">
                  <c:v>1509</c:v>
                </c:pt>
                <c:pt idx="4">
                  <c:v>1533</c:v>
                </c:pt>
                <c:pt idx="5">
                  <c:v>990</c:v>
                </c:pt>
                <c:pt idx="6">
                  <c:v>79</c:v>
                </c:pt>
                <c:pt idx="7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F-4F0A-8FB0-F27D3DE5E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8.71'!$U$8:$Y$8</c:f>
              <c:numCache>
                <c:formatCode>#,##0</c:formatCode>
                <c:ptCount val="5"/>
                <c:pt idx="0">
                  <c:v>35431</c:v>
                </c:pt>
                <c:pt idx="1">
                  <c:v>36149.040000000001</c:v>
                </c:pt>
                <c:pt idx="2">
                  <c:v>38291</c:v>
                </c:pt>
                <c:pt idx="3">
                  <c:v>39000</c:v>
                </c:pt>
                <c:pt idx="4">
                  <c:v>38725.97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A-47D1-A8AF-122C8ED8F1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4A-47D1-A8AF-122C8ED8F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8.71'!$T$4:$Z$4</c:f>
              <c:numCache>
                <c:formatCode>#,##0</c:formatCode>
                <c:ptCount val="7"/>
                <c:pt idx="0">
                  <c:v>29199</c:v>
                </c:pt>
                <c:pt idx="1">
                  <c:v>29620</c:v>
                </c:pt>
                <c:pt idx="2">
                  <c:v>29668</c:v>
                </c:pt>
                <c:pt idx="3">
                  <c:v>29996</c:v>
                </c:pt>
                <c:pt idx="4">
                  <c:v>29776</c:v>
                </c:pt>
                <c:pt idx="5">
                  <c:v>30685</c:v>
                </c:pt>
                <c:pt idx="6">
                  <c:v>32388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1-4DBB-86D9-80A32919EF57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8.71'!$T$7:$Z$7</c:f>
              <c:numCache>
                <c:formatCode>#,##0</c:formatCode>
                <c:ptCount val="7"/>
                <c:pt idx="0">
                  <c:v>21004</c:v>
                </c:pt>
                <c:pt idx="1">
                  <c:v>21098</c:v>
                </c:pt>
                <c:pt idx="2">
                  <c:v>21146</c:v>
                </c:pt>
                <c:pt idx="3">
                  <c:v>21491</c:v>
                </c:pt>
                <c:pt idx="4">
                  <c:v>21457</c:v>
                </c:pt>
                <c:pt idx="5">
                  <c:v>21769</c:v>
                </c:pt>
                <c:pt idx="6">
                  <c:v>22793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1-4DBB-86D9-80A32919EF57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8.71'!$T$11:$Z$11</c:f>
              <c:numCache>
                <c:formatCode>#,##0</c:formatCode>
                <c:ptCount val="7"/>
                <c:pt idx="0">
                  <c:v>24418</c:v>
                </c:pt>
                <c:pt idx="1">
                  <c:v>24919</c:v>
                </c:pt>
                <c:pt idx="2">
                  <c:v>25014</c:v>
                </c:pt>
                <c:pt idx="3">
                  <c:v>25401</c:v>
                </c:pt>
                <c:pt idx="4">
                  <c:v>25215</c:v>
                </c:pt>
                <c:pt idx="5">
                  <c:v>25998</c:v>
                </c:pt>
                <c:pt idx="6">
                  <c:v>27411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D1-4DBB-86D9-80A32919EF57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8.71'!$T$12:$Z$12</c:f>
              <c:numCache>
                <c:formatCode>#,##0</c:formatCode>
                <c:ptCount val="7"/>
                <c:pt idx="0">
                  <c:v>4783</c:v>
                </c:pt>
                <c:pt idx="1">
                  <c:v>4700</c:v>
                </c:pt>
                <c:pt idx="2">
                  <c:v>4651</c:v>
                </c:pt>
                <c:pt idx="3">
                  <c:v>4593</c:v>
                </c:pt>
                <c:pt idx="4">
                  <c:v>4561</c:v>
                </c:pt>
                <c:pt idx="5">
                  <c:v>4687</c:v>
                </c:pt>
                <c:pt idx="6">
                  <c:v>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D1-4DBB-86D9-80A32919E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8.71'!$AB$15:$AB$33</c:f>
              <c:numCache>
                <c:formatCode>0.0%</c:formatCode>
                <c:ptCount val="19"/>
                <c:pt idx="0">
                  <c:v>7.7960973199950601E-2</c:v>
                </c:pt>
                <c:pt idx="1">
                  <c:v>1.7537359515870075E-2</c:v>
                </c:pt>
                <c:pt idx="2">
                  <c:v>7.3761887118685934E-2</c:v>
                </c:pt>
                <c:pt idx="3">
                  <c:v>1.0374212671359764E-2</c:v>
                </c:pt>
                <c:pt idx="4">
                  <c:v>7.4101519081141168E-2</c:v>
                </c:pt>
                <c:pt idx="5">
                  <c:v>1.7197727553414845E-2</c:v>
                </c:pt>
                <c:pt idx="6">
                  <c:v>8.4599234284302827E-2</c:v>
                </c:pt>
                <c:pt idx="7">
                  <c:v>6.0238359886377671E-2</c:v>
                </c:pt>
                <c:pt idx="8">
                  <c:v>2.8035074719031741E-2</c:v>
                </c:pt>
                <c:pt idx="9">
                  <c:v>4.2917129801160921E-3</c:v>
                </c:pt>
                <c:pt idx="10">
                  <c:v>2.5904656045448931E-2</c:v>
                </c:pt>
                <c:pt idx="11">
                  <c:v>1.6487587995553908E-2</c:v>
                </c:pt>
                <c:pt idx="12">
                  <c:v>4.087933802642954E-2</c:v>
                </c:pt>
                <c:pt idx="13">
                  <c:v>7.4966036803754479E-2</c:v>
                </c:pt>
                <c:pt idx="14">
                  <c:v>6.3356798814375698E-2</c:v>
                </c:pt>
                <c:pt idx="15">
                  <c:v>8.2993701370878109E-2</c:v>
                </c:pt>
                <c:pt idx="16">
                  <c:v>0.10300111152278622</c:v>
                </c:pt>
                <c:pt idx="17">
                  <c:v>1.3647029764110164E-2</c:v>
                </c:pt>
                <c:pt idx="18">
                  <c:v>3.1524021242435467E-2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0-4A8B-93E9-82871AC0DD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0-4A8B-93E9-82871AC0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8.71'!$Z$44:$Z$60</c:f>
              <c:numCache>
                <c:formatCode>#,##0</c:formatCode>
                <c:ptCount val="17"/>
                <c:pt idx="0">
                  <c:v>15</c:v>
                </c:pt>
                <c:pt idx="1">
                  <c:v>315</c:v>
                </c:pt>
                <c:pt idx="2">
                  <c:v>949</c:v>
                </c:pt>
                <c:pt idx="3">
                  <c:v>1438</c:v>
                </c:pt>
                <c:pt idx="4">
                  <c:v>1731</c:v>
                </c:pt>
                <c:pt idx="5">
                  <c:v>1594</c:v>
                </c:pt>
                <c:pt idx="6">
                  <c:v>1531</c:v>
                </c:pt>
                <c:pt idx="7">
                  <c:v>1427</c:v>
                </c:pt>
                <c:pt idx="8">
                  <c:v>1529</c:v>
                </c:pt>
                <c:pt idx="9">
                  <c:v>1489</c:v>
                </c:pt>
                <c:pt idx="10">
                  <c:v>1846</c:v>
                </c:pt>
                <c:pt idx="11">
                  <c:v>1340</c:v>
                </c:pt>
                <c:pt idx="12">
                  <c:v>787</c:v>
                </c:pt>
                <c:pt idx="13">
                  <c:v>347</c:v>
                </c:pt>
                <c:pt idx="14">
                  <c:v>149</c:v>
                </c:pt>
                <c:pt idx="15">
                  <c:v>66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0-4CCC-9358-545AFC4AFEAC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8.71'!$Z$63:$Z$79</c:f>
              <c:numCache>
                <c:formatCode>#,##0</c:formatCode>
                <c:ptCount val="17"/>
                <c:pt idx="0">
                  <c:v>12</c:v>
                </c:pt>
                <c:pt idx="1">
                  <c:v>439</c:v>
                </c:pt>
                <c:pt idx="2">
                  <c:v>976</c:v>
                </c:pt>
                <c:pt idx="3">
                  <c:v>1370</c:v>
                </c:pt>
                <c:pt idx="4">
                  <c:v>1518</c:v>
                </c:pt>
                <c:pt idx="5">
                  <c:v>1457</c:v>
                </c:pt>
                <c:pt idx="6">
                  <c:v>1372</c:v>
                </c:pt>
                <c:pt idx="7">
                  <c:v>1339</c:v>
                </c:pt>
                <c:pt idx="8">
                  <c:v>1689</c:v>
                </c:pt>
                <c:pt idx="9">
                  <c:v>1575</c:v>
                </c:pt>
                <c:pt idx="10">
                  <c:v>1663</c:v>
                </c:pt>
                <c:pt idx="11">
                  <c:v>1238</c:v>
                </c:pt>
                <c:pt idx="12">
                  <c:v>586</c:v>
                </c:pt>
                <c:pt idx="13">
                  <c:v>205</c:v>
                </c:pt>
                <c:pt idx="14">
                  <c:v>117</c:v>
                </c:pt>
                <c:pt idx="15">
                  <c:v>71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0-4CCC-9358-545AFC4A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8.71'!$Z$83:$Z$90</c:f>
              <c:numCache>
                <c:formatCode>#,##0</c:formatCode>
                <c:ptCount val="8"/>
                <c:pt idx="0">
                  <c:v>1176</c:v>
                </c:pt>
                <c:pt idx="1">
                  <c:v>1034</c:v>
                </c:pt>
                <c:pt idx="2">
                  <c:v>2352</c:v>
                </c:pt>
                <c:pt idx="3">
                  <c:v>642</c:v>
                </c:pt>
                <c:pt idx="4">
                  <c:v>333</c:v>
                </c:pt>
                <c:pt idx="5">
                  <c:v>456</c:v>
                </c:pt>
                <c:pt idx="6">
                  <c:v>1218</c:v>
                </c:pt>
                <c:pt idx="7">
                  <c:v>1776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F-4969-A004-C2804FE08C72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8.71'!$Z$93:$Z$100</c:f>
              <c:numCache>
                <c:formatCode>#,##0</c:formatCode>
                <c:ptCount val="8"/>
                <c:pt idx="0">
                  <c:v>876</c:v>
                </c:pt>
                <c:pt idx="1">
                  <c:v>2085</c:v>
                </c:pt>
                <c:pt idx="2">
                  <c:v>374</c:v>
                </c:pt>
                <c:pt idx="3">
                  <c:v>1645</c:v>
                </c:pt>
                <c:pt idx="4">
                  <c:v>1544</c:v>
                </c:pt>
                <c:pt idx="5">
                  <c:v>1056</c:v>
                </c:pt>
                <c:pt idx="6">
                  <c:v>81</c:v>
                </c:pt>
                <c:pt idx="7">
                  <c:v>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F-4969-A004-C2804FE08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8.8'!$U$4:$Y$4</c:f>
              <c:numCache>
                <c:formatCode>#,##0</c:formatCode>
                <c:ptCount val="5"/>
                <c:pt idx="0">
                  <c:v>10351</c:v>
                </c:pt>
                <c:pt idx="1">
                  <c:v>10009</c:v>
                </c:pt>
                <c:pt idx="2">
                  <c:v>10097</c:v>
                </c:pt>
                <c:pt idx="3">
                  <c:v>9904</c:v>
                </c:pt>
                <c:pt idx="4">
                  <c:v>9907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8-40B0-83DA-6AAD201731B7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8.8'!$U$7:$Y$7</c:f>
              <c:numCache>
                <c:formatCode>#,##0</c:formatCode>
                <c:ptCount val="5"/>
                <c:pt idx="0">
                  <c:v>7199</c:v>
                </c:pt>
                <c:pt idx="1">
                  <c:v>7100</c:v>
                </c:pt>
                <c:pt idx="2">
                  <c:v>7077</c:v>
                </c:pt>
                <c:pt idx="3">
                  <c:v>6910</c:v>
                </c:pt>
                <c:pt idx="4">
                  <c:v>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B8-40B0-83DA-6AAD201731B7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8.8'!$U$11:$Y$11</c:f>
              <c:numCache>
                <c:formatCode>#,##0</c:formatCode>
                <c:ptCount val="5"/>
                <c:pt idx="0">
                  <c:v>8598</c:v>
                </c:pt>
                <c:pt idx="1">
                  <c:v>8268</c:v>
                </c:pt>
                <c:pt idx="2">
                  <c:v>8360</c:v>
                </c:pt>
                <c:pt idx="3">
                  <c:v>8245</c:v>
                </c:pt>
                <c:pt idx="4">
                  <c:v>8246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B8-40B0-83DA-6AAD201731B7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8.8'!$U$12:$Y$12</c:f>
              <c:numCache>
                <c:formatCode>#,##0</c:formatCode>
                <c:ptCount val="5"/>
                <c:pt idx="0">
                  <c:v>1755</c:v>
                </c:pt>
                <c:pt idx="1">
                  <c:v>1747</c:v>
                </c:pt>
                <c:pt idx="2">
                  <c:v>1740</c:v>
                </c:pt>
                <c:pt idx="3">
                  <c:v>1659</c:v>
                </c:pt>
                <c:pt idx="4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B8-40B0-83DA-6AAD20173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8.71'!$T$8:$Z$8</c:f>
              <c:numCache>
                <c:formatCode>#,##0</c:formatCode>
                <c:ptCount val="7"/>
                <c:pt idx="0">
                  <c:v>34589</c:v>
                </c:pt>
                <c:pt idx="1">
                  <c:v>35431</c:v>
                </c:pt>
                <c:pt idx="2">
                  <c:v>36149.040000000001</c:v>
                </c:pt>
                <c:pt idx="3">
                  <c:v>38291</c:v>
                </c:pt>
                <c:pt idx="4">
                  <c:v>39000</c:v>
                </c:pt>
                <c:pt idx="5">
                  <c:v>38725.97</c:v>
                </c:pt>
                <c:pt idx="6">
                  <c:v>39965.5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6-456D-9E64-B8BB124268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6-456D-9E64-B8BB12426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8.72'!$U$4:$Y$4</c:f>
              <c:numCache>
                <c:formatCode>#,##0</c:formatCode>
                <c:ptCount val="5"/>
                <c:pt idx="0">
                  <c:v>3688</c:v>
                </c:pt>
                <c:pt idx="1">
                  <c:v>3561</c:v>
                </c:pt>
                <c:pt idx="2">
                  <c:v>3524</c:v>
                </c:pt>
                <c:pt idx="3">
                  <c:v>3294</c:v>
                </c:pt>
                <c:pt idx="4">
                  <c:v>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7-43A7-87C2-3F84C28B4ABA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8.72'!$U$7:$Y$7</c:f>
              <c:numCache>
                <c:formatCode>#,##0</c:formatCode>
                <c:ptCount val="5"/>
                <c:pt idx="0">
                  <c:v>2229</c:v>
                </c:pt>
                <c:pt idx="1">
                  <c:v>2190</c:v>
                </c:pt>
                <c:pt idx="2">
                  <c:v>2180</c:v>
                </c:pt>
                <c:pt idx="3">
                  <c:v>2051</c:v>
                </c:pt>
                <c:pt idx="4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7-43A7-87C2-3F84C28B4ABA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8.72'!$U$11:$Y$11</c:f>
              <c:numCache>
                <c:formatCode>#,##0</c:formatCode>
                <c:ptCount val="5"/>
                <c:pt idx="0">
                  <c:v>2620</c:v>
                </c:pt>
                <c:pt idx="1">
                  <c:v>2505</c:v>
                </c:pt>
                <c:pt idx="2">
                  <c:v>2489</c:v>
                </c:pt>
                <c:pt idx="3">
                  <c:v>2375</c:v>
                </c:pt>
                <c:pt idx="4">
                  <c:v>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7-43A7-87C2-3F84C28B4ABA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8.72'!$U$12:$Y$12</c:f>
              <c:numCache>
                <c:formatCode>#,##0</c:formatCode>
                <c:ptCount val="5"/>
                <c:pt idx="0">
                  <c:v>1070</c:v>
                </c:pt>
                <c:pt idx="1">
                  <c:v>1054</c:v>
                </c:pt>
                <c:pt idx="2">
                  <c:v>1037</c:v>
                </c:pt>
                <c:pt idx="3">
                  <c:v>918</c:v>
                </c:pt>
                <c:pt idx="4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27-43A7-87C2-3F84C28B4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8.72'!$AB$15:$AB$33</c:f>
              <c:numCache>
                <c:formatCode>0.0%</c:formatCode>
                <c:ptCount val="19"/>
                <c:pt idx="0">
                  <c:v>0.26487179487179485</c:v>
                </c:pt>
                <c:pt idx="1">
                  <c:v>2.5641025641025641E-3</c:v>
                </c:pt>
                <c:pt idx="2">
                  <c:v>3.9230769230769229E-2</c:v>
                </c:pt>
                <c:pt idx="3">
                  <c:v>1.5384615384615385E-3</c:v>
                </c:pt>
                <c:pt idx="4">
                  <c:v>3.3846153846153845E-2</c:v>
                </c:pt>
                <c:pt idx="5">
                  <c:v>1.7948717948717947E-2</c:v>
                </c:pt>
                <c:pt idx="6">
                  <c:v>4.1794871794871798E-2</c:v>
                </c:pt>
                <c:pt idx="7">
                  <c:v>2.3076923076923078E-2</c:v>
                </c:pt>
                <c:pt idx="8">
                  <c:v>4.0256410256410254E-2</c:v>
                </c:pt>
                <c:pt idx="9">
                  <c:v>5.6410256410256415E-3</c:v>
                </c:pt>
                <c:pt idx="10">
                  <c:v>1.7435897435897435E-2</c:v>
                </c:pt>
                <c:pt idx="11">
                  <c:v>1.0769230769230769E-2</c:v>
                </c:pt>
                <c:pt idx="12">
                  <c:v>1.7179487179487179E-2</c:v>
                </c:pt>
                <c:pt idx="13">
                  <c:v>3.0769230769230771E-2</c:v>
                </c:pt>
                <c:pt idx="14">
                  <c:v>4.8205128205128206E-2</c:v>
                </c:pt>
                <c:pt idx="15">
                  <c:v>5.5897435897435899E-2</c:v>
                </c:pt>
                <c:pt idx="16">
                  <c:v>9.6923076923076917E-2</c:v>
                </c:pt>
                <c:pt idx="17">
                  <c:v>7.9487179487179489E-3</c:v>
                </c:pt>
                <c:pt idx="18">
                  <c:v>1.2051282051282051E-2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9-4F88-863B-BFA80EC340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09-4F88-863B-BFA80EC34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8.72'!$Y$44:$Y$60</c:f>
              <c:numCache>
                <c:formatCode>#,##0</c:formatCode>
                <c:ptCount val="17"/>
                <c:pt idx="0">
                  <c:v>6</c:v>
                </c:pt>
                <c:pt idx="1">
                  <c:v>49</c:v>
                </c:pt>
                <c:pt idx="2">
                  <c:v>164</c:v>
                </c:pt>
                <c:pt idx="3">
                  <c:v>139</c:v>
                </c:pt>
                <c:pt idx="4">
                  <c:v>198</c:v>
                </c:pt>
                <c:pt idx="5">
                  <c:v>137</c:v>
                </c:pt>
                <c:pt idx="6">
                  <c:v>122</c:v>
                </c:pt>
                <c:pt idx="7">
                  <c:v>125</c:v>
                </c:pt>
                <c:pt idx="8">
                  <c:v>186</c:v>
                </c:pt>
                <c:pt idx="9">
                  <c:v>192</c:v>
                </c:pt>
                <c:pt idx="10">
                  <c:v>216</c:v>
                </c:pt>
                <c:pt idx="11">
                  <c:v>161</c:v>
                </c:pt>
                <c:pt idx="12">
                  <c:v>106</c:v>
                </c:pt>
                <c:pt idx="13">
                  <c:v>62</c:v>
                </c:pt>
                <c:pt idx="14">
                  <c:v>29</c:v>
                </c:pt>
                <c:pt idx="15">
                  <c:v>21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3-42AC-8F28-F4C9E663719C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8.72'!$Y$63:$Y$79</c:f>
              <c:numCache>
                <c:formatCode>#,##0</c:formatCode>
                <c:ptCount val="17"/>
                <c:pt idx="0">
                  <c:v>10</c:v>
                </c:pt>
                <c:pt idx="1">
                  <c:v>55</c:v>
                </c:pt>
                <c:pt idx="2">
                  <c:v>83</c:v>
                </c:pt>
                <c:pt idx="3">
                  <c:v>163</c:v>
                </c:pt>
                <c:pt idx="4">
                  <c:v>132</c:v>
                </c:pt>
                <c:pt idx="5">
                  <c:v>123</c:v>
                </c:pt>
                <c:pt idx="6">
                  <c:v>104</c:v>
                </c:pt>
                <c:pt idx="7">
                  <c:v>124</c:v>
                </c:pt>
                <c:pt idx="8">
                  <c:v>190</c:v>
                </c:pt>
                <c:pt idx="9">
                  <c:v>235</c:v>
                </c:pt>
                <c:pt idx="10">
                  <c:v>174</c:v>
                </c:pt>
                <c:pt idx="11">
                  <c:v>117</c:v>
                </c:pt>
                <c:pt idx="12">
                  <c:v>71</c:v>
                </c:pt>
                <c:pt idx="13">
                  <c:v>43</c:v>
                </c:pt>
                <c:pt idx="14">
                  <c:v>30</c:v>
                </c:pt>
                <c:pt idx="15">
                  <c:v>11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3-42AC-8F28-F4C9E6637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8.72'!$Y$83:$Y$90</c:f>
              <c:numCache>
                <c:formatCode>#,##0</c:formatCode>
                <c:ptCount val="8"/>
                <c:pt idx="0">
                  <c:v>98</c:v>
                </c:pt>
                <c:pt idx="1">
                  <c:v>48</c:v>
                </c:pt>
                <c:pt idx="2">
                  <c:v>128</c:v>
                </c:pt>
                <c:pt idx="3">
                  <c:v>26</c:v>
                </c:pt>
                <c:pt idx="4">
                  <c:v>16</c:v>
                </c:pt>
                <c:pt idx="5">
                  <c:v>24</c:v>
                </c:pt>
                <c:pt idx="6">
                  <c:v>106</c:v>
                </c:pt>
                <c:pt idx="7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3-4D6D-A588-DD28D5F28704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8.72'!$Y$93:$Y$100</c:f>
              <c:numCache>
                <c:formatCode>#,##0</c:formatCode>
                <c:ptCount val="8"/>
                <c:pt idx="0">
                  <c:v>43</c:v>
                </c:pt>
                <c:pt idx="1">
                  <c:v>189</c:v>
                </c:pt>
                <c:pt idx="2">
                  <c:v>26</c:v>
                </c:pt>
                <c:pt idx="3">
                  <c:v>125</c:v>
                </c:pt>
                <c:pt idx="4">
                  <c:v>128</c:v>
                </c:pt>
                <c:pt idx="5">
                  <c:v>54</c:v>
                </c:pt>
                <c:pt idx="6">
                  <c:v>12</c:v>
                </c:pt>
                <c:pt idx="7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3-4D6D-A588-DD28D5F28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8.72'!$U$8:$Y$8</c:f>
              <c:numCache>
                <c:formatCode>#,##0</c:formatCode>
                <c:ptCount val="5"/>
                <c:pt idx="0">
                  <c:v>18983.45</c:v>
                </c:pt>
                <c:pt idx="1">
                  <c:v>20906</c:v>
                </c:pt>
                <c:pt idx="2">
                  <c:v>22491</c:v>
                </c:pt>
                <c:pt idx="3">
                  <c:v>23174</c:v>
                </c:pt>
                <c:pt idx="4">
                  <c:v>22512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0-42F2-B672-41E5B5A992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0-42F2-B672-41E5B5A99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8.72'!$T$4:$Z$4</c:f>
              <c:numCache>
                <c:formatCode>#,##0</c:formatCode>
                <c:ptCount val="7"/>
                <c:pt idx="0">
                  <c:v>3567</c:v>
                </c:pt>
                <c:pt idx="1">
                  <c:v>3688</c:v>
                </c:pt>
                <c:pt idx="2">
                  <c:v>3561</c:v>
                </c:pt>
                <c:pt idx="3">
                  <c:v>3524</c:v>
                </c:pt>
                <c:pt idx="4">
                  <c:v>3294</c:v>
                </c:pt>
                <c:pt idx="5">
                  <c:v>3587</c:v>
                </c:pt>
                <c:pt idx="6">
                  <c:v>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4-4286-B7A5-2B5C189C068A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8.72'!$T$7:$Z$7</c:f>
              <c:numCache>
                <c:formatCode>#,##0</c:formatCode>
                <c:ptCount val="7"/>
                <c:pt idx="0">
                  <c:v>2231</c:v>
                </c:pt>
                <c:pt idx="1">
                  <c:v>2229</c:v>
                </c:pt>
                <c:pt idx="2">
                  <c:v>2190</c:v>
                </c:pt>
                <c:pt idx="3">
                  <c:v>2180</c:v>
                </c:pt>
                <c:pt idx="4">
                  <c:v>2051</c:v>
                </c:pt>
                <c:pt idx="5">
                  <c:v>2176</c:v>
                </c:pt>
                <c:pt idx="6">
                  <c:v>2357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94-4286-B7A5-2B5C189C068A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8.72'!$T$11:$Z$11</c:f>
              <c:numCache>
                <c:formatCode>#,##0</c:formatCode>
                <c:ptCount val="7"/>
                <c:pt idx="0">
                  <c:v>2471</c:v>
                </c:pt>
                <c:pt idx="1">
                  <c:v>2620</c:v>
                </c:pt>
                <c:pt idx="2">
                  <c:v>2505</c:v>
                </c:pt>
                <c:pt idx="3">
                  <c:v>2489</c:v>
                </c:pt>
                <c:pt idx="4">
                  <c:v>2375</c:v>
                </c:pt>
                <c:pt idx="5">
                  <c:v>2572</c:v>
                </c:pt>
                <c:pt idx="6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94-4286-B7A5-2B5C189C068A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8.72'!$T$12:$Z$12</c:f>
              <c:numCache>
                <c:formatCode>#,##0</c:formatCode>
                <c:ptCount val="7"/>
                <c:pt idx="0">
                  <c:v>1099</c:v>
                </c:pt>
                <c:pt idx="1">
                  <c:v>1070</c:v>
                </c:pt>
                <c:pt idx="2">
                  <c:v>1054</c:v>
                </c:pt>
                <c:pt idx="3">
                  <c:v>1037</c:v>
                </c:pt>
                <c:pt idx="4">
                  <c:v>918</c:v>
                </c:pt>
                <c:pt idx="5">
                  <c:v>1015</c:v>
                </c:pt>
                <c:pt idx="6">
                  <c:v>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94-4286-B7A5-2B5C189C0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8.72'!$AB$15:$AB$33</c:f>
              <c:numCache>
                <c:formatCode>0.0%</c:formatCode>
                <c:ptCount val="19"/>
                <c:pt idx="0">
                  <c:v>0.26487179487179485</c:v>
                </c:pt>
                <c:pt idx="1">
                  <c:v>2.5641025641025641E-3</c:v>
                </c:pt>
                <c:pt idx="2">
                  <c:v>3.9230769230769229E-2</c:v>
                </c:pt>
                <c:pt idx="3">
                  <c:v>1.5384615384615385E-3</c:v>
                </c:pt>
                <c:pt idx="4">
                  <c:v>3.3846153846153845E-2</c:v>
                </c:pt>
                <c:pt idx="5">
                  <c:v>1.7948717948717947E-2</c:v>
                </c:pt>
                <c:pt idx="6">
                  <c:v>4.1794871794871798E-2</c:v>
                </c:pt>
                <c:pt idx="7">
                  <c:v>2.3076923076923078E-2</c:v>
                </c:pt>
                <c:pt idx="8">
                  <c:v>4.0256410256410254E-2</c:v>
                </c:pt>
                <c:pt idx="9">
                  <c:v>5.6410256410256415E-3</c:v>
                </c:pt>
                <c:pt idx="10">
                  <c:v>1.7435897435897435E-2</c:v>
                </c:pt>
                <c:pt idx="11">
                  <c:v>1.0769230769230769E-2</c:v>
                </c:pt>
                <c:pt idx="12">
                  <c:v>1.7179487179487179E-2</c:v>
                </c:pt>
                <c:pt idx="13">
                  <c:v>3.0769230769230771E-2</c:v>
                </c:pt>
                <c:pt idx="14">
                  <c:v>4.8205128205128206E-2</c:v>
                </c:pt>
                <c:pt idx="15">
                  <c:v>5.5897435897435899E-2</c:v>
                </c:pt>
                <c:pt idx="16">
                  <c:v>9.6923076923076917E-2</c:v>
                </c:pt>
                <c:pt idx="17">
                  <c:v>7.9487179487179489E-3</c:v>
                </c:pt>
                <c:pt idx="18">
                  <c:v>1.2051282051282051E-2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2-4036-93B5-F1D64BD220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2-4036-93B5-F1D64BD22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8.72'!$Z$44:$Z$60</c:f>
              <c:numCache>
                <c:formatCode>#,##0</c:formatCode>
                <c:ptCount val="17"/>
                <c:pt idx="0">
                  <c:v>0</c:v>
                </c:pt>
                <c:pt idx="1">
                  <c:v>51</c:v>
                </c:pt>
                <c:pt idx="2">
                  <c:v>108</c:v>
                </c:pt>
                <c:pt idx="3">
                  <c:v>164</c:v>
                </c:pt>
                <c:pt idx="4">
                  <c:v>202</c:v>
                </c:pt>
                <c:pt idx="5">
                  <c:v>134</c:v>
                </c:pt>
                <c:pt idx="6">
                  <c:v>128</c:v>
                </c:pt>
                <c:pt idx="7">
                  <c:v>139</c:v>
                </c:pt>
                <c:pt idx="8">
                  <c:v>167</c:v>
                </c:pt>
                <c:pt idx="9">
                  <c:v>169</c:v>
                </c:pt>
                <c:pt idx="10">
                  <c:v>236</c:v>
                </c:pt>
                <c:pt idx="11">
                  <c:v>168</c:v>
                </c:pt>
                <c:pt idx="12">
                  <c:v>119</c:v>
                </c:pt>
                <c:pt idx="13">
                  <c:v>69</c:v>
                </c:pt>
                <c:pt idx="14">
                  <c:v>42</c:v>
                </c:pt>
                <c:pt idx="15">
                  <c:v>23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8-4288-AB04-CA57DCC9C1BE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8.72'!$Z$63:$Z$79</c:f>
              <c:numCache>
                <c:formatCode>#,##0</c:formatCode>
                <c:ptCount val="17"/>
                <c:pt idx="0">
                  <c:v>0</c:v>
                </c:pt>
                <c:pt idx="1">
                  <c:v>44</c:v>
                </c:pt>
                <c:pt idx="2">
                  <c:v>116</c:v>
                </c:pt>
                <c:pt idx="3">
                  <c:v>164</c:v>
                </c:pt>
                <c:pt idx="4">
                  <c:v>151</c:v>
                </c:pt>
                <c:pt idx="5">
                  <c:v>123</c:v>
                </c:pt>
                <c:pt idx="6">
                  <c:v>122</c:v>
                </c:pt>
                <c:pt idx="7">
                  <c:v>121</c:v>
                </c:pt>
                <c:pt idx="8">
                  <c:v>193</c:v>
                </c:pt>
                <c:pt idx="9">
                  <c:v>201</c:v>
                </c:pt>
                <c:pt idx="10">
                  <c:v>214</c:v>
                </c:pt>
                <c:pt idx="11">
                  <c:v>140</c:v>
                </c:pt>
                <c:pt idx="12">
                  <c:v>88</c:v>
                </c:pt>
                <c:pt idx="13">
                  <c:v>51</c:v>
                </c:pt>
                <c:pt idx="14">
                  <c:v>28</c:v>
                </c:pt>
                <c:pt idx="15">
                  <c:v>13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8-4288-AB04-CA57DCC9C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8.72'!$Z$83:$Z$90</c:f>
              <c:numCache>
                <c:formatCode>#,##0</c:formatCode>
                <c:ptCount val="8"/>
                <c:pt idx="0">
                  <c:v>105</c:v>
                </c:pt>
                <c:pt idx="1">
                  <c:v>46</c:v>
                </c:pt>
                <c:pt idx="2">
                  <c:v>141</c:v>
                </c:pt>
                <c:pt idx="3">
                  <c:v>22</c:v>
                </c:pt>
                <c:pt idx="4">
                  <c:v>13</c:v>
                </c:pt>
                <c:pt idx="5">
                  <c:v>25</c:v>
                </c:pt>
                <c:pt idx="6">
                  <c:v>123</c:v>
                </c:pt>
                <c:pt idx="7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0-4909-87E1-94B7358956ED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8.72'!$Z$93:$Z$100</c:f>
              <c:numCache>
                <c:formatCode>#,##0</c:formatCode>
                <c:ptCount val="8"/>
                <c:pt idx="0">
                  <c:v>54</c:v>
                </c:pt>
                <c:pt idx="1">
                  <c:v>213</c:v>
                </c:pt>
                <c:pt idx="2">
                  <c:v>27</c:v>
                </c:pt>
                <c:pt idx="3">
                  <c:v>140</c:v>
                </c:pt>
                <c:pt idx="4">
                  <c:v>132</c:v>
                </c:pt>
                <c:pt idx="5">
                  <c:v>59</c:v>
                </c:pt>
                <c:pt idx="6">
                  <c:v>13</c:v>
                </c:pt>
                <c:pt idx="7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0-4909-87E1-94B735895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8.8'!$AB$15:$AB$33</c:f>
              <c:numCache>
                <c:formatCode>0.0%</c:formatCode>
                <c:ptCount val="19"/>
                <c:pt idx="0">
                  <c:v>6.9910568323877292E-2</c:v>
                </c:pt>
                <c:pt idx="1">
                  <c:v>5.6736224636984326E-3</c:v>
                </c:pt>
                <c:pt idx="2">
                  <c:v>9.6259255697663235E-2</c:v>
                </c:pt>
                <c:pt idx="3">
                  <c:v>9.5201461679007594E-3</c:v>
                </c:pt>
                <c:pt idx="4">
                  <c:v>6.9237426675641894E-2</c:v>
                </c:pt>
                <c:pt idx="5">
                  <c:v>2.8656601596307337E-2</c:v>
                </c:pt>
                <c:pt idx="6">
                  <c:v>7.741128954707184E-2</c:v>
                </c:pt>
                <c:pt idx="7">
                  <c:v>5.8082507933455138E-2</c:v>
                </c:pt>
                <c:pt idx="8">
                  <c:v>4.2696413116645834E-2</c:v>
                </c:pt>
                <c:pt idx="9">
                  <c:v>3.8465237042023272E-3</c:v>
                </c:pt>
                <c:pt idx="10">
                  <c:v>2.4040773151264544E-2</c:v>
                </c:pt>
                <c:pt idx="11">
                  <c:v>1.2116549668237331E-2</c:v>
                </c:pt>
                <c:pt idx="12">
                  <c:v>3.6445812097317051E-2</c:v>
                </c:pt>
                <c:pt idx="13">
                  <c:v>6.6352533897490143E-2</c:v>
                </c:pt>
                <c:pt idx="14">
                  <c:v>5.2793537840176943E-2</c:v>
                </c:pt>
                <c:pt idx="15">
                  <c:v>7.5488027694970664E-2</c:v>
                </c:pt>
                <c:pt idx="16">
                  <c:v>0.11760746225598616</c:v>
                </c:pt>
                <c:pt idx="17">
                  <c:v>2.057890181748245E-2</c:v>
                </c:pt>
                <c:pt idx="18">
                  <c:v>2.9714395614962977E-2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B-4002-8755-8D6CCB8F6C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B-4002-8755-8D6CCB8F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8.72'!$T$8:$Z$8</c:f>
              <c:numCache>
                <c:formatCode>#,##0</c:formatCode>
                <c:ptCount val="7"/>
                <c:pt idx="0">
                  <c:v>19642</c:v>
                </c:pt>
                <c:pt idx="1">
                  <c:v>18983.45</c:v>
                </c:pt>
                <c:pt idx="2">
                  <c:v>20906</c:v>
                </c:pt>
                <c:pt idx="3">
                  <c:v>22491</c:v>
                </c:pt>
                <c:pt idx="4">
                  <c:v>23174</c:v>
                </c:pt>
                <c:pt idx="5">
                  <c:v>22512</c:v>
                </c:pt>
                <c:pt idx="6">
                  <c:v>23805.3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F-4DD7-94EB-36F40F043D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F-4DD7-94EB-36F40F043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8.73'!$U$4:$Y$4</c:f>
              <c:numCache>
                <c:formatCode>#,##0</c:formatCode>
                <c:ptCount val="5"/>
                <c:pt idx="0">
                  <c:v>120623</c:v>
                </c:pt>
                <c:pt idx="1">
                  <c:v>119897</c:v>
                </c:pt>
                <c:pt idx="2">
                  <c:v>120804</c:v>
                </c:pt>
                <c:pt idx="3">
                  <c:v>121715</c:v>
                </c:pt>
                <c:pt idx="4">
                  <c:v>127344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B-4A65-B6E0-7257253B922B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8.73'!$U$7:$Y$7</c:f>
              <c:numCache>
                <c:formatCode>#,##0</c:formatCode>
                <c:ptCount val="5"/>
                <c:pt idx="0">
                  <c:v>87806</c:v>
                </c:pt>
                <c:pt idx="1">
                  <c:v>87705</c:v>
                </c:pt>
                <c:pt idx="2">
                  <c:v>87809</c:v>
                </c:pt>
                <c:pt idx="3">
                  <c:v>88159</c:v>
                </c:pt>
                <c:pt idx="4">
                  <c:v>91006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B-4A65-B6E0-7257253B922B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8.73'!$U$11:$Y$11</c:f>
              <c:numCache>
                <c:formatCode>#,##0</c:formatCode>
                <c:ptCount val="5"/>
                <c:pt idx="0">
                  <c:v>109110</c:v>
                </c:pt>
                <c:pt idx="1">
                  <c:v>108493</c:v>
                </c:pt>
                <c:pt idx="2">
                  <c:v>109731</c:v>
                </c:pt>
                <c:pt idx="3">
                  <c:v>110207</c:v>
                </c:pt>
                <c:pt idx="4">
                  <c:v>115342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B-4A65-B6E0-7257253B922B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8.73'!$U$12:$Y$12</c:f>
              <c:numCache>
                <c:formatCode>#,##0</c:formatCode>
                <c:ptCount val="5"/>
                <c:pt idx="0">
                  <c:v>11513</c:v>
                </c:pt>
                <c:pt idx="1">
                  <c:v>11404</c:v>
                </c:pt>
                <c:pt idx="2">
                  <c:v>11073</c:v>
                </c:pt>
                <c:pt idx="3">
                  <c:v>11508</c:v>
                </c:pt>
                <c:pt idx="4">
                  <c:v>12002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EB-4A65-B6E0-7257253B9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8.73'!$AB$15:$AB$33</c:f>
              <c:numCache>
                <c:formatCode>0.0%</c:formatCode>
                <c:ptCount val="19"/>
                <c:pt idx="0">
                  <c:v>4.7146383024245621E-3</c:v>
                </c:pt>
                <c:pt idx="1">
                  <c:v>1.0697720621384744E-3</c:v>
                </c:pt>
                <c:pt idx="2">
                  <c:v>4.444902918185361E-2</c:v>
                </c:pt>
                <c:pt idx="3">
                  <c:v>5.5016848909978681E-3</c:v>
                </c:pt>
                <c:pt idx="4">
                  <c:v>4.7452032184856614E-2</c:v>
                </c:pt>
                <c:pt idx="5">
                  <c:v>4.7948712070849477E-2</c:v>
                </c:pt>
                <c:pt idx="6">
                  <c:v>9.2099733321107366E-2</c:v>
                </c:pt>
                <c:pt idx="7">
                  <c:v>7.8314956177551603E-2</c:v>
                </c:pt>
                <c:pt idx="8">
                  <c:v>2.5147284689269422E-2</c:v>
                </c:pt>
                <c:pt idx="9">
                  <c:v>2.3756581008489406E-2</c:v>
                </c:pt>
                <c:pt idx="10">
                  <c:v>5.1165669486280173E-2</c:v>
                </c:pt>
                <c:pt idx="11">
                  <c:v>2.0279821806539363E-2</c:v>
                </c:pt>
                <c:pt idx="12">
                  <c:v>0.11152373747793595</c:v>
                </c:pt>
                <c:pt idx="13">
                  <c:v>9.0602052434113498E-2</c:v>
                </c:pt>
                <c:pt idx="14">
                  <c:v>3.8160297702282436E-2</c:v>
                </c:pt>
                <c:pt idx="15">
                  <c:v>9.9733321107366907E-2</c:v>
                </c:pt>
                <c:pt idx="16">
                  <c:v>0.11835499621759164</c:v>
                </c:pt>
                <c:pt idx="17">
                  <c:v>2.1792785151563777E-2</c:v>
                </c:pt>
                <c:pt idx="18">
                  <c:v>3.5218424531401629E-2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9-4401-A975-67CC362A67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9-4401-A975-67CC362A6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8.73'!$Y$44:$Y$60</c:f>
              <c:numCache>
                <c:formatCode>#,##0</c:formatCode>
                <c:ptCount val="17"/>
                <c:pt idx="0">
                  <c:v>23</c:v>
                </c:pt>
                <c:pt idx="1">
                  <c:v>789</c:v>
                </c:pt>
                <c:pt idx="2">
                  <c:v>3370</c:v>
                </c:pt>
                <c:pt idx="3">
                  <c:v>6757</c:v>
                </c:pt>
                <c:pt idx="4">
                  <c:v>9058</c:v>
                </c:pt>
                <c:pt idx="5">
                  <c:v>7771</c:v>
                </c:pt>
                <c:pt idx="6">
                  <c:v>6649</c:v>
                </c:pt>
                <c:pt idx="7">
                  <c:v>6352</c:v>
                </c:pt>
                <c:pt idx="8">
                  <c:v>6312</c:v>
                </c:pt>
                <c:pt idx="9">
                  <c:v>5394</c:v>
                </c:pt>
                <c:pt idx="10">
                  <c:v>4671</c:v>
                </c:pt>
                <c:pt idx="11">
                  <c:v>3187</c:v>
                </c:pt>
                <c:pt idx="12">
                  <c:v>1763</c:v>
                </c:pt>
                <c:pt idx="13">
                  <c:v>828</c:v>
                </c:pt>
                <c:pt idx="14">
                  <c:v>400</c:v>
                </c:pt>
                <c:pt idx="15">
                  <c:v>185</c:v>
                </c:pt>
                <c:pt idx="16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0-4E5F-9D6F-81244F56BDC5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8.73'!$Y$63:$Y$79</c:f>
              <c:numCache>
                <c:formatCode>#,##0</c:formatCode>
                <c:ptCount val="17"/>
                <c:pt idx="0">
                  <c:v>17</c:v>
                </c:pt>
                <c:pt idx="1">
                  <c:v>1015</c:v>
                </c:pt>
                <c:pt idx="2">
                  <c:v>3542</c:v>
                </c:pt>
                <c:pt idx="3">
                  <c:v>6835</c:v>
                </c:pt>
                <c:pt idx="4">
                  <c:v>8424</c:v>
                </c:pt>
                <c:pt idx="5">
                  <c:v>7404</c:v>
                </c:pt>
                <c:pt idx="6">
                  <c:v>6315</c:v>
                </c:pt>
                <c:pt idx="7">
                  <c:v>6250</c:v>
                </c:pt>
                <c:pt idx="8">
                  <c:v>6897</c:v>
                </c:pt>
                <c:pt idx="9">
                  <c:v>5627</c:v>
                </c:pt>
                <c:pt idx="10">
                  <c:v>4785</c:v>
                </c:pt>
                <c:pt idx="11">
                  <c:v>3224</c:v>
                </c:pt>
                <c:pt idx="12">
                  <c:v>1608</c:v>
                </c:pt>
                <c:pt idx="13">
                  <c:v>716</c:v>
                </c:pt>
                <c:pt idx="14">
                  <c:v>381</c:v>
                </c:pt>
                <c:pt idx="15">
                  <c:v>261</c:v>
                </c:pt>
                <c:pt idx="16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0-4E5F-9D6F-81244F56B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8.73'!$Y$83:$Y$90</c:f>
              <c:numCache>
                <c:formatCode>#,##0</c:formatCode>
                <c:ptCount val="8"/>
                <c:pt idx="0">
                  <c:v>6666</c:v>
                </c:pt>
                <c:pt idx="1">
                  <c:v>11509</c:v>
                </c:pt>
                <c:pt idx="2">
                  <c:v>5099</c:v>
                </c:pt>
                <c:pt idx="3">
                  <c:v>2282</c:v>
                </c:pt>
                <c:pt idx="4">
                  <c:v>3319</c:v>
                </c:pt>
                <c:pt idx="5">
                  <c:v>3078</c:v>
                </c:pt>
                <c:pt idx="6">
                  <c:v>1557</c:v>
                </c:pt>
                <c:pt idx="7">
                  <c:v>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5-47B7-919D-6120153C8FE1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8.73'!$Y$93:$Y$100</c:f>
              <c:numCache>
                <c:formatCode>#,##0</c:formatCode>
                <c:ptCount val="8"/>
                <c:pt idx="0">
                  <c:v>4100</c:v>
                </c:pt>
                <c:pt idx="1">
                  <c:v>12786</c:v>
                </c:pt>
                <c:pt idx="2">
                  <c:v>1082</c:v>
                </c:pt>
                <c:pt idx="3">
                  <c:v>4465</c:v>
                </c:pt>
                <c:pt idx="4">
                  <c:v>8117</c:v>
                </c:pt>
                <c:pt idx="5">
                  <c:v>3994</c:v>
                </c:pt>
                <c:pt idx="6">
                  <c:v>257</c:v>
                </c:pt>
                <c:pt idx="7">
                  <c:v>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5-47B7-919D-6120153C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8.73'!$U$8:$Y$8</c:f>
              <c:numCache>
                <c:formatCode>#,##0</c:formatCode>
                <c:ptCount val="5"/>
                <c:pt idx="0">
                  <c:v>37767.11</c:v>
                </c:pt>
                <c:pt idx="1">
                  <c:v>38455</c:v>
                </c:pt>
                <c:pt idx="2">
                  <c:v>39997.4</c:v>
                </c:pt>
                <c:pt idx="3">
                  <c:v>41077</c:v>
                </c:pt>
                <c:pt idx="4">
                  <c:v>40885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2-4932-8593-686B1BC44B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62-4932-8593-686B1BC44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8.73'!$T$4:$Z$4</c:f>
              <c:numCache>
                <c:formatCode>#,##0</c:formatCode>
                <c:ptCount val="7"/>
                <c:pt idx="0">
                  <c:v>119447</c:v>
                </c:pt>
                <c:pt idx="1">
                  <c:v>120623</c:v>
                </c:pt>
                <c:pt idx="2">
                  <c:v>119897</c:v>
                </c:pt>
                <c:pt idx="3">
                  <c:v>120804</c:v>
                </c:pt>
                <c:pt idx="4">
                  <c:v>121715</c:v>
                </c:pt>
                <c:pt idx="5">
                  <c:v>127344</c:v>
                </c:pt>
                <c:pt idx="6">
                  <c:v>130869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8-485F-AD3E-E96384A2138F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8.73'!$T$7:$Z$7</c:f>
              <c:numCache>
                <c:formatCode>#,##0</c:formatCode>
                <c:ptCount val="7"/>
                <c:pt idx="0">
                  <c:v>87359</c:v>
                </c:pt>
                <c:pt idx="1">
                  <c:v>87806</c:v>
                </c:pt>
                <c:pt idx="2">
                  <c:v>87705</c:v>
                </c:pt>
                <c:pt idx="3">
                  <c:v>87809</c:v>
                </c:pt>
                <c:pt idx="4">
                  <c:v>88159</c:v>
                </c:pt>
                <c:pt idx="5">
                  <c:v>91006</c:v>
                </c:pt>
                <c:pt idx="6">
                  <c:v>93281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8-485F-AD3E-E96384A2138F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8.73'!$T$11:$Z$11</c:f>
              <c:numCache>
                <c:formatCode>#,##0</c:formatCode>
                <c:ptCount val="7"/>
                <c:pt idx="0">
                  <c:v>107821</c:v>
                </c:pt>
                <c:pt idx="1">
                  <c:v>109110</c:v>
                </c:pt>
                <c:pt idx="2">
                  <c:v>108493</c:v>
                </c:pt>
                <c:pt idx="3">
                  <c:v>109731</c:v>
                </c:pt>
                <c:pt idx="4">
                  <c:v>110207</c:v>
                </c:pt>
                <c:pt idx="5">
                  <c:v>115342</c:v>
                </c:pt>
                <c:pt idx="6">
                  <c:v>118275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8-485F-AD3E-E96384A2138F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8.73'!$T$12:$Z$12</c:f>
              <c:numCache>
                <c:formatCode>#,##0</c:formatCode>
                <c:ptCount val="7"/>
                <c:pt idx="0">
                  <c:v>11626</c:v>
                </c:pt>
                <c:pt idx="1">
                  <c:v>11513</c:v>
                </c:pt>
                <c:pt idx="2">
                  <c:v>11404</c:v>
                </c:pt>
                <c:pt idx="3">
                  <c:v>11073</c:v>
                </c:pt>
                <c:pt idx="4">
                  <c:v>11508</c:v>
                </c:pt>
                <c:pt idx="5">
                  <c:v>12002</c:v>
                </c:pt>
                <c:pt idx="6">
                  <c:v>12594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48-485F-AD3E-E96384A2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8.73'!$AB$15:$AB$33</c:f>
              <c:numCache>
                <c:formatCode>0.0%</c:formatCode>
                <c:ptCount val="19"/>
                <c:pt idx="0">
                  <c:v>4.7146383024245621E-3</c:v>
                </c:pt>
                <c:pt idx="1">
                  <c:v>1.0697720621384744E-3</c:v>
                </c:pt>
                <c:pt idx="2">
                  <c:v>4.444902918185361E-2</c:v>
                </c:pt>
                <c:pt idx="3">
                  <c:v>5.5016848909978681E-3</c:v>
                </c:pt>
                <c:pt idx="4">
                  <c:v>4.7452032184856614E-2</c:v>
                </c:pt>
                <c:pt idx="5">
                  <c:v>4.7948712070849477E-2</c:v>
                </c:pt>
                <c:pt idx="6">
                  <c:v>9.2099733321107366E-2</c:v>
                </c:pt>
                <c:pt idx="7">
                  <c:v>7.8314956177551603E-2</c:v>
                </c:pt>
                <c:pt idx="8">
                  <c:v>2.5147284689269422E-2</c:v>
                </c:pt>
                <c:pt idx="9">
                  <c:v>2.3756581008489406E-2</c:v>
                </c:pt>
                <c:pt idx="10">
                  <c:v>5.1165669486280173E-2</c:v>
                </c:pt>
                <c:pt idx="11">
                  <c:v>2.0279821806539363E-2</c:v>
                </c:pt>
                <c:pt idx="12">
                  <c:v>0.11152373747793595</c:v>
                </c:pt>
                <c:pt idx="13">
                  <c:v>9.0602052434113498E-2</c:v>
                </c:pt>
                <c:pt idx="14">
                  <c:v>3.8160297702282436E-2</c:v>
                </c:pt>
                <c:pt idx="15">
                  <c:v>9.9733321107366907E-2</c:v>
                </c:pt>
                <c:pt idx="16">
                  <c:v>0.11835499621759164</c:v>
                </c:pt>
                <c:pt idx="17">
                  <c:v>2.1792785151563777E-2</c:v>
                </c:pt>
                <c:pt idx="18">
                  <c:v>3.5218424531401629E-2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D-4601-9CDB-BB72D4F725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ED-4601-9CDB-BB72D4F72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8.73'!$Z$44:$Z$60</c:f>
              <c:numCache>
                <c:formatCode>#,##0</c:formatCode>
                <c:ptCount val="17"/>
                <c:pt idx="0">
                  <c:v>21</c:v>
                </c:pt>
                <c:pt idx="1">
                  <c:v>802</c:v>
                </c:pt>
                <c:pt idx="2">
                  <c:v>3369</c:v>
                </c:pt>
                <c:pt idx="3">
                  <c:v>7525</c:v>
                </c:pt>
                <c:pt idx="4">
                  <c:v>9256</c:v>
                </c:pt>
                <c:pt idx="5">
                  <c:v>7928</c:v>
                </c:pt>
                <c:pt idx="6">
                  <c:v>7011</c:v>
                </c:pt>
                <c:pt idx="7">
                  <c:v>6350</c:v>
                </c:pt>
                <c:pt idx="8">
                  <c:v>6364</c:v>
                </c:pt>
                <c:pt idx="9">
                  <c:v>5349</c:v>
                </c:pt>
                <c:pt idx="10">
                  <c:v>4754</c:v>
                </c:pt>
                <c:pt idx="11">
                  <c:v>3286</c:v>
                </c:pt>
                <c:pt idx="12">
                  <c:v>1786</c:v>
                </c:pt>
                <c:pt idx="13">
                  <c:v>827</c:v>
                </c:pt>
                <c:pt idx="14">
                  <c:v>371</c:v>
                </c:pt>
                <c:pt idx="15">
                  <c:v>200</c:v>
                </c:pt>
                <c:pt idx="16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8-4EC0-A28B-9FAD38AEE2B8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8.73'!$Z$63:$Z$79</c:f>
              <c:numCache>
                <c:formatCode>#,##0</c:formatCode>
                <c:ptCount val="17"/>
                <c:pt idx="0">
                  <c:v>8</c:v>
                </c:pt>
                <c:pt idx="1">
                  <c:v>989</c:v>
                </c:pt>
                <c:pt idx="2">
                  <c:v>3750</c:v>
                </c:pt>
                <c:pt idx="3">
                  <c:v>7139</c:v>
                </c:pt>
                <c:pt idx="4">
                  <c:v>8857</c:v>
                </c:pt>
                <c:pt idx="5">
                  <c:v>7665</c:v>
                </c:pt>
                <c:pt idx="6">
                  <c:v>6570</c:v>
                </c:pt>
                <c:pt idx="7">
                  <c:v>6271</c:v>
                </c:pt>
                <c:pt idx="8">
                  <c:v>7044</c:v>
                </c:pt>
                <c:pt idx="9">
                  <c:v>5615</c:v>
                </c:pt>
                <c:pt idx="10">
                  <c:v>4908</c:v>
                </c:pt>
                <c:pt idx="11">
                  <c:v>3244</c:v>
                </c:pt>
                <c:pt idx="12">
                  <c:v>1630</c:v>
                </c:pt>
                <c:pt idx="13">
                  <c:v>730</c:v>
                </c:pt>
                <c:pt idx="14">
                  <c:v>369</c:v>
                </c:pt>
                <c:pt idx="15">
                  <c:v>234</c:v>
                </c:pt>
                <c:pt idx="16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8-4EC0-A28B-9FAD38AEE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8.73'!$Z$83:$Z$90</c:f>
              <c:numCache>
                <c:formatCode>#,##0</c:formatCode>
                <c:ptCount val="8"/>
                <c:pt idx="0">
                  <c:v>7026</c:v>
                </c:pt>
                <c:pt idx="1">
                  <c:v>11846</c:v>
                </c:pt>
                <c:pt idx="2">
                  <c:v>5276</c:v>
                </c:pt>
                <c:pt idx="3">
                  <c:v>2418</c:v>
                </c:pt>
                <c:pt idx="4">
                  <c:v>3406</c:v>
                </c:pt>
                <c:pt idx="5">
                  <c:v>3178</c:v>
                </c:pt>
                <c:pt idx="6">
                  <c:v>1701</c:v>
                </c:pt>
                <c:pt idx="7">
                  <c:v>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B-4E18-9341-667BB0644280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8.73'!$Z$93:$Z$100</c:f>
              <c:numCache>
                <c:formatCode>#,##0</c:formatCode>
                <c:ptCount val="8"/>
                <c:pt idx="0">
                  <c:v>4415</c:v>
                </c:pt>
                <c:pt idx="1">
                  <c:v>13231</c:v>
                </c:pt>
                <c:pt idx="2">
                  <c:v>1210</c:v>
                </c:pt>
                <c:pt idx="3">
                  <c:v>4780</c:v>
                </c:pt>
                <c:pt idx="4">
                  <c:v>8196</c:v>
                </c:pt>
                <c:pt idx="5">
                  <c:v>4224</c:v>
                </c:pt>
                <c:pt idx="6">
                  <c:v>275</c:v>
                </c:pt>
                <c:pt idx="7">
                  <c:v>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B-4E18-9341-667BB0644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8.8'!$Y$44:$Y$60</c:f>
              <c:numCache>
                <c:formatCode>#,##0</c:formatCode>
                <c:ptCount val="17"/>
                <c:pt idx="0">
                  <c:v>3</c:v>
                </c:pt>
                <c:pt idx="1">
                  <c:v>105</c:v>
                </c:pt>
                <c:pt idx="2">
                  <c:v>305</c:v>
                </c:pt>
                <c:pt idx="3">
                  <c:v>457</c:v>
                </c:pt>
                <c:pt idx="4">
                  <c:v>399</c:v>
                </c:pt>
                <c:pt idx="5">
                  <c:v>458</c:v>
                </c:pt>
                <c:pt idx="6">
                  <c:v>335</c:v>
                </c:pt>
                <c:pt idx="7">
                  <c:v>385</c:v>
                </c:pt>
                <c:pt idx="8">
                  <c:v>446</c:v>
                </c:pt>
                <c:pt idx="9">
                  <c:v>497</c:v>
                </c:pt>
                <c:pt idx="10">
                  <c:v>601</c:v>
                </c:pt>
                <c:pt idx="11">
                  <c:v>469</c:v>
                </c:pt>
                <c:pt idx="12">
                  <c:v>307</c:v>
                </c:pt>
                <c:pt idx="13">
                  <c:v>127</c:v>
                </c:pt>
                <c:pt idx="14">
                  <c:v>60</c:v>
                </c:pt>
                <c:pt idx="15">
                  <c:v>23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F-4698-AC1A-96EC714BC68D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8.8'!$Y$63:$Y$79</c:f>
              <c:numCache>
                <c:formatCode>#,##0</c:formatCode>
                <c:ptCount val="17"/>
                <c:pt idx="0">
                  <c:v>0</c:v>
                </c:pt>
                <c:pt idx="1">
                  <c:v>135</c:v>
                </c:pt>
                <c:pt idx="2">
                  <c:v>296</c:v>
                </c:pt>
                <c:pt idx="3">
                  <c:v>448</c:v>
                </c:pt>
                <c:pt idx="4">
                  <c:v>455</c:v>
                </c:pt>
                <c:pt idx="5">
                  <c:v>368</c:v>
                </c:pt>
                <c:pt idx="6">
                  <c:v>359</c:v>
                </c:pt>
                <c:pt idx="7">
                  <c:v>380</c:v>
                </c:pt>
                <c:pt idx="8">
                  <c:v>504</c:v>
                </c:pt>
                <c:pt idx="9">
                  <c:v>545</c:v>
                </c:pt>
                <c:pt idx="10">
                  <c:v>577</c:v>
                </c:pt>
                <c:pt idx="11">
                  <c:v>445</c:v>
                </c:pt>
                <c:pt idx="12">
                  <c:v>217</c:v>
                </c:pt>
                <c:pt idx="13">
                  <c:v>80</c:v>
                </c:pt>
                <c:pt idx="14">
                  <c:v>49</c:v>
                </c:pt>
                <c:pt idx="15">
                  <c:v>25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2F-4698-AC1A-96EC714BC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8.73'!$T$8:$Z$8</c:f>
              <c:numCache>
                <c:formatCode>#,##0</c:formatCode>
                <c:ptCount val="7"/>
                <c:pt idx="0">
                  <c:v>37120.5</c:v>
                </c:pt>
                <c:pt idx="1">
                  <c:v>37767.11</c:v>
                </c:pt>
                <c:pt idx="2">
                  <c:v>38455</c:v>
                </c:pt>
                <c:pt idx="3">
                  <c:v>39997.4</c:v>
                </c:pt>
                <c:pt idx="4">
                  <c:v>41077</c:v>
                </c:pt>
                <c:pt idx="5">
                  <c:v>40885</c:v>
                </c:pt>
                <c:pt idx="6">
                  <c:v>41997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A-46D9-8AA2-C96ECFC757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A-46D9-8AA2-C96ECFC75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8.74'!$U$4:$Y$4</c:f>
              <c:numCache>
                <c:formatCode>#,##0</c:formatCode>
                <c:ptCount val="5"/>
                <c:pt idx="0">
                  <c:v>125994</c:v>
                </c:pt>
                <c:pt idx="1">
                  <c:v>129490</c:v>
                </c:pt>
                <c:pt idx="2">
                  <c:v>134580</c:v>
                </c:pt>
                <c:pt idx="3">
                  <c:v>140842</c:v>
                </c:pt>
                <c:pt idx="4">
                  <c:v>151727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2-4AA6-9F4F-AEA8A1142708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8.74'!$U$7:$Y$7</c:f>
              <c:numCache>
                <c:formatCode>#,##0</c:formatCode>
                <c:ptCount val="5"/>
                <c:pt idx="0">
                  <c:v>93313</c:v>
                </c:pt>
                <c:pt idx="1">
                  <c:v>96443</c:v>
                </c:pt>
                <c:pt idx="2">
                  <c:v>99494</c:v>
                </c:pt>
                <c:pt idx="3">
                  <c:v>104342</c:v>
                </c:pt>
                <c:pt idx="4">
                  <c:v>109820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2-4AA6-9F4F-AEA8A1142708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8.74'!$U$11:$Y$11</c:f>
              <c:numCache>
                <c:formatCode>#,##0</c:formatCode>
                <c:ptCount val="5"/>
                <c:pt idx="0">
                  <c:v>114655</c:v>
                </c:pt>
                <c:pt idx="1">
                  <c:v>117807</c:v>
                </c:pt>
                <c:pt idx="2">
                  <c:v>122573</c:v>
                </c:pt>
                <c:pt idx="3">
                  <c:v>127724</c:v>
                </c:pt>
                <c:pt idx="4">
                  <c:v>137318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2-4AA6-9F4F-AEA8A1142708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8.74'!$U$12:$Y$12</c:f>
              <c:numCache>
                <c:formatCode>#,##0</c:formatCode>
                <c:ptCount val="5"/>
                <c:pt idx="0">
                  <c:v>11339</c:v>
                </c:pt>
                <c:pt idx="1">
                  <c:v>11683</c:v>
                </c:pt>
                <c:pt idx="2">
                  <c:v>12007</c:v>
                </c:pt>
                <c:pt idx="3">
                  <c:v>13118</c:v>
                </c:pt>
                <c:pt idx="4">
                  <c:v>14409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C2-4AA6-9F4F-AEA8A1142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8.74'!$AB$15:$AB$33</c:f>
              <c:numCache>
                <c:formatCode>0.0%</c:formatCode>
                <c:ptCount val="19"/>
                <c:pt idx="0">
                  <c:v>3.3483474994189079E-3</c:v>
                </c:pt>
                <c:pt idx="1">
                  <c:v>7.0359272032817575E-4</c:v>
                </c:pt>
                <c:pt idx="2">
                  <c:v>7.3826979011577865E-2</c:v>
                </c:pt>
                <c:pt idx="3">
                  <c:v>7.0610555147220498E-3</c:v>
                </c:pt>
                <c:pt idx="4">
                  <c:v>8.0416878686794438E-2</c:v>
                </c:pt>
                <c:pt idx="5">
                  <c:v>4.4885446310221566E-2</c:v>
                </c:pt>
                <c:pt idx="6">
                  <c:v>0.10354120728972314</c:v>
                </c:pt>
                <c:pt idx="7">
                  <c:v>6.2223981204023046E-2</c:v>
                </c:pt>
                <c:pt idx="8">
                  <c:v>5.5879082565349313E-2</c:v>
                </c:pt>
                <c:pt idx="9">
                  <c:v>1.3060439871091763E-2</c:v>
                </c:pt>
                <c:pt idx="10">
                  <c:v>4.1574791277963097E-2</c:v>
                </c:pt>
                <c:pt idx="11">
                  <c:v>1.6465326071251327E-2</c:v>
                </c:pt>
                <c:pt idx="12">
                  <c:v>5.9805381227894937E-2</c:v>
                </c:pt>
                <c:pt idx="13">
                  <c:v>0.10860456204494198</c:v>
                </c:pt>
                <c:pt idx="14">
                  <c:v>4.6116733570795876E-2</c:v>
                </c:pt>
                <c:pt idx="15">
                  <c:v>6.3832193136201726E-2</c:v>
                </c:pt>
                <c:pt idx="16">
                  <c:v>0.12230577385776119</c:v>
                </c:pt>
                <c:pt idx="17">
                  <c:v>1.6327120358329721E-2</c:v>
                </c:pt>
                <c:pt idx="18">
                  <c:v>3.4614249009002215E-2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4-4242-BEA3-C23E0837CE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4-4242-BEA3-C23E0837C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8.74'!$Y$44:$Y$60</c:f>
              <c:numCache>
                <c:formatCode>#,##0</c:formatCode>
                <c:ptCount val="17"/>
                <c:pt idx="0">
                  <c:v>21</c:v>
                </c:pt>
                <c:pt idx="1">
                  <c:v>1172</c:v>
                </c:pt>
                <c:pt idx="2">
                  <c:v>3956</c:v>
                </c:pt>
                <c:pt idx="3">
                  <c:v>7845</c:v>
                </c:pt>
                <c:pt idx="4">
                  <c:v>11100</c:v>
                </c:pt>
                <c:pt idx="5">
                  <c:v>12335</c:v>
                </c:pt>
                <c:pt idx="6">
                  <c:v>10830</c:v>
                </c:pt>
                <c:pt idx="7">
                  <c:v>8495</c:v>
                </c:pt>
                <c:pt idx="8">
                  <c:v>7419</c:v>
                </c:pt>
                <c:pt idx="9">
                  <c:v>6200</c:v>
                </c:pt>
                <c:pt idx="10">
                  <c:v>5098</c:v>
                </c:pt>
                <c:pt idx="11">
                  <c:v>3618</c:v>
                </c:pt>
                <c:pt idx="12">
                  <c:v>1570</c:v>
                </c:pt>
                <c:pt idx="13">
                  <c:v>493</c:v>
                </c:pt>
                <c:pt idx="14">
                  <c:v>159</c:v>
                </c:pt>
                <c:pt idx="15">
                  <c:v>79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4-4715-9302-F18779F1D657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8.74'!$Y$63:$Y$79</c:f>
              <c:numCache>
                <c:formatCode>#,##0</c:formatCode>
                <c:ptCount val="17"/>
                <c:pt idx="0">
                  <c:v>6</c:v>
                </c:pt>
                <c:pt idx="1">
                  <c:v>1437</c:v>
                </c:pt>
                <c:pt idx="2">
                  <c:v>4033</c:v>
                </c:pt>
                <c:pt idx="3">
                  <c:v>7642</c:v>
                </c:pt>
                <c:pt idx="4">
                  <c:v>10174</c:v>
                </c:pt>
                <c:pt idx="5">
                  <c:v>10416</c:v>
                </c:pt>
                <c:pt idx="6">
                  <c:v>8581</c:v>
                </c:pt>
                <c:pt idx="7">
                  <c:v>7311</c:v>
                </c:pt>
                <c:pt idx="8">
                  <c:v>6846</c:v>
                </c:pt>
                <c:pt idx="9">
                  <c:v>5850</c:v>
                </c:pt>
                <c:pt idx="10">
                  <c:v>4584</c:v>
                </c:pt>
                <c:pt idx="11">
                  <c:v>2835</c:v>
                </c:pt>
                <c:pt idx="12">
                  <c:v>1034</c:v>
                </c:pt>
                <c:pt idx="13">
                  <c:v>274</c:v>
                </c:pt>
                <c:pt idx="14">
                  <c:v>132</c:v>
                </c:pt>
                <c:pt idx="15">
                  <c:v>84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94-4715-9302-F18779F1D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8.74'!$Y$83:$Y$90</c:f>
              <c:numCache>
                <c:formatCode>#,##0</c:formatCode>
                <c:ptCount val="8"/>
                <c:pt idx="0">
                  <c:v>6620</c:v>
                </c:pt>
                <c:pt idx="1">
                  <c:v>6993</c:v>
                </c:pt>
                <c:pt idx="2">
                  <c:v>10856</c:v>
                </c:pt>
                <c:pt idx="3">
                  <c:v>3120</c:v>
                </c:pt>
                <c:pt idx="4">
                  <c:v>3505</c:v>
                </c:pt>
                <c:pt idx="5">
                  <c:v>3466</c:v>
                </c:pt>
                <c:pt idx="6">
                  <c:v>6074</c:v>
                </c:pt>
                <c:pt idx="7">
                  <c:v>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7-4463-A35E-BD417D6E8066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8.74'!$Y$93:$Y$100</c:f>
              <c:numCache>
                <c:formatCode>#,##0</c:formatCode>
                <c:ptCount val="8"/>
                <c:pt idx="0">
                  <c:v>4448</c:v>
                </c:pt>
                <c:pt idx="1">
                  <c:v>9088</c:v>
                </c:pt>
                <c:pt idx="2">
                  <c:v>1806</c:v>
                </c:pt>
                <c:pt idx="3">
                  <c:v>7751</c:v>
                </c:pt>
                <c:pt idx="4">
                  <c:v>10393</c:v>
                </c:pt>
                <c:pt idx="5">
                  <c:v>6159</c:v>
                </c:pt>
                <c:pt idx="6">
                  <c:v>652</c:v>
                </c:pt>
                <c:pt idx="7">
                  <c:v>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7-4463-A35E-BD417D6E8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8.74'!$U$8:$Y$8</c:f>
              <c:numCache>
                <c:formatCode>#,##0</c:formatCode>
                <c:ptCount val="5"/>
                <c:pt idx="0">
                  <c:v>39742.07</c:v>
                </c:pt>
                <c:pt idx="1">
                  <c:v>40322</c:v>
                </c:pt>
                <c:pt idx="2">
                  <c:v>41904.089999999997</c:v>
                </c:pt>
                <c:pt idx="3">
                  <c:v>43259.41</c:v>
                </c:pt>
                <c:pt idx="4">
                  <c:v>43437.02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9-4A25-9F7C-A3C06C0BA1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9-4A25-9F7C-A3C06C0BA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8.74'!$T$4:$Z$4</c:f>
              <c:numCache>
                <c:formatCode>#,##0</c:formatCode>
                <c:ptCount val="7"/>
                <c:pt idx="0">
                  <c:v>120522</c:v>
                </c:pt>
                <c:pt idx="1">
                  <c:v>125994</c:v>
                </c:pt>
                <c:pt idx="2">
                  <c:v>129490</c:v>
                </c:pt>
                <c:pt idx="3">
                  <c:v>134580</c:v>
                </c:pt>
                <c:pt idx="4">
                  <c:v>140842</c:v>
                </c:pt>
                <c:pt idx="5">
                  <c:v>151727</c:v>
                </c:pt>
                <c:pt idx="6">
                  <c:v>159183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3-4FEE-BA42-2AC01B42C024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8.74'!$T$7:$Z$7</c:f>
              <c:numCache>
                <c:formatCode>#,##0</c:formatCode>
                <c:ptCount val="7"/>
                <c:pt idx="0">
                  <c:v>89833</c:v>
                </c:pt>
                <c:pt idx="1">
                  <c:v>93313</c:v>
                </c:pt>
                <c:pt idx="2">
                  <c:v>96443</c:v>
                </c:pt>
                <c:pt idx="3">
                  <c:v>99494</c:v>
                </c:pt>
                <c:pt idx="4">
                  <c:v>104342</c:v>
                </c:pt>
                <c:pt idx="5">
                  <c:v>109820</c:v>
                </c:pt>
                <c:pt idx="6">
                  <c:v>114201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3-4FEE-BA42-2AC01B42C024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8.74'!$T$11:$Z$11</c:f>
              <c:numCache>
                <c:formatCode>#,##0</c:formatCode>
                <c:ptCount val="7"/>
                <c:pt idx="0">
                  <c:v>109461</c:v>
                </c:pt>
                <c:pt idx="1">
                  <c:v>114655</c:v>
                </c:pt>
                <c:pt idx="2">
                  <c:v>117807</c:v>
                </c:pt>
                <c:pt idx="3">
                  <c:v>122573</c:v>
                </c:pt>
                <c:pt idx="4">
                  <c:v>127724</c:v>
                </c:pt>
                <c:pt idx="5">
                  <c:v>137318</c:v>
                </c:pt>
                <c:pt idx="6">
                  <c:v>144013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3-4FEE-BA42-2AC01B42C024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8.74'!$T$12:$Z$12</c:f>
              <c:numCache>
                <c:formatCode>#,##0</c:formatCode>
                <c:ptCount val="7"/>
                <c:pt idx="0">
                  <c:v>11061</c:v>
                </c:pt>
                <c:pt idx="1">
                  <c:v>11339</c:v>
                </c:pt>
                <c:pt idx="2">
                  <c:v>11683</c:v>
                </c:pt>
                <c:pt idx="3">
                  <c:v>12007</c:v>
                </c:pt>
                <c:pt idx="4">
                  <c:v>13118</c:v>
                </c:pt>
                <c:pt idx="5">
                  <c:v>14409</c:v>
                </c:pt>
                <c:pt idx="6">
                  <c:v>15170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13-4FEE-BA42-2AC01B42C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8.74'!$AB$15:$AB$33</c:f>
              <c:numCache>
                <c:formatCode>0.0%</c:formatCode>
                <c:ptCount val="19"/>
                <c:pt idx="0">
                  <c:v>3.3483474994189079E-3</c:v>
                </c:pt>
                <c:pt idx="1">
                  <c:v>7.0359272032817575E-4</c:v>
                </c:pt>
                <c:pt idx="2">
                  <c:v>7.3826979011577865E-2</c:v>
                </c:pt>
                <c:pt idx="3">
                  <c:v>7.0610555147220498E-3</c:v>
                </c:pt>
                <c:pt idx="4">
                  <c:v>8.0416878686794438E-2</c:v>
                </c:pt>
                <c:pt idx="5">
                  <c:v>4.4885446310221566E-2</c:v>
                </c:pt>
                <c:pt idx="6">
                  <c:v>0.10354120728972314</c:v>
                </c:pt>
                <c:pt idx="7">
                  <c:v>6.2223981204023046E-2</c:v>
                </c:pt>
                <c:pt idx="8">
                  <c:v>5.5879082565349313E-2</c:v>
                </c:pt>
                <c:pt idx="9">
                  <c:v>1.3060439871091763E-2</c:v>
                </c:pt>
                <c:pt idx="10">
                  <c:v>4.1574791277963097E-2</c:v>
                </c:pt>
                <c:pt idx="11">
                  <c:v>1.6465326071251327E-2</c:v>
                </c:pt>
                <c:pt idx="12">
                  <c:v>5.9805381227894937E-2</c:v>
                </c:pt>
                <c:pt idx="13">
                  <c:v>0.10860456204494198</c:v>
                </c:pt>
                <c:pt idx="14">
                  <c:v>4.6116733570795876E-2</c:v>
                </c:pt>
                <c:pt idx="15">
                  <c:v>6.3832193136201726E-2</c:v>
                </c:pt>
                <c:pt idx="16">
                  <c:v>0.12230577385776119</c:v>
                </c:pt>
                <c:pt idx="17">
                  <c:v>1.6327120358329721E-2</c:v>
                </c:pt>
                <c:pt idx="18">
                  <c:v>3.4614249009002215E-2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7-4963-AED7-7AE8A77592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7-4963-AED7-7AE8A775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8.74'!$Z$44:$Z$60</c:f>
              <c:numCache>
                <c:formatCode>#,##0</c:formatCode>
                <c:ptCount val="17"/>
                <c:pt idx="0">
                  <c:v>24</c:v>
                </c:pt>
                <c:pt idx="1">
                  <c:v>1300</c:v>
                </c:pt>
                <c:pt idx="2">
                  <c:v>4054</c:v>
                </c:pt>
                <c:pt idx="3">
                  <c:v>8378</c:v>
                </c:pt>
                <c:pt idx="4">
                  <c:v>11409</c:v>
                </c:pt>
                <c:pt idx="5">
                  <c:v>12646</c:v>
                </c:pt>
                <c:pt idx="6">
                  <c:v>11727</c:v>
                </c:pt>
                <c:pt idx="7">
                  <c:v>8980</c:v>
                </c:pt>
                <c:pt idx="8">
                  <c:v>7801</c:v>
                </c:pt>
                <c:pt idx="9">
                  <c:v>6397</c:v>
                </c:pt>
                <c:pt idx="10">
                  <c:v>5390</c:v>
                </c:pt>
                <c:pt idx="11">
                  <c:v>3741</c:v>
                </c:pt>
                <c:pt idx="12">
                  <c:v>1628</c:v>
                </c:pt>
                <c:pt idx="13">
                  <c:v>525</c:v>
                </c:pt>
                <c:pt idx="14">
                  <c:v>188</c:v>
                </c:pt>
                <c:pt idx="15">
                  <c:v>67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1-4472-818F-A1E182B1406F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8.74'!$Z$63:$Z$79</c:f>
              <c:numCache>
                <c:formatCode>#,##0</c:formatCode>
                <c:ptCount val="17"/>
                <c:pt idx="0">
                  <c:v>14</c:v>
                </c:pt>
                <c:pt idx="1">
                  <c:v>1482</c:v>
                </c:pt>
                <c:pt idx="2">
                  <c:v>4253</c:v>
                </c:pt>
                <c:pt idx="3">
                  <c:v>7945</c:v>
                </c:pt>
                <c:pt idx="4">
                  <c:v>10497</c:v>
                </c:pt>
                <c:pt idx="5">
                  <c:v>10926</c:v>
                </c:pt>
                <c:pt idx="6">
                  <c:v>9206</c:v>
                </c:pt>
                <c:pt idx="7">
                  <c:v>7559</c:v>
                </c:pt>
                <c:pt idx="8">
                  <c:v>7247</c:v>
                </c:pt>
                <c:pt idx="9">
                  <c:v>5973</c:v>
                </c:pt>
                <c:pt idx="10">
                  <c:v>4975</c:v>
                </c:pt>
                <c:pt idx="11">
                  <c:v>2960</c:v>
                </c:pt>
                <c:pt idx="12">
                  <c:v>1154</c:v>
                </c:pt>
                <c:pt idx="13">
                  <c:v>322</c:v>
                </c:pt>
                <c:pt idx="14">
                  <c:v>130</c:v>
                </c:pt>
                <c:pt idx="15">
                  <c:v>89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1-4472-818F-A1E182B14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8.74'!$Z$83:$Z$90</c:f>
              <c:numCache>
                <c:formatCode>#,##0</c:formatCode>
                <c:ptCount val="8"/>
                <c:pt idx="0">
                  <c:v>6984</c:v>
                </c:pt>
                <c:pt idx="1">
                  <c:v>7404</c:v>
                </c:pt>
                <c:pt idx="2">
                  <c:v>11378</c:v>
                </c:pt>
                <c:pt idx="3">
                  <c:v>3312</c:v>
                </c:pt>
                <c:pt idx="4">
                  <c:v>3575</c:v>
                </c:pt>
                <c:pt idx="5">
                  <c:v>3677</c:v>
                </c:pt>
                <c:pt idx="6">
                  <c:v>6313</c:v>
                </c:pt>
                <c:pt idx="7">
                  <c:v>7328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F-4FCF-AA6B-527BF47B8966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8.74'!$Z$93:$Z$100</c:f>
              <c:numCache>
                <c:formatCode>#,##0</c:formatCode>
                <c:ptCount val="8"/>
                <c:pt idx="0">
                  <c:v>4779</c:v>
                </c:pt>
                <c:pt idx="1">
                  <c:v>9824</c:v>
                </c:pt>
                <c:pt idx="2">
                  <c:v>1910</c:v>
                </c:pt>
                <c:pt idx="3">
                  <c:v>8445</c:v>
                </c:pt>
                <c:pt idx="4">
                  <c:v>10574</c:v>
                </c:pt>
                <c:pt idx="5">
                  <c:v>6333</c:v>
                </c:pt>
                <c:pt idx="6">
                  <c:v>720</c:v>
                </c:pt>
                <c:pt idx="7">
                  <c:v>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F-4FCF-AA6B-527BF47B8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8.8'!$Y$83:$Y$90</c:f>
              <c:numCache>
                <c:formatCode>#,##0</c:formatCode>
                <c:ptCount val="8"/>
                <c:pt idx="0">
                  <c:v>342</c:v>
                </c:pt>
                <c:pt idx="1">
                  <c:v>329</c:v>
                </c:pt>
                <c:pt idx="2">
                  <c:v>643</c:v>
                </c:pt>
                <c:pt idx="3">
                  <c:v>170</c:v>
                </c:pt>
                <c:pt idx="4">
                  <c:v>111</c:v>
                </c:pt>
                <c:pt idx="5">
                  <c:v>150</c:v>
                </c:pt>
                <c:pt idx="6">
                  <c:v>415</c:v>
                </c:pt>
                <c:pt idx="7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0-49A4-B094-136C1AB53EA6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8.8'!$Y$93:$Y$100</c:f>
              <c:numCache>
                <c:formatCode>#,##0</c:formatCode>
                <c:ptCount val="8"/>
                <c:pt idx="0">
                  <c:v>205</c:v>
                </c:pt>
                <c:pt idx="1">
                  <c:v>638</c:v>
                </c:pt>
                <c:pt idx="2">
                  <c:v>118</c:v>
                </c:pt>
                <c:pt idx="3">
                  <c:v>509</c:v>
                </c:pt>
                <c:pt idx="4">
                  <c:v>534</c:v>
                </c:pt>
                <c:pt idx="5">
                  <c:v>321</c:v>
                </c:pt>
                <c:pt idx="6">
                  <c:v>27</c:v>
                </c:pt>
                <c:pt idx="7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0-49A4-B094-136C1AB53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8.74'!$T$8:$Z$8</c:f>
              <c:numCache>
                <c:formatCode>#,##0</c:formatCode>
                <c:ptCount val="7"/>
                <c:pt idx="0">
                  <c:v>39083.879999999997</c:v>
                </c:pt>
                <c:pt idx="1">
                  <c:v>39742.07</c:v>
                </c:pt>
                <c:pt idx="2">
                  <c:v>40322</c:v>
                </c:pt>
                <c:pt idx="3">
                  <c:v>41904.089999999997</c:v>
                </c:pt>
                <c:pt idx="4">
                  <c:v>43259.41</c:v>
                </c:pt>
                <c:pt idx="5">
                  <c:v>43437.02</c:v>
                </c:pt>
                <c:pt idx="6">
                  <c:v>44441.26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B-43DE-9E9A-57710A72239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B-43DE-9E9A-57710A72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8.75'!$U$4:$Y$4</c:f>
              <c:numCache>
                <c:formatCode>#,##0</c:formatCode>
                <c:ptCount val="5"/>
                <c:pt idx="0">
                  <c:v>29623</c:v>
                </c:pt>
                <c:pt idx="1">
                  <c:v>29130</c:v>
                </c:pt>
                <c:pt idx="2">
                  <c:v>29561</c:v>
                </c:pt>
                <c:pt idx="3">
                  <c:v>29682</c:v>
                </c:pt>
                <c:pt idx="4">
                  <c:v>30844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7-4E6E-8034-A261921150B0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8.75'!$U$7:$Y$7</c:f>
              <c:numCache>
                <c:formatCode>#,##0</c:formatCode>
                <c:ptCount val="5"/>
                <c:pt idx="0">
                  <c:v>20462</c:v>
                </c:pt>
                <c:pt idx="1">
                  <c:v>20652</c:v>
                </c:pt>
                <c:pt idx="2">
                  <c:v>21024</c:v>
                </c:pt>
                <c:pt idx="3">
                  <c:v>21279</c:v>
                </c:pt>
                <c:pt idx="4">
                  <c:v>21867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7-4E6E-8034-A261921150B0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8.75'!$U$11:$Y$11</c:f>
              <c:numCache>
                <c:formatCode>#,##0</c:formatCode>
                <c:ptCount val="5"/>
                <c:pt idx="0">
                  <c:v>27008</c:v>
                </c:pt>
                <c:pt idx="1">
                  <c:v>26555</c:v>
                </c:pt>
                <c:pt idx="2">
                  <c:v>27056</c:v>
                </c:pt>
                <c:pt idx="3">
                  <c:v>27148</c:v>
                </c:pt>
                <c:pt idx="4">
                  <c:v>28216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7-4E6E-8034-A261921150B0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8.75'!$U$12:$Y$12</c:f>
              <c:numCache>
                <c:formatCode>#,##0</c:formatCode>
                <c:ptCount val="5"/>
                <c:pt idx="0">
                  <c:v>2613</c:v>
                </c:pt>
                <c:pt idx="1">
                  <c:v>2577</c:v>
                </c:pt>
                <c:pt idx="2">
                  <c:v>2507</c:v>
                </c:pt>
                <c:pt idx="3">
                  <c:v>2536</c:v>
                </c:pt>
                <c:pt idx="4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C7-4E6E-8034-A26192115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8.75'!$AB$15:$AB$33</c:f>
              <c:numCache>
                <c:formatCode>0.0%</c:formatCode>
                <c:ptCount val="19"/>
                <c:pt idx="0">
                  <c:v>1.6216216216216217E-2</c:v>
                </c:pt>
                <c:pt idx="1">
                  <c:v>2.4852438645542093E-3</c:v>
                </c:pt>
                <c:pt idx="2">
                  <c:v>8.1515998757378069E-2</c:v>
                </c:pt>
                <c:pt idx="3">
                  <c:v>7.890649269959615E-3</c:v>
                </c:pt>
                <c:pt idx="4">
                  <c:v>7.5209692451071758E-2</c:v>
                </c:pt>
                <c:pt idx="5">
                  <c:v>2.842497670083877E-2</c:v>
                </c:pt>
                <c:pt idx="6">
                  <c:v>0.10872941907424666</c:v>
                </c:pt>
                <c:pt idx="7">
                  <c:v>7.9683131407269334E-2</c:v>
                </c:pt>
                <c:pt idx="8">
                  <c:v>4.4330537433985712E-2</c:v>
                </c:pt>
                <c:pt idx="9">
                  <c:v>5.809257533395464E-3</c:v>
                </c:pt>
                <c:pt idx="10">
                  <c:v>3.7247592420006213E-2</c:v>
                </c:pt>
                <c:pt idx="11">
                  <c:v>1.4072693383038211E-2</c:v>
                </c:pt>
                <c:pt idx="12">
                  <c:v>4.6132339235787509E-2</c:v>
                </c:pt>
                <c:pt idx="13">
                  <c:v>6.9804287045666352E-2</c:v>
                </c:pt>
                <c:pt idx="14">
                  <c:v>8.1640260950605781E-2</c:v>
                </c:pt>
                <c:pt idx="15">
                  <c:v>7.7073625349487418E-2</c:v>
                </c:pt>
                <c:pt idx="16">
                  <c:v>0.13264989127058094</c:v>
                </c:pt>
                <c:pt idx="17">
                  <c:v>1.4849332090711402E-2</c:v>
                </c:pt>
                <c:pt idx="18">
                  <c:v>3.4482758620689655E-2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2-4041-970D-6BD9C65800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2-4041-970D-6BD9C6580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8.75'!$Y$44:$Y$60</c:f>
              <c:numCache>
                <c:formatCode>#,##0</c:formatCode>
                <c:ptCount val="17"/>
                <c:pt idx="0">
                  <c:v>10</c:v>
                </c:pt>
                <c:pt idx="1">
                  <c:v>453</c:v>
                </c:pt>
                <c:pt idx="2">
                  <c:v>1028</c:v>
                </c:pt>
                <c:pt idx="3">
                  <c:v>1574</c:v>
                </c:pt>
                <c:pt idx="4">
                  <c:v>1958</c:v>
                </c:pt>
                <c:pt idx="5">
                  <c:v>1799</c:v>
                </c:pt>
                <c:pt idx="6">
                  <c:v>1618</c:v>
                </c:pt>
                <c:pt idx="7">
                  <c:v>1390</c:v>
                </c:pt>
                <c:pt idx="8">
                  <c:v>1530</c:v>
                </c:pt>
                <c:pt idx="9">
                  <c:v>1379</c:v>
                </c:pt>
                <c:pt idx="10">
                  <c:v>1163</c:v>
                </c:pt>
                <c:pt idx="11">
                  <c:v>978</c:v>
                </c:pt>
                <c:pt idx="12">
                  <c:v>476</c:v>
                </c:pt>
                <c:pt idx="13">
                  <c:v>179</c:v>
                </c:pt>
                <c:pt idx="14">
                  <c:v>44</c:v>
                </c:pt>
                <c:pt idx="15">
                  <c:v>26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E-4A56-AEBE-28E8AAB07105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8.75'!$Y$63:$Y$79</c:f>
              <c:numCache>
                <c:formatCode>#,##0</c:formatCode>
                <c:ptCount val="17"/>
                <c:pt idx="0">
                  <c:v>12</c:v>
                </c:pt>
                <c:pt idx="1">
                  <c:v>529</c:v>
                </c:pt>
                <c:pt idx="2">
                  <c:v>1096</c:v>
                </c:pt>
                <c:pt idx="3">
                  <c:v>1500</c:v>
                </c:pt>
                <c:pt idx="4">
                  <c:v>1855</c:v>
                </c:pt>
                <c:pt idx="5">
                  <c:v>1696</c:v>
                </c:pt>
                <c:pt idx="6">
                  <c:v>1428</c:v>
                </c:pt>
                <c:pt idx="7">
                  <c:v>1436</c:v>
                </c:pt>
                <c:pt idx="8">
                  <c:v>1561</c:v>
                </c:pt>
                <c:pt idx="9">
                  <c:v>1409</c:v>
                </c:pt>
                <c:pt idx="10">
                  <c:v>1276</c:v>
                </c:pt>
                <c:pt idx="11">
                  <c:v>861</c:v>
                </c:pt>
                <c:pt idx="12">
                  <c:v>349</c:v>
                </c:pt>
                <c:pt idx="13">
                  <c:v>114</c:v>
                </c:pt>
                <c:pt idx="14">
                  <c:v>59</c:v>
                </c:pt>
                <c:pt idx="15">
                  <c:v>25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E-4A56-AEBE-28E8AAB07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8.75'!$Y$83:$Y$90</c:f>
              <c:numCache>
                <c:formatCode>#,##0</c:formatCode>
                <c:ptCount val="8"/>
                <c:pt idx="0">
                  <c:v>1353</c:v>
                </c:pt>
                <c:pt idx="1">
                  <c:v>1162</c:v>
                </c:pt>
                <c:pt idx="2">
                  <c:v>2226</c:v>
                </c:pt>
                <c:pt idx="3">
                  <c:v>724</c:v>
                </c:pt>
                <c:pt idx="4">
                  <c:v>442</c:v>
                </c:pt>
                <c:pt idx="5">
                  <c:v>622</c:v>
                </c:pt>
                <c:pt idx="6">
                  <c:v>1323</c:v>
                </c:pt>
                <c:pt idx="7">
                  <c:v>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B-4993-AE04-EE6347FA6872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8.75'!$Y$93:$Y$100</c:f>
              <c:numCache>
                <c:formatCode>#,##0</c:formatCode>
                <c:ptCount val="8"/>
                <c:pt idx="0">
                  <c:v>805</c:v>
                </c:pt>
                <c:pt idx="1">
                  <c:v>1997</c:v>
                </c:pt>
                <c:pt idx="2">
                  <c:v>356</c:v>
                </c:pt>
                <c:pt idx="3">
                  <c:v>1677</c:v>
                </c:pt>
                <c:pt idx="4">
                  <c:v>1976</c:v>
                </c:pt>
                <c:pt idx="5">
                  <c:v>1229</c:v>
                </c:pt>
                <c:pt idx="6">
                  <c:v>111</c:v>
                </c:pt>
                <c:pt idx="7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B-4993-AE04-EE6347FA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8.75'!$U$8:$Y$8</c:f>
              <c:numCache>
                <c:formatCode>#,##0</c:formatCode>
                <c:ptCount val="5"/>
                <c:pt idx="0">
                  <c:v>36193.5</c:v>
                </c:pt>
                <c:pt idx="1">
                  <c:v>38390.5</c:v>
                </c:pt>
                <c:pt idx="2">
                  <c:v>39997</c:v>
                </c:pt>
                <c:pt idx="3">
                  <c:v>40669.5</c:v>
                </c:pt>
                <c:pt idx="4">
                  <c:v>40485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8-4C91-A71B-3F208BE595F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8-4C91-A71B-3F208BE59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8.75'!$T$4:$Z$4</c:f>
              <c:numCache>
                <c:formatCode>#,##0</c:formatCode>
                <c:ptCount val="7"/>
                <c:pt idx="0">
                  <c:v>28499</c:v>
                </c:pt>
                <c:pt idx="1">
                  <c:v>29623</c:v>
                </c:pt>
                <c:pt idx="2">
                  <c:v>29130</c:v>
                </c:pt>
                <c:pt idx="3">
                  <c:v>29561</c:v>
                </c:pt>
                <c:pt idx="4">
                  <c:v>29682</c:v>
                </c:pt>
                <c:pt idx="5">
                  <c:v>30844</c:v>
                </c:pt>
                <c:pt idx="6">
                  <c:v>32190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2-4898-BD67-9496639DBFFB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8.75'!$T$7:$Z$7</c:f>
              <c:numCache>
                <c:formatCode>#,##0</c:formatCode>
                <c:ptCount val="7"/>
                <c:pt idx="0">
                  <c:v>20186</c:v>
                </c:pt>
                <c:pt idx="1">
                  <c:v>20462</c:v>
                </c:pt>
                <c:pt idx="2">
                  <c:v>20652</c:v>
                </c:pt>
                <c:pt idx="3">
                  <c:v>21024</c:v>
                </c:pt>
                <c:pt idx="4">
                  <c:v>21279</c:v>
                </c:pt>
                <c:pt idx="5">
                  <c:v>21867</c:v>
                </c:pt>
                <c:pt idx="6">
                  <c:v>22654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2-4898-BD67-9496639DBFFB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8.75'!$T$11:$Z$11</c:f>
              <c:numCache>
                <c:formatCode>#,##0</c:formatCode>
                <c:ptCount val="7"/>
                <c:pt idx="0">
                  <c:v>25831</c:v>
                </c:pt>
                <c:pt idx="1">
                  <c:v>27008</c:v>
                </c:pt>
                <c:pt idx="2">
                  <c:v>26555</c:v>
                </c:pt>
                <c:pt idx="3">
                  <c:v>27056</c:v>
                </c:pt>
                <c:pt idx="4">
                  <c:v>27148</c:v>
                </c:pt>
                <c:pt idx="5">
                  <c:v>28216</c:v>
                </c:pt>
                <c:pt idx="6">
                  <c:v>29479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42-4898-BD67-9496639DBFFB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8.75'!$T$12:$Z$12</c:f>
              <c:numCache>
                <c:formatCode>#,##0</c:formatCode>
                <c:ptCount val="7"/>
                <c:pt idx="0">
                  <c:v>2665</c:v>
                </c:pt>
                <c:pt idx="1">
                  <c:v>2613</c:v>
                </c:pt>
                <c:pt idx="2">
                  <c:v>2577</c:v>
                </c:pt>
                <c:pt idx="3">
                  <c:v>2507</c:v>
                </c:pt>
                <c:pt idx="4">
                  <c:v>2536</c:v>
                </c:pt>
                <c:pt idx="5">
                  <c:v>2628</c:v>
                </c:pt>
                <c:pt idx="6">
                  <c:v>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42-4898-BD67-9496639D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8.75'!$AB$15:$AB$33</c:f>
              <c:numCache>
                <c:formatCode>0.0%</c:formatCode>
                <c:ptCount val="19"/>
                <c:pt idx="0">
                  <c:v>1.6216216216216217E-2</c:v>
                </c:pt>
                <c:pt idx="1">
                  <c:v>2.4852438645542093E-3</c:v>
                </c:pt>
                <c:pt idx="2">
                  <c:v>8.1515998757378069E-2</c:v>
                </c:pt>
                <c:pt idx="3">
                  <c:v>7.890649269959615E-3</c:v>
                </c:pt>
                <c:pt idx="4">
                  <c:v>7.5209692451071758E-2</c:v>
                </c:pt>
                <c:pt idx="5">
                  <c:v>2.842497670083877E-2</c:v>
                </c:pt>
                <c:pt idx="6">
                  <c:v>0.10872941907424666</c:v>
                </c:pt>
                <c:pt idx="7">
                  <c:v>7.9683131407269334E-2</c:v>
                </c:pt>
                <c:pt idx="8">
                  <c:v>4.4330537433985712E-2</c:v>
                </c:pt>
                <c:pt idx="9">
                  <c:v>5.809257533395464E-3</c:v>
                </c:pt>
                <c:pt idx="10">
                  <c:v>3.7247592420006213E-2</c:v>
                </c:pt>
                <c:pt idx="11">
                  <c:v>1.4072693383038211E-2</c:v>
                </c:pt>
                <c:pt idx="12">
                  <c:v>4.6132339235787509E-2</c:v>
                </c:pt>
                <c:pt idx="13">
                  <c:v>6.9804287045666352E-2</c:v>
                </c:pt>
                <c:pt idx="14">
                  <c:v>8.1640260950605781E-2</c:v>
                </c:pt>
                <c:pt idx="15">
                  <c:v>7.7073625349487418E-2</c:v>
                </c:pt>
                <c:pt idx="16">
                  <c:v>0.13264989127058094</c:v>
                </c:pt>
                <c:pt idx="17">
                  <c:v>1.4849332090711402E-2</c:v>
                </c:pt>
                <c:pt idx="18">
                  <c:v>3.4482758620689655E-2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F-4400-BA99-F610807CBD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BF-4400-BA99-F610807CB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8.75'!$Z$44:$Z$60</c:f>
              <c:numCache>
                <c:formatCode>#,##0</c:formatCode>
                <c:ptCount val="17"/>
                <c:pt idx="0">
                  <c:v>11</c:v>
                </c:pt>
                <c:pt idx="1">
                  <c:v>473</c:v>
                </c:pt>
                <c:pt idx="2">
                  <c:v>1132</c:v>
                </c:pt>
                <c:pt idx="3">
                  <c:v>1692</c:v>
                </c:pt>
                <c:pt idx="4">
                  <c:v>1960</c:v>
                </c:pt>
                <c:pt idx="5">
                  <c:v>1909</c:v>
                </c:pt>
                <c:pt idx="6">
                  <c:v>1692</c:v>
                </c:pt>
                <c:pt idx="7">
                  <c:v>1476</c:v>
                </c:pt>
                <c:pt idx="8">
                  <c:v>1565</c:v>
                </c:pt>
                <c:pt idx="9">
                  <c:v>1331</c:v>
                </c:pt>
                <c:pt idx="10">
                  <c:v>1331</c:v>
                </c:pt>
                <c:pt idx="11">
                  <c:v>995</c:v>
                </c:pt>
                <c:pt idx="12">
                  <c:v>532</c:v>
                </c:pt>
                <c:pt idx="13">
                  <c:v>215</c:v>
                </c:pt>
                <c:pt idx="14">
                  <c:v>47</c:v>
                </c:pt>
                <c:pt idx="15">
                  <c:v>37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9-40C7-B313-F19212377E7B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8.75'!$Z$63:$Z$79</c:f>
              <c:numCache>
                <c:formatCode>#,##0</c:formatCode>
                <c:ptCount val="17"/>
                <c:pt idx="0">
                  <c:v>17</c:v>
                </c:pt>
                <c:pt idx="1">
                  <c:v>481</c:v>
                </c:pt>
                <c:pt idx="2">
                  <c:v>1152</c:v>
                </c:pt>
                <c:pt idx="3">
                  <c:v>1551</c:v>
                </c:pt>
                <c:pt idx="4">
                  <c:v>1836</c:v>
                </c:pt>
                <c:pt idx="5">
                  <c:v>1783</c:v>
                </c:pt>
                <c:pt idx="6">
                  <c:v>1531</c:v>
                </c:pt>
                <c:pt idx="7">
                  <c:v>1526</c:v>
                </c:pt>
                <c:pt idx="8">
                  <c:v>1581</c:v>
                </c:pt>
                <c:pt idx="9">
                  <c:v>1402</c:v>
                </c:pt>
                <c:pt idx="10">
                  <c:v>1321</c:v>
                </c:pt>
                <c:pt idx="11">
                  <c:v>919</c:v>
                </c:pt>
                <c:pt idx="12">
                  <c:v>379</c:v>
                </c:pt>
                <c:pt idx="13">
                  <c:v>140</c:v>
                </c:pt>
                <c:pt idx="14">
                  <c:v>62</c:v>
                </c:pt>
                <c:pt idx="15">
                  <c:v>23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39-40C7-B313-F1921237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8.75'!$Z$83:$Z$90</c:f>
              <c:numCache>
                <c:formatCode>#,##0</c:formatCode>
                <c:ptCount val="8"/>
                <c:pt idx="0">
                  <c:v>1403</c:v>
                </c:pt>
                <c:pt idx="1">
                  <c:v>1147</c:v>
                </c:pt>
                <c:pt idx="2">
                  <c:v>2356</c:v>
                </c:pt>
                <c:pt idx="3">
                  <c:v>801</c:v>
                </c:pt>
                <c:pt idx="4">
                  <c:v>467</c:v>
                </c:pt>
                <c:pt idx="5">
                  <c:v>683</c:v>
                </c:pt>
                <c:pt idx="6">
                  <c:v>1394</c:v>
                </c:pt>
                <c:pt idx="7">
                  <c:v>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C-4901-B07A-4C5C0619675D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8.75'!$Z$93:$Z$100</c:f>
              <c:numCache>
                <c:formatCode>#,##0</c:formatCode>
                <c:ptCount val="8"/>
                <c:pt idx="0">
                  <c:v>840</c:v>
                </c:pt>
                <c:pt idx="1">
                  <c:v>2081</c:v>
                </c:pt>
                <c:pt idx="2">
                  <c:v>383</c:v>
                </c:pt>
                <c:pt idx="3">
                  <c:v>1821</c:v>
                </c:pt>
                <c:pt idx="4">
                  <c:v>1986</c:v>
                </c:pt>
                <c:pt idx="5">
                  <c:v>1338</c:v>
                </c:pt>
                <c:pt idx="6">
                  <c:v>112</c:v>
                </c:pt>
                <c:pt idx="7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C-4901-B07A-4C5C06196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8.8'!$U$8:$Y$8</c:f>
              <c:numCache>
                <c:formatCode>#,##0</c:formatCode>
                <c:ptCount val="5"/>
                <c:pt idx="0">
                  <c:v>30158</c:v>
                </c:pt>
                <c:pt idx="1">
                  <c:v>32611</c:v>
                </c:pt>
                <c:pt idx="2">
                  <c:v>32766</c:v>
                </c:pt>
                <c:pt idx="3">
                  <c:v>34150.300000000003</c:v>
                </c:pt>
                <c:pt idx="4">
                  <c:v>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0A-4D36-A778-C4A73452AD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0A-4D36-A778-C4A73452A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8.75'!$T$8:$Z$8</c:f>
              <c:numCache>
                <c:formatCode>#,##0</c:formatCode>
                <c:ptCount val="7"/>
                <c:pt idx="0">
                  <c:v>35673</c:v>
                </c:pt>
                <c:pt idx="1">
                  <c:v>36193.5</c:v>
                </c:pt>
                <c:pt idx="2">
                  <c:v>38390.5</c:v>
                </c:pt>
                <c:pt idx="3">
                  <c:v>39997</c:v>
                </c:pt>
                <c:pt idx="4">
                  <c:v>40669.5</c:v>
                </c:pt>
                <c:pt idx="5">
                  <c:v>40485</c:v>
                </c:pt>
                <c:pt idx="6">
                  <c:v>42071.02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3-4038-9915-0AF53ED1B2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63-4038-9915-0AF53ED1B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8.76'!$U$4:$Y$4</c:f>
              <c:numCache>
                <c:formatCode>#,##0</c:formatCode>
                <c:ptCount val="5"/>
                <c:pt idx="0">
                  <c:v>142373</c:v>
                </c:pt>
                <c:pt idx="1">
                  <c:v>146655</c:v>
                </c:pt>
                <c:pt idx="2">
                  <c:v>152992</c:v>
                </c:pt>
                <c:pt idx="3">
                  <c:v>163298</c:v>
                </c:pt>
                <c:pt idx="4">
                  <c:v>180453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8-4297-ABE4-1A7A3A600F78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8.76'!$U$7:$Y$7</c:f>
              <c:numCache>
                <c:formatCode>#,##0</c:formatCode>
                <c:ptCount val="5"/>
                <c:pt idx="0">
                  <c:v>103459</c:v>
                </c:pt>
                <c:pt idx="1">
                  <c:v>107351</c:v>
                </c:pt>
                <c:pt idx="2">
                  <c:v>111117</c:v>
                </c:pt>
                <c:pt idx="3">
                  <c:v>117290</c:v>
                </c:pt>
                <c:pt idx="4">
                  <c:v>126947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48-4297-ABE4-1A7A3A600F78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8.76'!$U$11:$Y$11</c:f>
              <c:numCache>
                <c:formatCode>#,##0</c:formatCode>
                <c:ptCount val="5"/>
                <c:pt idx="0">
                  <c:v>130784</c:v>
                </c:pt>
                <c:pt idx="1">
                  <c:v>134214</c:v>
                </c:pt>
                <c:pt idx="2">
                  <c:v>139434</c:v>
                </c:pt>
                <c:pt idx="3">
                  <c:v>147875</c:v>
                </c:pt>
                <c:pt idx="4">
                  <c:v>162996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8-4297-ABE4-1A7A3A600F78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8.76'!$U$12:$Y$12</c:f>
              <c:numCache>
                <c:formatCode>#,##0</c:formatCode>
                <c:ptCount val="5"/>
                <c:pt idx="0">
                  <c:v>11589</c:v>
                </c:pt>
                <c:pt idx="1">
                  <c:v>12441</c:v>
                </c:pt>
                <c:pt idx="2">
                  <c:v>13558</c:v>
                </c:pt>
                <c:pt idx="3">
                  <c:v>15423</c:v>
                </c:pt>
                <c:pt idx="4">
                  <c:v>17457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8-4297-ABE4-1A7A3A600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8.76'!$AB$15:$AB$33</c:f>
              <c:numCache>
                <c:formatCode>0.0%</c:formatCode>
                <c:ptCount val="19"/>
                <c:pt idx="0">
                  <c:v>6.1225639004213106E-3</c:v>
                </c:pt>
                <c:pt idx="1">
                  <c:v>1.1722969341107692E-3</c:v>
                </c:pt>
                <c:pt idx="2">
                  <c:v>5.5614995162355449E-2</c:v>
                </c:pt>
                <c:pt idx="3">
                  <c:v>8.0525025212062878E-3</c:v>
                </c:pt>
                <c:pt idx="4">
                  <c:v>5.869163471432301E-2</c:v>
                </c:pt>
                <c:pt idx="5">
                  <c:v>4.6513056521093665E-2</c:v>
                </c:pt>
                <c:pt idx="6">
                  <c:v>9.3466364292552076E-2</c:v>
                </c:pt>
                <c:pt idx="7">
                  <c:v>6.0621573335107988E-2</c:v>
                </c:pt>
                <c:pt idx="8">
                  <c:v>7.6711220775763658E-2</c:v>
                </c:pt>
                <c:pt idx="9">
                  <c:v>1.6043574635384937E-2</c:v>
                </c:pt>
                <c:pt idx="10">
                  <c:v>4.370773460016484E-2</c:v>
                </c:pt>
                <c:pt idx="11">
                  <c:v>1.8551982922346846E-2</c:v>
                </c:pt>
                <c:pt idx="12">
                  <c:v>7.8804973815289003E-2</c:v>
                </c:pt>
                <c:pt idx="13">
                  <c:v>0.14975709393221154</c:v>
                </c:pt>
                <c:pt idx="14">
                  <c:v>4.3047357724617721E-2</c:v>
                </c:pt>
                <c:pt idx="15">
                  <c:v>5.1806309926641855E-2</c:v>
                </c:pt>
                <c:pt idx="16">
                  <c:v>9.8554849674674802E-2</c:v>
                </c:pt>
                <c:pt idx="17">
                  <c:v>1.8081016468468283E-2</c:v>
                </c:pt>
                <c:pt idx="18">
                  <c:v>2.8094172813973368E-2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D-400A-9E3B-9D82CFFDB4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D-400A-9E3B-9D82CFFDB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8.76'!$Y$44:$Y$60</c:f>
              <c:numCache>
                <c:formatCode>#,##0</c:formatCode>
                <c:ptCount val="17"/>
                <c:pt idx="0">
                  <c:v>12</c:v>
                </c:pt>
                <c:pt idx="1">
                  <c:v>1133</c:v>
                </c:pt>
                <c:pt idx="2">
                  <c:v>4740</c:v>
                </c:pt>
                <c:pt idx="3">
                  <c:v>9138</c:v>
                </c:pt>
                <c:pt idx="4">
                  <c:v>13501</c:v>
                </c:pt>
                <c:pt idx="5">
                  <c:v>17548</c:v>
                </c:pt>
                <c:pt idx="6">
                  <c:v>15963</c:v>
                </c:pt>
                <c:pt idx="7">
                  <c:v>11209</c:v>
                </c:pt>
                <c:pt idx="8">
                  <c:v>8907</c:v>
                </c:pt>
                <c:pt idx="9">
                  <c:v>6872</c:v>
                </c:pt>
                <c:pt idx="10">
                  <c:v>5217</c:v>
                </c:pt>
                <c:pt idx="11">
                  <c:v>3333</c:v>
                </c:pt>
                <c:pt idx="12">
                  <c:v>1470</c:v>
                </c:pt>
                <c:pt idx="13">
                  <c:v>458</c:v>
                </c:pt>
                <c:pt idx="14">
                  <c:v>101</c:v>
                </c:pt>
                <c:pt idx="15">
                  <c:v>45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7-4B9F-96C5-278ED829B6F7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8.76'!$Y$63:$Y$79</c:f>
              <c:numCache>
                <c:formatCode>#,##0</c:formatCode>
                <c:ptCount val="17"/>
                <c:pt idx="0">
                  <c:v>24</c:v>
                </c:pt>
                <c:pt idx="1">
                  <c:v>1479</c:v>
                </c:pt>
                <c:pt idx="2">
                  <c:v>4298</c:v>
                </c:pt>
                <c:pt idx="3">
                  <c:v>7828</c:v>
                </c:pt>
                <c:pt idx="4">
                  <c:v>11800</c:v>
                </c:pt>
                <c:pt idx="5">
                  <c:v>14330</c:v>
                </c:pt>
                <c:pt idx="6">
                  <c:v>11146</c:v>
                </c:pt>
                <c:pt idx="7">
                  <c:v>8306</c:v>
                </c:pt>
                <c:pt idx="8">
                  <c:v>7511</c:v>
                </c:pt>
                <c:pt idx="9">
                  <c:v>5942</c:v>
                </c:pt>
                <c:pt idx="10">
                  <c:v>4314</c:v>
                </c:pt>
                <c:pt idx="11">
                  <c:v>2484</c:v>
                </c:pt>
                <c:pt idx="12">
                  <c:v>858</c:v>
                </c:pt>
                <c:pt idx="13">
                  <c:v>255</c:v>
                </c:pt>
                <c:pt idx="14">
                  <c:v>99</c:v>
                </c:pt>
                <c:pt idx="15">
                  <c:v>54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F7-4B9F-96C5-278ED829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8.76'!$Y$83:$Y$90</c:f>
              <c:numCache>
                <c:formatCode>#,##0</c:formatCode>
                <c:ptCount val="8"/>
                <c:pt idx="0">
                  <c:v>8448</c:v>
                </c:pt>
                <c:pt idx="1">
                  <c:v>10763</c:v>
                </c:pt>
                <c:pt idx="2">
                  <c:v>10595</c:v>
                </c:pt>
                <c:pt idx="3">
                  <c:v>3555</c:v>
                </c:pt>
                <c:pt idx="4">
                  <c:v>4876</c:v>
                </c:pt>
                <c:pt idx="5">
                  <c:v>3517</c:v>
                </c:pt>
                <c:pt idx="6">
                  <c:v>8465</c:v>
                </c:pt>
                <c:pt idx="7">
                  <c:v>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E-4FF0-A7BB-92F11B8AB1CF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8.76'!$Y$93:$Y$100</c:f>
              <c:numCache>
                <c:formatCode>#,##0</c:formatCode>
                <c:ptCount val="8"/>
                <c:pt idx="0">
                  <c:v>5529</c:v>
                </c:pt>
                <c:pt idx="1">
                  <c:v>10737</c:v>
                </c:pt>
                <c:pt idx="2">
                  <c:v>1972</c:v>
                </c:pt>
                <c:pt idx="3">
                  <c:v>8003</c:v>
                </c:pt>
                <c:pt idx="4">
                  <c:v>11211</c:v>
                </c:pt>
                <c:pt idx="5">
                  <c:v>5811</c:v>
                </c:pt>
                <c:pt idx="6">
                  <c:v>1391</c:v>
                </c:pt>
                <c:pt idx="7">
                  <c:v>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E-4FF0-A7BB-92F11B8AB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8.76'!$U$8:$Y$8</c:f>
              <c:numCache>
                <c:formatCode>#,##0</c:formatCode>
                <c:ptCount val="5"/>
                <c:pt idx="0">
                  <c:v>43064</c:v>
                </c:pt>
                <c:pt idx="1">
                  <c:v>43552.15</c:v>
                </c:pt>
                <c:pt idx="2">
                  <c:v>45030</c:v>
                </c:pt>
                <c:pt idx="3">
                  <c:v>45957</c:v>
                </c:pt>
                <c:pt idx="4">
                  <c:v>45728.22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6-4F7D-856C-8045E9758E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66-4F7D-856C-8045E9758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8.76'!$T$4:$Z$4</c:f>
              <c:numCache>
                <c:formatCode>#,##0</c:formatCode>
                <c:ptCount val="7"/>
                <c:pt idx="0">
                  <c:v>137255</c:v>
                </c:pt>
                <c:pt idx="1">
                  <c:v>142373</c:v>
                </c:pt>
                <c:pt idx="2">
                  <c:v>146655</c:v>
                </c:pt>
                <c:pt idx="3">
                  <c:v>152992</c:v>
                </c:pt>
                <c:pt idx="4">
                  <c:v>163298</c:v>
                </c:pt>
                <c:pt idx="5">
                  <c:v>180453</c:v>
                </c:pt>
                <c:pt idx="6">
                  <c:v>195343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B-485E-8380-3EAEA1806B69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8.76'!$T$7:$Z$7</c:f>
              <c:numCache>
                <c:formatCode>#,##0</c:formatCode>
                <c:ptCount val="7"/>
                <c:pt idx="0">
                  <c:v>99308</c:v>
                </c:pt>
                <c:pt idx="1">
                  <c:v>103459</c:v>
                </c:pt>
                <c:pt idx="2">
                  <c:v>107351</c:v>
                </c:pt>
                <c:pt idx="3">
                  <c:v>111117</c:v>
                </c:pt>
                <c:pt idx="4">
                  <c:v>117290</c:v>
                </c:pt>
                <c:pt idx="5">
                  <c:v>126947</c:v>
                </c:pt>
                <c:pt idx="6">
                  <c:v>135901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B-485E-8380-3EAEA1806B69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8.76'!$T$11:$Z$11</c:f>
              <c:numCache>
                <c:formatCode>#,##0</c:formatCode>
                <c:ptCount val="7"/>
                <c:pt idx="0">
                  <c:v>126271</c:v>
                </c:pt>
                <c:pt idx="1">
                  <c:v>130784</c:v>
                </c:pt>
                <c:pt idx="2">
                  <c:v>134214</c:v>
                </c:pt>
                <c:pt idx="3">
                  <c:v>139434</c:v>
                </c:pt>
                <c:pt idx="4">
                  <c:v>147875</c:v>
                </c:pt>
                <c:pt idx="5">
                  <c:v>162996</c:v>
                </c:pt>
                <c:pt idx="6">
                  <c:v>176113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4B-485E-8380-3EAEA1806B69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8.76'!$T$12:$Z$12</c:f>
              <c:numCache>
                <c:formatCode>#,##0</c:formatCode>
                <c:ptCount val="7"/>
                <c:pt idx="0">
                  <c:v>10984</c:v>
                </c:pt>
                <c:pt idx="1">
                  <c:v>11589</c:v>
                </c:pt>
                <c:pt idx="2">
                  <c:v>12441</c:v>
                </c:pt>
                <c:pt idx="3">
                  <c:v>13558</c:v>
                </c:pt>
                <c:pt idx="4">
                  <c:v>15423</c:v>
                </c:pt>
                <c:pt idx="5">
                  <c:v>17457</c:v>
                </c:pt>
                <c:pt idx="6">
                  <c:v>19230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4B-485E-8380-3EAEA1806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8.76'!$AB$15:$AB$33</c:f>
              <c:numCache>
                <c:formatCode>0.0%</c:formatCode>
                <c:ptCount val="19"/>
                <c:pt idx="0">
                  <c:v>6.1225639004213106E-3</c:v>
                </c:pt>
                <c:pt idx="1">
                  <c:v>1.1722969341107692E-3</c:v>
                </c:pt>
                <c:pt idx="2">
                  <c:v>5.5614995162355449E-2</c:v>
                </c:pt>
                <c:pt idx="3">
                  <c:v>8.0525025212062878E-3</c:v>
                </c:pt>
                <c:pt idx="4">
                  <c:v>5.869163471432301E-2</c:v>
                </c:pt>
                <c:pt idx="5">
                  <c:v>4.6513056521093665E-2</c:v>
                </c:pt>
                <c:pt idx="6">
                  <c:v>9.3466364292552076E-2</c:v>
                </c:pt>
                <c:pt idx="7">
                  <c:v>6.0621573335107988E-2</c:v>
                </c:pt>
                <c:pt idx="8">
                  <c:v>7.6711220775763658E-2</c:v>
                </c:pt>
                <c:pt idx="9">
                  <c:v>1.6043574635384937E-2</c:v>
                </c:pt>
                <c:pt idx="10">
                  <c:v>4.370773460016484E-2</c:v>
                </c:pt>
                <c:pt idx="11">
                  <c:v>1.8551982922346846E-2</c:v>
                </c:pt>
                <c:pt idx="12">
                  <c:v>7.8804973815289003E-2</c:v>
                </c:pt>
                <c:pt idx="13">
                  <c:v>0.14975709393221154</c:v>
                </c:pt>
                <c:pt idx="14">
                  <c:v>4.3047357724617721E-2</c:v>
                </c:pt>
                <c:pt idx="15">
                  <c:v>5.1806309926641855E-2</c:v>
                </c:pt>
                <c:pt idx="16">
                  <c:v>9.8554849674674802E-2</c:v>
                </c:pt>
                <c:pt idx="17">
                  <c:v>1.8081016468468283E-2</c:v>
                </c:pt>
                <c:pt idx="18">
                  <c:v>2.8094172813973368E-2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D-4372-B466-CDD48B6FBE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D-4372-B466-CDD48B6FB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8.76'!$Z$44:$Z$60</c:f>
              <c:numCache>
                <c:formatCode>#,##0</c:formatCode>
                <c:ptCount val="17"/>
                <c:pt idx="0">
                  <c:v>11</c:v>
                </c:pt>
                <c:pt idx="1">
                  <c:v>1220</c:v>
                </c:pt>
                <c:pt idx="2">
                  <c:v>5073</c:v>
                </c:pt>
                <c:pt idx="3">
                  <c:v>10365</c:v>
                </c:pt>
                <c:pt idx="4">
                  <c:v>14450</c:v>
                </c:pt>
                <c:pt idx="5">
                  <c:v>18437</c:v>
                </c:pt>
                <c:pt idx="6">
                  <c:v>18176</c:v>
                </c:pt>
                <c:pt idx="7">
                  <c:v>12478</c:v>
                </c:pt>
                <c:pt idx="8">
                  <c:v>9471</c:v>
                </c:pt>
                <c:pt idx="9">
                  <c:v>7275</c:v>
                </c:pt>
                <c:pt idx="10">
                  <c:v>5713</c:v>
                </c:pt>
                <c:pt idx="11">
                  <c:v>3553</c:v>
                </c:pt>
                <c:pt idx="12">
                  <c:v>1454</c:v>
                </c:pt>
                <c:pt idx="13">
                  <c:v>535</c:v>
                </c:pt>
                <c:pt idx="14">
                  <c:v>126</c:v>
                </c:pt>
                <c:pt idx="15">
                  <c:v>40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A-46A6-A23E-A46C4F7D1D91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8.76'!$Z$63:$Z$79</c:f>
              <c:numCache>
                <c:formatCode>#,##0</c:formatCode>
                <c:ptCount val="17"/>
                <c:pt idx="0">
                  <c:v>23</c:v>
                </c:pt>
                <c:pt idx="1">
                  <c:v>1497</c:v>
                </c:pt>
                <c:pt idx="2">
                  <c:v>4619</c:v>
                </c:pt>
                <c:pt idx="3">
                  <c:v>8331</c:v>
                </c:pt>
                <c:pt idx="4">
                  <c:v>12613</c:v>
                </c:pt>
                <c:pt idx="5">
                  <c:v>15463</c:v>
                </c:pt>
                <c:pt idx="6">
                  <c:v>12681</c:v>
                </c:pt>
                <c:pt idx="7">
                  <c:v>8963</c:v>
                </c:pt>
                <c:pt idx="8">
                  <c:v>7772</c:v>
                </c:pt>
                <c:pt idx="9">
                  <c:v>6073</c:v>
                </c:pt>
                <c:pt idx="10">
                  <c:v>4613</c:v>
                </c:pt>
                <c:pt idx="11">
                  <c:v>2647</c:v>
                </c:pt>
                <c:pt idx="12">
                  <c:v>962</c:v>
                </c:pt>
                <c:pt idx="13">
                  <c:v>270</c:v>
                </c:pt>
                <c:pt idx="14">
                  <c:v>116</c:v>
                </c:pt>
                <c:pt idx="15">
                  <c:v>54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FA-46A6-A23E-A46C4F7D1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8.76'!$Z$83:$Z$90</c:f>
              <c:numCache>
                <c:formatCode>#,##0</c:formatCode>
                <c:ptCount val="8"/>
                <c:pt idx="0">
                  <c:v>9294</c:v>
                </c:pt>
                <c:pt idx="1">
                  <c:v>11800</c:v>
                </c:pt>
                <c:pt idx="2">
                  <c:v>11272</c:v>
                </c:pt>
                <c:pt idx="3">
                  <c:v>3899</c:v>
                </c:pt>
                <c:pt idx="4">
                  <c:v>5114</c:v>
                </c:pt>
                <c:pt idx="5">
                  <c:v>3798</c:v>
                </c:pt>
                <c:pt idx="6">
                  <c:v>9181</c:v>
                </c:pt>
                <c:pt idx="7">
                  <c:v>8304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A-4FB5-A013-0032EADD2B20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8.76'!$Z$93:$Z$100</c:f>
              <c:numCache>
                <c:formatCode>#,##0</c:formatCode>
                <c:ptCount val="8"/>
                <c:pt idx="0">
                  <c:v>6140</c:v>
                </c:pt>
                <c:pt idx="1">
                  <c:v>11762</c:v>
                </c:pt>
                <c:pt idx="2">
                  <c:v>2154</c:v>
                </c:pt>
                <c:pt idx="3">
                  <c:v>8966</c:v>
                </c:pt>
                <c:pt idx="4">
                  <c:v>11522</c:v>
                </c:pt>
                <c:pt idx="5">
                  <c:v>6190</c:v>
                </c:pt>
                <c:pt idx="6">
                  <c:v>1565</c:v>
                </c:pt>
                <c:pt idx="7">
                  <c:v>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A-4FB5-A013-0032EADD2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8.8'!$T$4:$Z$4</c:f>
              <c:numCache>
                <c:formatCode>#,##0</c:formatCode>
                <c:ptCount val="7"/>
                <c:pt idx="0">
                  <c:v>10120</c:v>
                </c:pt>
                <c:pt idx="1">
                  <c:v>10351</c:v>
                </c:pt>
                <c:pt idx="2">
                  <c:v>10009</c:v>
                </c:pt>
                <c:pt idx="3">
                  <c:v>10097</c:v>
                </c:pt>
                <c:pt idx="4">
                  <c:v>9904</c:v>
                </c:pt>
                <c:pt idx="5">
                  <c:v>9907</c:v>
                </c:pt>
                <c:pt idx="6">
                  <c:v>10399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9-4218-A0DF-A9A615B71AA5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8.8'!$T$7:$Z$7</c:f>
              <c:numCache>
                <c:formatCode>#,##0</c:formatCode>
                <c:ptCount val="7"/>
                <c:pt idx="0">
                  <c:v>7215</c:v>
                </c:pt>
                <c:pt idx="1">
                  <c:v>7199</c:v>
                </c:pt>
                <c:pt idx="2">
                  <c:v>7100</c:v>
                </c:pt>
                <c:pt idx="3">
                  <c:v>7077</c:v>
                </c:pt>
                <c:pt idx="4">
                  <c:v>6910</c:v>
                </c:pt>
                <c:pt idx="5">
                  <c:v>6995</c:v>
                </c:pt>
                <c:pt idx="6">
                  <c:v>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9-4218-A0DF-A9A615B71AA5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8.8'!$T$11:$Z$11</c:f>
              <c:numCache>
                <c:formatCode>#,##0</c:formatCode>
                <c:ptCount val="7"/>
                <c:pt idx="0">
                  <c:v>8321</c:v>
                </c:pt>
                <c:pt idx="1">
                  <c:v>8598</c:v>
                </c:pt>
                <c:pt idx="2">
                  <c:v>8268</c:v>
                </c:pt>
                <c:pt idx="3">
                  <c:v>8360</c:v>
                </c:pt>
                <c:pt idx="4">
                  <c:v>8245</c:v>
                </c:pt>
                <c:pt idx="5">
                  <c:v>8246</c:v>
                </c:pt>
                <c:pt idx="6">
                  <c:v>8635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9-4218-A0DF-A9A615B71AA5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8.8'!$T$12:$Z$12</c:f>
              <c:numCache>
                <c:formatCode>#,##0</c:formatCode>
                <c:ptCount val="7"/>
                <c:pt idx="0">
                  <c:v>1797</c:v>
                </c:pt>
                <c:pt idx="1">
                  <c:v>1755</c:v>
                </c:pt>
                <c:pt idx="2">
                  <c:v>1747</c:v>
                </c:pt>
                <c:pt idx="3">
                  <c:v>1740</c:v>
                </c:pt>
                <c:pt idx="4">
                  <c:v>1659</c:v>
                </c:pt>
                <c:pt idx="5">
                  <c:v>1661</c:v>
                </c:pt>
                <c:pt idx="6">
                  <c:v>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29-4218-A0DF-A9A615B71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8.76'!$T$8:$Z$8</c:f>
              <c:numCache>
                <c:formatCode>#,##0</c:formatCode>
                <c:ptCount val="7"/>
                <c:pt idx="0">
                  <c:v>41999</c:v>
                </c:pt>
                <c:pt idx="1">
                  <c:v>43064</c:v>
                </c:pt>
                <c:pt idx="2">
                  <c:v>43552.15</c:v>
                </c:pt>
                <c:pt idx="3">
                  <c:v>45030</c:v>
                </c:pt>
                <c:pt idx="4">
                  <c:v>45957</c:v>
                </c:pt>
                <c:pt idx="5">
                  <c:v>45728.22</c:v>
                </c:pt>
                <c:pt idx="6">
                  <c:v>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2-421B-9223-97227AA1DDA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2-421B-9223-97227AA1D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8.77'!$U$4:$Y$4</c:f>
              <c:numCache>
                <c:formatCode>#,##0</c:formatCode>
                <c:ptCount val="5"/>
                <c:pt idx="0">
                  <c:v>82951</c:v>
                </c:pt>
                <c:pt idx="1">
                  <c:v>86054</c:v>
                </c:pt>
                <c:pt idx="2">
                  <c:v>89129</c:v>
                </c:pt>
                <c:pt idx="3">
                  <c:v>91932</c:v>
                </c:pt>
                <c:pt idx="4">
                  <c:v>97236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4-4879-8D3C-9B60F01CD30E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8.77'!$U$7:$Y$7</c:f>
              <c:numCache>
                <c:formatCode>#,##0</c:formatCode>
                <c:ptCount val="5"/>
                <c:pt idx="0">
                  <c:v>55627</c:v>
                </c:pt>
                <c:pt idx="1">
                  <c:v>57532</c:v>
                </c:pt>
                <c:pt idx="2">
                  <c:v>58945</c:v>
                </c:pt>
                <c:pt idx="3">
                  <c:v>60805</c:v>
                </c:pt>
                <c:pt idx="4">
                  <c:v>63144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94-4879-8D3C-9B60F01CD30E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8.77'!$U$11:$Y$11</c:f>
              <c:numCache>
                <c:formatCode>#,##0</c:formatCode>
                <c:ptCount val="5"/>
                <c:pt idx="0">
                  <c:v>74192</c:v>
                </c:pt>
                <c:pt idx="1">
                  <c:v>77141</c:v>
                </c:pt>
                <c:pt idx="2">
                  <c:v>80258</c:v>
                </c:pt>
                <c:pt idx="3">
                  <c:v>82652</c:v>
                </c:pt>
                <c:pt idx="4">
                  <c:v>87504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4-4879-8D3C-9B60F01CD30E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8.77'!$U$12:$Y$12</c:f>
              <c:numCache>
                <c:formatCode>#,##0</c:formatCode>
                <c:ptCount val="5"/>
                <c:pt idx="0">
                  <c:v>8761</c:v>
                </c:pt>
                <c:pt idx="1">
                  <c:v>8911</c:v>
                </c:pt>
                <c:pt idx="2">
                  <c:v>8868</c:v>
                </c:pt>
                <c:pt idx="3">
                  <c:v>9280</c:v>
                </c:pt>
                <c:pt idx="4">
                  <c:v>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94-4879-8D3C-9B60F01CD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8.77'!$AB$15:$AB$33</c:f>
              <c:numCache>
                <c:formatCode>0.0%</c:formatCode>
                <c:ptCount val="19"/>
                <c:pt idx="0">
                  <c:v>9.4568429634158766E-3</c:v>
                </c:pt>
                <c:pt idx="1">
                  <c:v>1.6508712931825129E-3</c:v>
                </c:pt>
                <c:pt idx="2">
                  <c:v>3.2232752471211656E-2</c:v>
                </c:pt>
                <c:pt idx="3">
                  <c:v>6.2977682665851424E-3</c:v>
                </c:pt>
                <c:pt idx="4">
                  <c:v>3.2375420360745949E-2</c:v>
                </c:pt>
                <c:pt idx="5">
                  <c:v>3.1886273310914093E-2</c:v>
                </c:pt>
                <c:pt idx="6">
                  <c:v>6.5066748191174972E-2</c:v>
                </c:pt>
                <c:pt idx="7">
                  <c:v>9.1195353103026594E-2</c:v>
                </c:pt>
                <c:pt idx="8">
                  <c:v>1.906654437990421E-2</c:v>
                </c:pt>
                <c:pt idx="9">
                  <c:v>3.8612045246102109E-2</c:v>
                </c:pt>
                <c:pt idx="10">
                  <c:v>4.4522572098237033E-2</c:v>
                </c:pt>
                <c:pt idx="11">
                  <c:v>1.6794048710893711E-2</c:v>
                </c:pt>
                <c:pt idx="12">
                  <c:v>0.15854478752675022</c:v>
                </c:pt>
                <c:pt idx="13">
                  <c:v>0.10152858453072455</c:v>
                </c:pt>
                <c:pt idx="14">
                  <c:v>4.4125140120248652E-2</c:v>
                </c:pt>
                <c:pt idx="15">
                  <c:v>9.5567104860898811E-2</c:v>
                </c:pt>
                <c:pt idx="16">
                  <c:v>0.11092428411291144</c:v>
                </c:pt>
                <c:pt idx="17">
                  <c:v>3.8846428207479876E-2</c:v>
                </c:pt>
                <c:pt idx="18">
                  <c:v>2.7708142260266994E-2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2-4087-A0FD-01E0F8D548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2-4087-A0FD-01E0F8D54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8.77'!$Y$44:$Y$60</c:f>
              <c:numCache>
                <c:formatCode>#,##0</c:formatCode>
                <c:ptCount val="17"/>
                <c:pt idx="0">
                  <c:v>7</c:v>
                </c:pt>
                <c:pt idx="1">
                  <c:v>168</c:v>
                </c:pt>
                <c:pt idx="2">
                  <c:v>979</c:v>
                </c:pt>
                <c:pt idx="3">
                  <c:v>4452</c:v>
                </c:pt>
                <c:pt idx="4">
                  <c:v>11237</c:v>
                </c:pt>
                <c:pt idx="5">
                  <c:v>9565</c:v>
                </c:pt>
                <c:pt idx="6">
                  <c:v>6277</c:v>
                </c:pt>
                <c:pt idx="7">
                  <c:v>3985</c:v>
                </c:pt>
                <c:pt idx="8">
                  <c:v>3152</c:v>
                </c:pt>
                <c:pt idx="9">
                  <c:v>2667</c:v>
                </c:pt>
                <c:pt idx="10">
                  <c:v>2175</c:v>
                </c:pt>
                <c:pt idx="11">
                  <c:v>1458</c:v>
                </c:pt>
                <c:pt idx="12">
                  <c:v>980</c:v>
                </c:pt>
                <c:pt idx="13">
                  <c:v>473</c:v>
                </c:pt>
                <c:pt idx="14">
                  <c:v>113</c:v>
                </c:pt>
                <c:pt idx="15">
                  <c:v>58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9-4318-9662-BF68C5FB6117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8.77'!$Y$63:$Y$79</c:f>
              <c:numCache>
                <c:formatCode>#,##0</c:formatCode>
                <c:ptCount val="17"/>
                <c:pt idx="0">
                  <c:v>13</c:v>
                </c:pt>
                <c:pt idx="1">
                  <c:v>269</c:v>
                </c:pt>
                <c:pt idx="2">
                  <c:v>1341</c:v>
                </c:pt>
                <c:pt idx="3">
                  <c:v>5491</c:v>
                </c:pt>
                <c:pt idx="4">
                  <c:v>12598</c:v>
                </c:pt>
                <c:pt idx="5">
                  <c:v>9960</c:v>
                </c:pt>
                <c:pt idx="6">
                  <c:v>5510</c:v>
                </c:pt>
                <c:pt idx="7">
                  <c:v>3665</c:v>
                </c:pt>
                <c:pt idx="8">
                  <c:v>3058</c:v>
                </c:pt>
                <c:pt idx="9">
                  <c:v>2489</c:v>
                </c:pt>
                <c:pt idx="10">
                  <c:v>2108</c:v>
                </c:pt>
                <c:pt idx="11">
                  <c:v>1665</c:v>
                </c:pt>
                <c:pt idx="12">
                  <c:v>815</c:v>
                </c:pt>
                <c:pt idx="13">
                  <c:v>328</c:v>
                </c:pt>
                <c:pt idx="14">
                  <c:v>98</c:v>
                </c:pt>
                <c:pt idx="15">
                  <c:v>25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C9-4318-9662-BF68C5FB6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8.77'!$Y$83:$Y$90</c:f>
              <c:numCache>
                <c:formatCode>#,##0</c:formatCode>
                <c:ptCount val="8"/>
                <c:pt idx="0">
                  <c:v>4688</c:v>
                </c:pt>
                <c:pt idx="1">
                  <c:v>9790</c:v>
                </c:pt>
                <c:pt idx="2">
                  <c:v>2547</c:v>
                </c:pt>
                <c:pt idx="3">
                  <c:v>2074</c:v>
                </c:pt>
                <c:pt idx="4">
                  <c:v>2233</c:v>
                </c:pt>
                <c:pt idx="5">
                  <c:v>1509</c:v>
                </c:pt>
                <c:pt idx="6">
                  <c:v>648</c:v>
                </c:pt>
                <c:pt idx="7">
                  <c:v>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B-4D3E-953B-BE6C405258AA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8.77'!$Y$93:$Y$100</c:f>
              <c:numCache>
                <c:formatCode>#,##0</c:formatCode>
                <c:ptCount val="8"/>
                <c:pt idx="0">
                  <c:v>3997</c:v>
                </c:pt>
                <c:pt idx="1">
                  <c:v>10824</c:v>
                </c:pt>
                <c:pt idx="2">
                  <c:v>829</c:v>
                </c:pt>
                <c:pt idx="3">
                  <c:v>2789</c:v>
                </c:pt>
                <c:pt idx="4">
                  <c:v>4373</c:v>
                </c:pt>
                <c:pt idx="5">
                  <c:v>2109</c:v>
                </c:pt>
                <c:pt idx="6">
                  <c:v>118</c:v>
                </c:pt>
                <c:pt idx="7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EB-4D3E-953B-BE6C40525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8.77'!$U$8:$Y$8</c:f>
              <c:numCache>
                <c:formatCode>#,##0</c:formatCode>
                <c:ptCount val="5"/>
                <c:pt idx="0">
                  <c:v>44520</c:v>
                </c:pt>
                <c:pt idx="1">
                  <c:v>45448</c:v>
                </c:pt>
                <c:pt idx="2">
                  <c:v>47202</c:v>
                </c:pt>
                <c:pt idx="3">
                  <c:v>49423.15</c:v>
                </c:pt>
                <c:pt idx="4">
                  <c:v>50274.74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C-446B-9FDF-A87DC3CDBF8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C-446B-9FDF-A87DC3CD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8.77'!$T$4:$Z$4</c:f>
              <c:numCache>
                <c:formatCode>#,##0</c:formatCode>
                <c:ptCount val="7"/>
                <c:pt idx="0">
                  <c:v>80451</c:v>
                </c:pt>
                <c:pt idx="1">
                  <c:v>82951</c:v>
                </c:pt>
                <c:pt idx="2">
                  <c:v>86054</c:v>
                </c:pt>
                <c:pt idx="3">
                  <c:v>89129</c:v>
                </c:pt>
                <c:pt idx="4">
                  <c:v>91932</c:v>
                </c:pt>
                <c:pt idx="5">
                  <c:v>97236</c:v>
                </c:pt>
                <c:pt idx="6">
                  <c:v>98130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F-43B5-8542-47106B053577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8.77'!$T$7:$Z$7</c:f>
              <c:numCache>
                <c:formatCode>#,##0</c:formatCode>
                <c:ptCount val="7"/>
                <c:pt idx="0">
                  <c:v>54187</c:v>
                </c:pt>
                <c:pt idx="1">
                  <c:v>55627</c:v>
                </c:pt>
                <c:pt idx="2">
                  <c:v>57532</c:v>
                </c:pt>
                <c:pt idx="3">
                  <c:v>58945</c:v>
                </c:pt>
                <c:pt idx="4">
                  <c:v>60805</c:v>
                </c:pt>
                <c:pt idx="5">
                  <c:v>63144</c:v>
                </c:pt>
                <c:pt idx="6">
                  <c:v>64504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F-43B5-8542-47106B053577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8.77'!$T$11:$Z$11</c:f>
              <c:numCache>
                <c:formatCode>#,##0</c:formatCode>
                <c:ptCount val="7"/>
                <c:pt idx="0">
                  <c:v>71811</c:v>
                </c:pt>
                <c:pt idx="1">
                  <c:v>74192</c:v>
                </c:pt>
                <c:pt idx="2">
                  <c:v>77141</c:v>
                </c:pt>
                <c:pt idx="3">
                  <c:v>80258</c:v>
                </c:pt>
                <c:pt idx="4">
                  <c:v>82652</c:v>
                </c:pt>
                <c:pt idx="5">
                  <c:v>87504</c:v>
                </c:pt>
                <c:pt idx="6">
                  <c:v>88167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F-43B5-8542-47106B053577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8.77'!$T$12:$Z$12</c:f>
              <c:numCache>
                <c:formatCode>#,##0</c:formatCode>
                <c:ptCount val="7"/>
                <c:pt idx="0">
                  <c:v>8639</c:v>
                </c:pt>
                <c:pt idx="1">
                  <c:v>8761</c:v>
                </c:pt>
                <c:pt idx="2">
                  <c:v>8911</c:v>
                </c:pt>
                <c:pt idx="3">
                  <c:v>8868</c:v>
                </c:pt>
                <c:pt idx="4">
                  <c:v>9280</c:v>
                </c:pt>
                <c:pt idx="5">
                  <c:v>9732</c:v>
                </c:pt>
                <c:pt idx="6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3F-43B5-8542-47106B053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8.77'!$AB$15:$AB$33</c:f>
              <c:numCache>
                <c:formatCode>0.0%</c:formatCode>
                <c:ptCount val="19"/>
                <c:pt idx="0">
                  <c:v>9.4568429634158766E-3</c:v>
                </c:pt>
                <c:pt idx="1">
                  <c:v>1.6508712931825129E-3</c:v>
                </c:pt>
                <c:pt idx="2">
                  <c:v>3.2232752471211656E-2</c:v>
                </c:pt>
                <c:pt idx="3">
                  <c:v>6.2977682665851424E-3</c:v>
                </c:pt>
                <c:pt idx="4">
                  <c:v>3.2375420360745949E-2</c:v>
                </c:pt>
                <c:pt idx="5">
                  <c:v>3.1886273310914093E-2</c:v>
                </c:pt>
                <c:pt idx="6">
                  <c:v>6.5066748191174972E-2</c:v>
                </c:pt>
                <c:pt idx="7">
                  <c:v>9.1195353103026594E-2</c:v>
                </c:pt>
                <c:pt idx="8">
                  <c:v>1.906654437990421E-2</c:v>
                </c:pt>
                <c:pt idx="9">
                  <c:v>3.8612045246102109E-2</c:v>
                </c:pt>
                <c:pt idx="10">
                  <c:v>4.4522572098237033E-2</c:v>
                </c:pt>
                <c:pt idx="11">
                  <c:v>1.6794048710893711E-2</c:v>
                </c:pt>
                <c:pt idx="12">
                  <c:v>0.15854478752675022</c:v>
                </c:pt>
                <c:pt idx="13">
                  <c:v>0.10152858453072455</c:v>
                </c:pt>
                <c:pt idx="14">
                  <c:v>4.4125140120248652E-2</c:v>
                </c:pt>
                <c:pt idx="15">
                  <c:v>9.5567104860898811E-2</c:v>
                </c:pt>
                <c:pt idx="16">
                  <c:v>0.11092428411291144</c:v>
                </c:pt>
                <c:pt idx="17">
                  <c:v>3.8846428207479876E-2</c:v>
                </c:pt>
                <c:pt idx="18">
                  <c:v>2.7708142260266994E-2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8-4993-BDD1-B3EB48FC4B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8-4993-BDD1-B3EB48FC4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8.77'!$Z$44:$Z$60</c:f>
              <c:numCache>
                <c:formatCode>#,##0</c:formatCode>
                <c:ptCount val="17"/>
                <c:pt idx="0">
                  <c:v>17</c:v>
                </c:pt>
                <c:pt idx="1">
                  <c:v>178</c:v>
                </c:pt>
                <c:pt idx="2">
                  <c:v>977</c:v>
                </c:pt>
                <c:pt idx="3">
                  <c:v>3883</c:v>
                </c:pt>
                <c:pt idx="4">
                  <c:v>10945</c:v>
                </c:pt>
                <c:pt idx="5">
                  <c:v>10147</c:v>
                </c:pt>
                <c:pt idx="6">
                  <c:v>6503</c:v>
                </c:pt>
                <c:pt idx="7">
                  <c:v>4140</c:v>
                </c:pt>
                <c:pt idx="8">
                  <c:v>3269</c:v>
                </c:pt>
                <c:pt idx="9">
                  <c:v>2682</c:v>
                </c:pt>
                <c:pt idx="10">
                  <c:v>2186</c:v>
                </c:pt>
                <c:pt idx="11">
                  <c:v>1523</c:v>
                </c:pt>
                <c:pt idx="12">
                  <c:v>921</c:v>
                </c:pt>
                <c:pt idx="13">
                  <c:v>525</c:v>
                </c:pt>
                <c:pt idx="14">
                  <c:v>144</c:v>
                </c:pt>
                <c:pt idx="15">
                  <c:v>53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B-48F3-B9AB-3F1E5867EAA0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8.77'!$Z$63:$Z$79</c:f>
              <c:numCache>
                <c:formatCode>#,##0</c:formatCode>
                <c:ptCount val="17"/>
                <c:pt idx="0">
                  <c:v>10</c:v>
                </c:pt>
                <c:pt idx="1">
                  <c:v>293</c:v>
                </c:pt>
                <c:pt idx="2">
                  <c:v>1200</c:v>
                </c:pt>
                <c:pt idx="3">
                  <c:v>5098</c:v>
                </c:pt>
                <c:pt idx="4">
                  <c:v>12520</c:v>
                </c:pt>
                <c:pt idx="5">
                  <c:v>10200</c:v>
                </c:pt>
                <c:pt idx="6">
                  <c:v>5999</c:v>
                </c:pt>
                <c:pt idx="7">
                  <c:v>3657</c:v>
                </c:pt>
                <c:pt idx="8">
                  <c:v>3105</c:v>
                </c:pt>
                <c:pt idx="9">
                  <c:v>2565</c:v>
                </c:pt>
                <c:pt idx="10">
                  <c:v>2078</c:v>
                </c:pt>
                <c:pt idx="11">
                  <c:v>1727</c:v>
                </c:pt>
                <c:pt idx="12">
                  <c:v>840</c:v>
                </c:pt>
                <c:pt idx="13">
                  <c:v>383</c:v>
                </c:pt>
                <c:pt idx="14">
                  <c:v>92</c:v>
                </c:pt>
                <c:pt idx="15">
                  <c:v>43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B-48F3-B9AB-3F1E5867E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8.77'!$Z$83:$Z$90</c:f>
              <c:numCache>
                <c:formatCode>#,##0</c:formatCode>
                <c:ptCount val="8"/>
                <c:pt idx="0">
                  <c:v>4920</c:v>
                </c:pt>
                <c:pt idx="1">
                  <c:v>10219</c:v>
                </c:pt>
                <c:pt idx="2">
                  <c:v>2640</c:v>
                </c:pt>
                <c:pt idx="3">
                  <c:v>2065</c:v>
                </c:pt>
                <c:pt idx="4">
                  <c:v>2251</c:v>
                </c:pt>
                <c:pt idx="5">
                  <c:v>1570</c:v>
                </c:pt>
                <c:pt idx="6">
                  <c:v>670</c:v>
                </c:pt>
                <c:pt idx="7">
                  <c:v>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4-4BAC-8615-99341869D36D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8.77'!$Z$93:$Z$100</c:f>
              <c:numCache>
                <c:formatCode>#,##0</c:formatCode>
                <c:ptCount val="8"/>
                <c:pt idx="0">
                  <c:v>4195</c:v>
                </c:pt>
                <c:pt idx="1">
                  <c:v>11245</c:v>
                </c:pt>
                <c:pt idx="2">
                  <c:v>886</c:v>
                </c:pt>
                <c:pt idx="3">
                  <c:v>2802</c:v>
                </c:pt>
                <c:pt idx="4">
                  <c:v>4412</c:v>
                </c:pt>
                <c:pt idx="5">
                  <c:v>2115</c:v>
                </c:pt>
                <c:pt idx="6">
                  <c:v>102</c:v>
                </c:pt>
                <c:pt idx="7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4-4BAC-8615-99341869D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8.8'!$AB$15:$AB$33</c:f>
              <c:numCache>
                <c:formatCode>0.0%</c:formatCode>
                <c:ptCount val="19"/>
                <c:pt idx="0">
                  <c:v>6.9910568323877292E-2</c:v>
                </c:pt>
                <c:pt idx="1">
                  <c:v>5.6736224636984326E-3</c:v>
                </c:pt>
                <c:pt idx="2">
                  <c:v>9.6259255697663235E-2</c:v>
                </c:pt>
                <c:pt idx="3">
                  <c:v>9.5201461679007594E-3</c:v>
                </c:pt>
                <c:pt idx="4">
                  <c:v>6.9237426675641894E-2</c:v>
                </c:pt>
                <c:pt idx="5">
                  <c:v>2.8656601596307337E-2</c:v>
                </c:pt>
                <c:pt idx="6">
                  <c:v>7.741128954707184E-2</c:v>
                </c:pt>
                <c:pt idx="7">
                  <c:v>5.8082507933455138E-2</c:v>
                </c:pt>
                <c:pt idx="8">
                  <c:v>4.2696413116645834E-2</c:v>
                </c:pt>
                <c:pt idx="9">
                  <c:v>3.8465237042023272E-3</c:v>
                </c:pt>
                <c:pt idx="10">
                  <c:v>2.4040773151264544E-2</c:v>
                </c:pt>
                <c:pt idx="11">
                  <c:v>1.2116549668237331E-2</c:v>
                </c:pt>
                <c:pt idx="12">
                  <c:v>3.6445812097317051E-2</c:v>
                </c:pt>
                <c:pt idx="13">
                  <c:v>6.6352533897490143E-2</c:v>
                </c:pt>
                <c:pt idx="14">
                  <c:v>5.2793537840176943E-2</c:v>
                </c:pt>
                <c:pt idx="15">
                  <c:v>7.5488027694970664E-2</c:v>
                </c:pt>
                <c:pt idx="16">
                  <c:v>0.11760746225598616</c:v>
                </c:pt>
                <c:pt idx="17">
                  <c:v>2.057890181748245E-2</c:v>
                </c:pt>
                <c:pt idx="18">
                  <c:v>2.9714395614962977E-2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14-46B9-89EF-46E9436823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14-46B9-89EF-46E943682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8.77'!$T$8:$Z$8</c:f>
              <c:numCache>
                <c:formatCode>#,##0</c:formatCode>
                <c:ptCount val="7"/>
                <c:pt idx="0">
                  <c:v>44121.51</c:v>
                </c:pt>
                <c:pt idx="1">
                  <c:v>44520</c:v>
                </c:pt>
                <c:pt idx="2">
                  <c:v>45448</c:v>
                </c:pt>
                <c:pt idx="3">
                  <c:v>47202</c:v>
                </c:pt>
                <c:pt idx="4">
                  <c:v>49423.15</c:v>
                </c:pt>
                <c:pt idx="5">
                  <c:v>50274.74</c:v>
                </c:pt>
                <c:pt idx="6">
                  <c:v>52967.83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A-4DB0-9F3C-06C4D19FA3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5A-4DB0-9F3C-06C4D19FA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8.78'!$U$4:$Y$4</c:f>
              <c:numCache>
                <c:formatCode>#,##0</c:formatCode>
                <c:ptCount val="5"/>
                <c:pt idx="0">
                  <c:v>117155</c:v>
                </c:pt>
                <c:pt idx="1">
                  <c:v>117229</c:v>
                </c:pt>
                <c:pt idx="2">
                  <c:v>118566</c:v>
                </c:pt>
                <c:pt idx="3">
                  <c:v>118717</c:v>
                </c:pt>
                <c:pt idx="4">
                  <c:v>122106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B-4AF5-AED9-45AB9A398D96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8.78'!$U$7:$Y$7</c:f>
              <c:numCache>
                <c:formatCode>#,##0</c:formatCode>
                <c:ptCount val="5"/>
                <c:pt idx="0">
                  <c:v>85641</c:v>
                </c:pt>
                <c:pt idx="1">
                  <c:v>85654</c:v>
                </c:pt>
                <c:pt idx="2">
                  <c:v>85979</c:v>
                </c:pt>
                <c:pt idx="3">
                  <c:v>86686</c:v>
                </c:pt>
                <c:pt idx="4">
                  <c:v>88275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B-4AF5-AED9-45AB9A398D96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8.78'!$U$11:$Y$11</c:f>
              <c:numCache>
                <c:formatCode>#,##0</c:formatCode>
                <c:ptCount val="5"/>
                <c:pt idx="0">
                  <c:v>102897</c:v>
                </c:pt>
                <c:pt idx="1">
                  <c:v>103370</c:v>
                </c:pt>
                <c:pt idx="2">
                  <c:v>105010</c:v>
                </c:pt>
                <c:pt idx="3">
                  <c:v>105111</c:v>
                </c:pt>
                <c:pt idx="4">
                  <c:v>108138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B-4AF5-AED9-45AB9A398D96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8.78'!$U$12:$Y$12</c:f>
              <c:numCache>
                <c:formatCode>#,##0</c:formatCode>
                <c:ptCount val="5"/>
                <c:pt idx="0">
                  <c:v>14258</c:v>
                </c:pt>
                <c:pt idx="1">
                  <c:v>13859</c:v>
                </c:pt>
                <c:pt idx="2">
                  <c:v>13556</c:v>
                </c:pt>
                <c:pt idx="3">
                  <c:v>13606</c:v>
                </c:pt>
                <c:pt idx="4">
                  <c:v>13968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DB-4AF5-AED9-45AB9A398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8.78'!$AB$15:$AB$33</c:f>
              <c:numCache>
                <c:formatCode>0.0%</c:formatCode>
                <c:ptCount val="19"/>
                <c:pt idx="0">
                  <c:v>1.8289946140035908E-2</c:v>
                </c:pt>
                <c:pt idx="1">
                  <c:v>1.6590792510900231E-3</c:v>
                </c:pt>
                <c:pt idx="2">
                  <c:v>8.055751474737112E-2</c:v>
                </c:pt>
                <c:pt idx="3">
                  <c:v>6.4519748653500894E-3</c:v>
                </c:pt>
                <c:pt idx="4">
                  <c:v>0.11319408822775071</c:v>
                </c:pt>
                <c:pt idx="5">
                  <c:v>5.0742177481405491E-2</c:v>
                </c:pt>
                <c:pt idx="6">
                  <c:v>8.986278532957169E-2</c:v>
                </c:pt>
                <c:pt idx="7">
                  <c:v>4.9563990766863297E-2</c:v>
                </c:pt>
                <c:pt idx="8">
                  <c:v>2.6473134136958194E-2</c:v>
                </c:pt>
                <c:pt idx="9">
                  <c:v>1.3424916645293664E-2</c:v>
                </c:pt>
                <c:pt idx="10">
                  <c:v>3.3494165170556554E-2</c:v>
                </c:pt>
                <c:pt idx="11">
                  <c:v>1.7488458579122852E-2</c:v>
                </c:pt>
                <c:pt idx="12">
                  <c:v>6.9809566555527058E-2</c:v>
                </c:pt>
                <c:pt idx="13">
                  <c:v>7.4209733264939723E-2</c:v>
                </c:pt>
                <c:pt idx="14">
                  <c:v>4.0603359835855349E-2</c:v>
                </c:pt>
                <c:pt idx="15">
                  <c:v>8.6280135932290336E-2</c:v>
                </c:pt>
                <c:pt idx="16">
                  <c:v>0.11030071813285458</c:v>
                </c:pt>
                <c:pt idx="17">
                  <c:v>2.275423185432162E-2</c:v>
                </c:pt>
                <c:pt idx="18">
                  <c:v>4.2783406001538855E-2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4-41AB-8944-E2D522F9BC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44-41AB-8944-E2D522F9B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8.78'!$Y$44:$Y$60</c:f>
              <c:numCache>
                <c:formatCode>#,##0</c:formatCode>
                <c:ptCount val="17"/>
                <c:pt idx="0">
                  <c:v>30</c:v>
                </c:pt>
                <c:pt idx="1">
                  <c:v>1144</c:v>
                </c:pt>
                <c:pt idx="2">
                  <c:v>3886</c:v>
                </c:pt>
                <c:pt idx="3">
                  <c:v>5732</c:v>
                </c:pt>
                <c:pt idx="4">
                  <c:v>6850</c:v>
                </c:pt>
                <c:pt idx="5">
                  <c:v>6378</c:v>
                </c:pt>
                <c:pt idx="6">
                  <c:v>5772</c:v>
                </c:pt>
                <c:pt idx="7">
                  <c:v>6061</c:v>
                </c:pt>
                <c:pt idx="8">
                  <c:v>6318</c:v>
                </c:pt>
                <c:pt idx="9">
                  <c:v>5819</c:v>
                </c:pt>
                <c:pt idx="10">
                  <c:v>5408</c:v>
                </c:pt>
                <c:pt idx="11">
                  <c:v>4054</c:v>
                </c:pt>
                <c:pt idx="12">
                  <c:v>2226</c:v>
                </c:pt>
                <c:pt idx="13">
                  <c:v>923</c:v>
                </c:pt>
                <c:pt idx="14">
                  <c:v>300</c:v>
                </c:pt>
                <c:pt idx="15">
                  <c:v>127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A-4668-B487-3C8B8E7FC8FF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8.78'!$Y$63:$Y$79</c:f>
              <c:numCache>
                <c:formatCode>#,##0</c:formatCode>
                <c:ptCount val="17"/>
                <c:pt idx="0">
                  <c:v>33</c:v>
                </c:pt>
                <c:pt idx="1">
                  <c:v>1368</c:v>
                </c:pt>
                <c:pt idx="2">
                  <c:v>4009</c:v>
                </c:pt>
                <c:pt idx="3">
                  <c:v>6082</c:v>
                </c:pt>
                <c:pt idx="4">
                  <c:v>6627</c:v>
                </c:pt>
                <c:pt idx="5">
                  <c:v>6035</c:v>
                </c:pt>
                <c:pt idx="6">
                  <c:v>5564</c:v>
                </c:pt>
                <c:pt idx="7">
                  <c:v>6022</c:v>
                </c:pt>
                <c:pt idx="8">
                  <c:v>6901</c:v>
                </c:pt>
                <c:pt idx="9">
                  <c:v>6169</c:v>
                </c:pt>
                <c:pt idx="10">
                  <c:v>5596</c:v>
                </c:pt>
                <c:pt idx="11">
                  <c:v>3792</c:v>
                </c:pt>
                <c:pt idx="12">
                  <c:v>1739</c:v>
                </c:pt>
                <c:pt idx="13">
                  <c:v>595</c:v>
                </c:pt>
                <c:pt idx="14">
                  <c:v>248</c:v>
                </c:pt>
                <c:pt idx="15">
                  <c:v>106</c:v>
                </c:pt>
                <c:pt idx="16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9A-4668-B487-3C8B8E7FC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8.78'!$Y$83:$Y$90</c:f>
              <c:numCache>
                <c:formatCode>#,##0</c:formatCode>
                <c:ptCount val="8"/>
                <c:pt idx="0">
                  <c:v>5665</c:v>
                </c:pt>
                <c:pt idx="1">
                  <c:v>5595</c:v>
                </c:pt>
                <c:pt idx="2">
                  <c:v>10313</c:v>
                </c:pt>
                <c:pt idx="3">
                  <c:v>2149</c:v>
                </c:pt>
                <c:pt idx="4">
                  <c:v>2024</c:v>
                </c:pt>
                <c:pt idx="5">
                  <c:v>2282</c:v>
                </c:pt>
                <c:pt idx="6">
                  <c:v>3164</c:v>
                </c:pt>
                <c:pt idx="7">
                  <c:v>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7-43A2-9DFF-8BA08E95B57F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8.78'!$Y$93:$Y$100</c:f>
              <c:numCache>
                <c:formatCode>#,##0</c:formatCode>
                <c:ptCount val="8"/>
                <c:pt idx="0">
                  <c:v>3490</c:v>
                </c:pt>
                <c:pt idx="1">
                  <c:v>8304</c:v>
                </c:pt>
                <c:pt idx="2">
                  <c:v>1786</c:v>
                </c:pt>
                <c:pt idx="3">
                  <c:v>6305</c:v>
                </c:pt>
                <c:pt idx="4">
                  <c:v>8493</c:v>
                </c:pt>
                <c:pt idx="5">
                  <c:v>4244</c:v>
                </c:pt>
                <c:pt idx="6">
                  <c:v>426</c:v>
                </c:pt>
                <c:pt idx="7">
                  <c:v>2289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17-43A2-9DFF-8BA08E95B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8.78'!$U$8:$Y$8</c:f>
              <c:numCache>
                <c:formatCode>#,##0</c:formatCode>
                <c:ptCount val="5"/>
                <c:pt idx="0">
                  <c:v>36974</c:v>
                </c:pt>
                <c:pt idx="1">
                  <c:v>37521.01</c:v>
                </c:pt>
                <c:pt idx="2">
                  <c:v>39208</c:v>
                </c:pt>
                <c:pt idx="3">
                  <c:v>41457</c:v>
                </c:pt>
                <c:pt idx="4">
                  <c:v>42033.4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7-4732-B34E-06C94D94DE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7-4732-B34E-06C94D94D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8.78'!$T$4:$Z$4</c:f>
              <c:numCache>
                <c:formatCode>#,##0</c:formatCode>
                <c:ptCount val="7"/>
                <c:pt idx="0">
                  <c:v>117201</c:v>
                </c:pt>
                <c:pt idx="1">
                  <c:v>117155</c:v>
                </c:pt>
                <c:pt idx="2">
                  <c:v>117229</c:v>
                </c:pt>
                <c:pt idx="3">
                  <c:v>118566</c:v>
                </c:pt>
                <c:pt idx="4">
                  <c:v>118717</c:v>
                </c:pt>
                <c:pt idx="5">
                  <c:v>122106</c:v>
                </c:pt>
                <c:pt idx="6">
                  <c:v>124768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4-4A37-BF8F-1790730D4518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8.78'!$T$7:$Z$7</c:f>
              <c:numCache>
                <c:formatCode>#,##0</c:formatCode>
                <c:ptCount val="7"/>
                <c:pt idx="0">
                  <c:v>86003</c:v>
                </c:pt>
                <c:pt idx="1">
                  <c:v>85641</c:v>
                </c:pt>
                <c:pt idx="2">
                  <c:v>85654</c:v>
                </c:pt>
                <c:pt idx="3">
                  <c:v>85979</c:v>
                </c:pt>
                <c:pt idx="4">
                  <c:v>86686</c:v>
                </c:pt>
                <c:pt idx="5">
                  <c:v>88275</c:v>
                </c:pt>
                <c:pt idx="6">
                  <c:v>90215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84-4A37-BF8F-1790730D4518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8.78'!$T$11:$Z$11</c:f>
              <c:numCache>
                <c:formatCode>#,##0</c:formatCode>
                <c:ptCount val="7"/>
                <c:pt idx="0">
                  <c:v>102616</c:v>
                </c:pt>
                <c:pt idx="1">
                  <c:v>102897</c:v>
                </c:pt>
                <c:pt idx="2">
                  <c:v>103370</c:v>
                </c:pt>
                <c:pt idx="3">
                  <c:v>105010</c:v>
                </c:pt>
                <c:pt idx="4">
                  <c:v>105111</c:v>
                </c:pt>
                <c:pt idx="5">
                  <c:v>108138</c:v>
                </c:pt>
                <c:pt idx="6">
                  <c:v>110526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4-4A37-BF8F-1790730D4518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8.78'!$T$12:$Z$12</c:f>
              <c:numCache>
                <c:formatCode>#,##0</c:formatCode>
                <c:ptCount val="7"/>
                <c:pt idx="0">
                  <c:v>14585</c:v>
                </c:pt>
                <c:pt idx="1">
                  <c:v>14258</c:v>
                </c:pt>
                <c:pt idx="2">
                  <c:v>13859</c:v>
                </c:pt>
                <c:pt idx="3">
                  <c:v>13556</c:v>
                </c:pt>
                <c:pt idx="4">
                  <c:v>13606</c:v>
                </c:pt>
                <c:pt idx="5">
                  <c:v>13968</c:v>
                </c:pt>
                <c:pt idx="6">
                  <c:v>14242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84-4A37-BF8F-1790730D4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8.78'!$AB$15:$AB$33</c:f>
              <c:numCache>
                <c:formatCode>0.0%</c:formatCode>
                <c:ptCount val="19"/>
                <c:pt idx="0">
                  <c:v>1.8289946140035908E-2</c:v>
                </c:pt>
                <c:pt idx="1">
                  <c:v>1.6590792510900231E-3</c:v>
                </c:pt>
                <c:pt idx="2">
                  <c:v>8.055751474737112E-2</c:v>
                </c:pt>
                <c:pt idx="3">
                  <c:v>6.4519748653500894E-3</c:v>
                </c:pt>
                <c:pt idx="4">
                  <c:v>0.11319408822775071</c:v>
                </c:pt>
                <c:pt idx="5">
                  <c:v>5.0742177481405491E-2</c:v>
                </c:pt>
                <c:pt idx="6">
                  <c:v>8.986278532957169E-2</c:v>
                </c:pt>
                <c:pt idx="7">
                  <c:v>4.9563990766863297E-2</c:v>
                </c:pt>
                <c:pt idx="8">
                  <c:v>2.6473134136958194E-2</c:v>
                </c:pt>
                <c:pt idx="9">
                  <c:v>1.3424916645293664E-2</c:v>
                </c:pt>
                <c:pt idx="10">
                  <c:v>3.3494165170556554E-2</c:v>
                </c:pt>
                <c:pt idx="11">
                  <c:v>1.7488458579122852E-2</c:v>
                </c:pt>
                <c:pt idx="12">
                  <c:v>6.9809566555527058E-2</c:v>
                </c:pt>
                <c:pt idx="13">
                  <c:v>7.4209733264939723E-2</c:v>
                </c:pt>
                <c:pt idx="14">
                  <c:v>4.0603359835855349E-2</c:v>
                </c:pt>
                <c:pt idx="15">
                  <c:v>8.6280135932290336E-2</c:v>
                </c:pt>
                <c:pt idx="16">
                  <c:v>0.11030071813285458</c:v>
                </c:pt>
                <c:pt idx="17">
                  <c:v>2.275423185432162E-2</c:v>
                </c:pt>
                <c:pt idx="18">
                  <c:v>4.2783406001538855E-2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F-43EE-86F8-71659B82AE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F-43EE-86F8-71659B82A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8.78'!$Z$44:$Z$60</c:f>
              <c:numCache>
                <c:formatCode>#,##0</c:formatCode>
                <c:ptCount val="17"/>
                <c:pt idx="0">
                  <c:v>31</c:v>
                </c:pt>
                <c:pt idx="1">
                  <c:v>1172</c:v>
                </c:pt>
                <c:pt idx="2">
                  <c:v>3839</c:v>
                </c:pt>
                <c:pt idx="3">
                  <c:v>5888</c:v>
                </c:pt>
                <c:pt idx="4">
                  <c:v>7167</c:v>
                </c:pt>
                <c:pt idx="5">
                  <c:v>6528</c:v>
                </c:pt>
                <c:pt idx="6">
                  <c:v>6084</c:v>
                </c:pt>
                <c:pt idx="7">
                  <c:v>6021</c:v>
                </c:pt>
                <c:pt idx="8">
                  <c:v>6416</c:v>
                </c:pt>
                <c:pt idx="9">
                  <c:v>5811</c:v>
                </c:pt>
                <c:pt idx="10">
                  <c:v>5543</c:v>
                </c:pt>
                <c:pt idx="11">
                  <c:v>4189</c:v>
                </c:pt>
                <c:pt idx="12">
                  <c:v>2250</c:v>
                </c:pt>
                <c:pt idx="13">
                  <c:v>1024</c:v>
                </c:pt>
                <c:pt idx="14">
                  <c:v>328</c:v>
                </c:pt>
                <c:pt idx="15">
                  <c:v>150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C-44F5-90D8-25FAD0A51B5B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8.78'!$Z$63:$Z$79</c:f>
              <c:numCache>
                <c:formatCode>#,##0</c:formatCode>
                <c:ptCount val="17"/>
                <c:pt idx="0">
                  <c:v>33</c:v>
                </c:pt>
                <c:pt idx="1">
                  <c:v>1328</c:v>
                </c:pt>
                <c:pt idx="2">
                  <c:v>4022</c:v>
                </c:pt>
                <c:pt idx="3">
                  <c:v>6303</c:v>
                </c:pt>
                <c:pt idx="4">
                  <c:v>6786</c:v>
                </c:pt>
                <c:pt idx="5">
                  <c:v>6410</c:v>
                </c:pt>
                <c:pt idx="6">
                  <c:v>5654</c:v>
                </c:pt>
                <c:pt idx="7">
                  <c:v>5894</c:v>
                </c:pt>
                <c:pt idx="8">
                  <c:v>6883</c:v>
                </c:pt>
                <c:pt idx="9">
                  <c:v>6189</c:v>
                </c:pt>
                <c:pt idx="10">
                  <c:v>5754</c:v>
                </c:pt>
                <c:pt idx="11">
                  <c:v>3931</c:v>
                </c:pt>
                <c:pt idx="12">
                  <c:v>1773</c:v>
                </c:pt>
                <c:pt idx="13">
                  <c:v>666</c:v>
                </c:pt>
                <c:pt idx="14">
                  <c:v>255</c:v>
                </c:pt>
                <c:pt idx="15">
                  <c:v>140</c:v>
                </c:pt>
                <c:pt idx="16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C-44F5-90D8-25FAD0A51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8.78'!$Z$83:$Z$90</c:f>
              <c:numCache>
                <c:formatCode>#,##0</c:formatCode>
                <c:ptCount val="8"/>
                <c:pt idx="0">
                  <c:v>5813</c:v>
                </c:pt>
                <c:pt idx="1">
                  <c:v>5719</c:v>
                </c:pt>
                <c:pt idx="2">
                  <c:v>10836</c:v>
                </c:pt>
                <c:pt idx="3">
                  <c:v>2333</c:v>
                </c:pt>
                <c:pt idx="4">
                  <c:v>2015</c:v>
                </c:pt>
                <c:pt idx="5">
                  <c:v>2382</c:v>
                </c:pt>
                <c:pt idx="6">
                  <c:v>3285</c:v>
                </c:pt>
                <c:pt idx="7">
                  <c:v>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6-422C-A5CD-95EDC65C9F6E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8.78'!$Z$93:$Z$100</c:f>
              <c:numCache>
                <c:formatCode>#,##0</c:formatCode>
                <c:ptCount val="8"/>
                <c:pt idx="0">
                  <c:v>3636</c:v>
                </c:pt>
                <c:pt idx="1">
                  <c:v>8574</c:v>
                </c:pt>
                <c:pt idx="2">
                  <c:v>1829</c:v>
                </c:pt>
                <c:pt idx="3">
                  <c:v>6719</c:v>
                </c:pt>
                <c:pt idx="4">
                  <c:v>8536</c:v>
                </c:pt>
                <c:pt idx="5">
                  <c:v>4427</c:v>
                </c:pt>
                <c:pt idx="6">
                  <c:v>433</c:v>
                </c:pt>
                <c:pt idx="7">
                  <c:v>2386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6-422C-A5CD-95EDC65C9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8.8'!$Z$44:$Z$60</c:f>
              <c:numCache>
                <c:formatCode>#,##0</c:formatCode>
                <c:ptCount val="17"/>
                <c:pt idx="0">
                  <c:v>0</c:v>
                </c:pt>
                <c:pt idx="1">
                  <c:v>114</c:v>
                </c:pt>
                <c:pt idx="2">
                  <c:v>287</c:v>
                </c:pt>
                <c:pt idx="3">
                  <c:v>498</c:v>
                </c:pt>
                <c:pt idx="4">
                  <c:v>472</c:v>
                </c:pt>
                <c:pt idx="5">
                  <c:v>483</c:v>
                </c:pt>
                <c:pt idx="6">
                  <c:v>358</c:v>
                </c:pt>
                <c:pt idx="7">
                  <c:v>380</c:v>
                </c:pt>
                <c:pt idx="8">
                  <c:v>443</c:v>
                </c:pt>
                <c:pt idx="9">
                  <c:v>521</c:v>
                </c:pt>
                <c:pt idx="10">
                  <c:v>611</c:v>
                </c:pt>
                <c:pt idx="11">
                  <c:v>530</c:v>
                </c:pt>
                <c:pt idx="12">
                  <c:v>299</c:v>
                </c:pt>
                <c:pt idx="13">
                  <c:v>129</c:v>
                </c:pt>
                <c:pt idx="14">
                  <c:v>78</c:v>
                </c:pt>
                <c:pt idx="15">
                  <c:v>29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8-4745-A6AD-A487700FEB1B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8.8'!$Z$63:$Z$79</c:f>
              <c:numCache>
                <c:formatCode>#,##0</c:formatCode>
                <c:ptCount val="17"/>
                <c:pt idx="0">
                  <c:v>0</c:v>
                </c:pt>
                <c:pt idx="1">
                  <c:v>105</c:v>
                </c:pt>
                <c:pt idx="2">
                  <c:v>323</c:v>
                </c:pt>
                <c:pt idx="3">
                  <c:v>423</c:v>
                </c:pt>
                <c:pt idx="4">
                  <c:v>477</c:v>
                </c:pt>
                <c:pt idx="5">
                  <c:v>375</c:v>
                </c:pt>
                <c:pt idx="6">
                  <c:v>368</c:v>
                </c:pt>
                <c:pt idx="7">
                  <c:v>371</c:v>
                </c:pt>
                <c:pt idx="8">
                  <c:v>511</c:v>
                </c:pt>
                <c:pt idx="9">
                  <c:v>561</c:v>
                </c:pt>
                <c:pt idx="10">
                  <c:v>633</c:v>
                </c:pt>
                <c:pt idx="11">
                  <c:v>436</c:v>
                </c:pt>
                <c:pt idx="12">
                  <c:v>241</c:v>
                </c:pt>
                <c:pt idx="13">
                  <c:v>87</c:v>
                </c:pt>
                <c:pt idx="14">
                  <c:v>51</c:v>
                </c:pt>
                <c:pt idx="15">
                  <c:v>32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8-4745-A6AD-A487700FE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8.78'!$T$8:$Z$8</c:f>
              <c:numCache>
                <c:formatCode>#,##0</c:formatCode>
                <c:ptCount val="7"/>
                <c:pt idx="0">
                  <c:v>36141</c:v>
                </c:pt>
                <c:pt idx="1">
                  <c:v>36974</c:v>
                </c:pt>
                <c:pt idx="2">
                  <c:v>37521.01</c:v>
                </c:pt>
                <c:pt idx="3">
                  <c:v>39208</c:v>
                </c:pt>
                <c:pt idx="4">
                  <c:v>41457</c:v>
                </c:pt>
                <c:pt idx="5">
                  <c:v>42033.4</c:v>
                </c:pt>
                <c:pt idx="6">
                  <c:v>43555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1-455D-AC7B-AD14F83785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1-455D-AC7B-AD14F8378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8.79'!$U$4:$Y$4</c:f>
              <c:numCache>
                <c:formatCode>#,##0</c:formatCode>
                <c:ptCount val="5"/>
                <c:pt idx="0">
                  <c:v>5044</c:v>
                </c:pt>
                <c:pt idx="1">
                  <c:v>5129</c:v>
                </c:pt>
                <c:pt idx="2">
                  <c:v>4847</c:v>
                </c:pt>
                <c:pt idx="3">
                  <c:v>4525</c:v>
                </c:pt>
                <c:pt idx="4">
                  <c:v>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6-4E48-9BE6-EB520C470891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8.79'!$U$7:$Y$7</c:f>
              <c:numCache>
                <c:formatCode>#,##0</c:formatCode>
                <c:ptCount val="5"/>
                <c:pt idx="0">
                  <c:v>3445</c:v>
                </c:pt>
                <c:pt idx="1">
                  <c:v>3456</c:v>
                </c:pt>
                <c:pt idx="2">
                  <c:v>3324</c:v>
                </c:pt>
                <c:pt idx="3">
                  <c:v>3112</c:v>
                </c:pt>
                <c:pt idx="4">
                  <c:v>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6-4E48-9BE6-EB520C470891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8.79'!$U$11:$Y$11</c:f>
              <c:numCache>
                <c:formatCode>#,##0</c:formatCode>
                <c:ptCount val="5"/>
                <c:pt idx="0">
                  <c:v>3772</c:v>
                </c:pt>
                <c:pt idx="1">
                  <c:v>3847</c:v>
                </c:pt>
                <c:pt idx="2">
                  <c:v>3669</c:v>
                </c:pt>
                <c:pt idx="3">
                  <c:v>3520</c:v>
                </c:pt>
                <c:pt idx="4">
                  <c:v>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6-4E48-9BE6-EB520C470891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8.79'!$U$12:$Y$12</c:f>
              <c:numCache>
                <c:formatCode>#,##0</c:formatCode>
                <c:ptCount val="5"/>
                <c:pt idx="0">
                  <c:v>1273</c:v>
                </c:pt>
                <c:pt idx="1">
                  <c:v>1284</c:v>
                </c:pt>
                <c:pt idx="2">
                  <c:v>1180</c:v>
                </c:pt>
                <c:pt idx="3">
                  <c:v>1000</c:v>
                </c:pt>
                <c:pt idx="4">
                  <c:v>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76-4E48-9BE6-EB520C47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8.79'!$AB$15:$AB$33</c:f>
              <c:numCache>
                <c:formatCode>0.0%</c:formatCode>
                <c:ptCount val="19"/>
                <c:pt idx="0">
                  <c:v>0.12133410005750431</c:v>
                </c:pt>
                <c:pt idx="1">
                  <c:v>3.0668966839179604E-3</c:v>
                </c:pt>
                <c:pt idx="2">
                  <c:v>4.8878665899942497E-2</c:v>
                </c:pt>
                <c:pt idx="3">
                  <c:v>8.4339658807743908E-3</c:v>
                </c:pt>
                <c:pt idx="4">
                  <c:v>3.6227717078780912E-2</c:v>
                </c:pt>
                <c:pt idx="5">
                  <c:v>4.9070346942687366E-2</c:v>
                </c:pt>
                <c:pt idx="6">
                  <c:v>6.8046770174429755E-2</c:v>
                </c:pt>
                <c:pt idx="7">
                  <c:v>3.6419398121525781E-2</c:v>
                </c:pt>
                <c:pt idx="8">
                  <c:v>3.565267395054629E-2</c:v>
                </c:pt>
                <c:pt idx="9">
                  <c:v>3.2585777266628331E-3</c:v>
                </c:pt>
                <c:pt idx="10">
                  <c:v>2.3193406172129578E-2</c:v>
                </c:pt>
                <c:pt idx="11">
                  <c:v>1.130918152194748E-2</c:v>
                </c:pt>
                <c:pt idx="12">
                  <c:v>2.3001725129384705E-2</c:v>
                </c:pt>
                <c:pt idx="13">
                  <c:v>4.1019743147402719E-2</c:v>
                </c:pt>
                <c:pt idx="14">
                  <c:v>4.1211424190147596E-2</c:v>
                </c:pt>
                <c:pt idx="15">
                  <c:v>7.4372244585010544E-2</c:v>
                </c:pt>
                <c:pt idx="16">
                  <c:v>0.16484569676059038</c:v>
                </c:pt>
                <c:pt idx="17">
                  <c:v>1.3417672992141078E-2</c:v>
                </c:pt>
                <c:pt idx="18">
                  <c:v>2.2235000958405214E-2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4-42ED-AA9E-7E2A97F54D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54-42ED-AA9E-7E2A97F54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8.79'!$Y$44:$Y$60</c:f>
              <c:numCache>
                <c:formatCode>#,##0</c:formatCode>
                <c:ptCount val="17"/>
                <c:pt idx="0">
                  <c:v>0</c:v>
                </c:pt>
                <c:pt idx="1">
                  <c:v>58</c:v>
                </c:pt>
                <c:pt idx="2">
                  <c:v>159</c:v>
                </c:pt>
                <c:pt idx="3">
                  <c:v>244</c:v>
                </c:pt>
                <c:pt idx="4">
                  <c:v>240</c:v>
                </c:pt>
                <c:pt idx="5">
                  <c:v>170</c:v>
                </c:pt>
                <c:pt idx="6">
                  <c:v>160</c:v>
                </c:pt>
                <c:pt idx="7">
                  <c:v>131</c:v>
                </c:pt>
                <c:pt idx="8">
                  <c:v>227</c:v>
                </c:pt>
                <c:pt idx="9">
                  <c:v>240</c:v>
                </c:pt>
                <c:pt idx="10">
                  <c:v>295</c:v>
                </c:pt>
                <c:pt idx="11">
                  <c:v>256</c:v>
                </c:pt>
                <c:pt idx="12">
                  <c:v>127</c:v>
                </c:pt>
                <c:pt idx="13">
                  <c:v>64</c:v>
                </c:pt>
                <c:pt idx="14">
                  <c:v>40</c:v>
                </c:pt>
                <c:pt idx="15">
                  <c:v>34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3-4BC7-8E04-F76C14A227F8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8.79'!$Y$63:$Y$79</c:f>
              <c:numCache>
                <c:formatCode>#,##0</c:formatCode>
                <c:ptCount val="17"/>
                <c:pt idx="0">
                  <c:v>0</c:v>
                </c:pt>
                <c:pt idx="1">
                  <c:v>62</c:v>
                </c:pt>
                <c:pt idx="2">
                  <c:v>161</c:v>
                </c:pt>
                <c:pt idx="3">
                  <c:v>215</c:v>
                </c:pt>
                <c:pt idx="4">
                  <c:v>182</c:v>
                </c:pt>
                <c:pt idx="5">
                  <c:v>164</c:v>
                </c:pt>
                <c:pt idx="6">
                  <c:v>144</c:v>
                </c:pt>
                <c:pt idx="7">
                  <c:v>184</c:v>
                </c:pt>
                <c:pt idx="8">
                  <c:v>209</c:v>
                </c:pt>
                <c:pt idx="9">
                  <c:v>253</c:v>
                </c:pt>
                <c:pt idx="10">
                  <c:v>302</c:v>
                </c:pt>
                <c:pt idx="11">
                  <c:v>194</c:v>
                </c:pt>
                <c:pt idx="12">
                  <c:v>87</c:v>
                </c:pt>
                <c:pt idx="13">
                  <c:v>53</c:v>
                </c:pt>
                <c:pt idx="14">
                  <c:v>38</c:v>
                </c:pt>
                <c:pt idx="15">
                  <c:v>13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3-4BC7-8E04-F76C14A22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8.79'!$Y$83:$Y$90</c:f>
              <c:numCache>
                <c:formatCode>#,##0</c:formatCode>
                <c:ptCount val="8"/>
                <c:pt idx="0">
                  <c:v>174</c:v>
                </c:pt>
                <c:pt idx="1">
                  <c:v>110</c:v>
                </c:pt>
                <c:pt idx="2">
                  <c:v>192</c:v>
                </c:pt>
                <c:pt idx="3">
                  <c:v>59</c:v>
                </c:pt>
                <c:pt idx="4">
                  <c:v>55</c:v>
                </c:pt>
                <c:pt idx="5">
                  <c:v>64</c:v>
                </c:pt>
                <c:pt idx="6">
                  <c:v>182</c:v>
                </c:pt>
                <c:pt idx="7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D-4E96-A959-BBA909F6577A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8.79'!$Y$93:$Y$100</c:f>
              <c:numCache>
                <c:formatCode>#,##0</c:formatCode>
                <c:ptCount val="8"/>
                <c:pt idx="0">
                  <c:v>80</c:v>
                </c:pt>
                <c:pt idx="1">
                  <c:v>321</c:v>
                </c:pt>
                <c:pt idx="2">
                  <c:v>28</c:v>
                </c:pt>
                <c:pt idx="3">
                  <c:v>256</c:v>
                </c:pt>
                <c:pt idx="4">
                  <c:v>210</c:v>
                </c:pt>
                <c:pt idx="5">
                  <c:v>114</c:v>
                </c:pt>
                <c:pt idx="6">
                  <c:v>24</c:v>
                </c:pt>
                <c:pt idx="7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D-4E96-A959-BBA909F65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8.79'!$U$8:$Y$8</c:f>
              <c:numCache>
                <c:formatCode>#,##0</c:formatCode>
                <c:ptCount val="5"/>
                <c:pt idx="0">
                  <c:v>24251.52</c:v>
                </c:pt>
                <c:pt idx="1">
                  <c:v>24038.5</c:v>
                </c:pt>
                <c:pt idx="2">
                  <c:v>24630.9</c:v>
                </c:pt>
                <c:pt idx="3">
                  <c:v>26694.32</c:v>
                </c:pt>
                <c:pt idx="4">
                  <c:v>25756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8-449C-8731-08AAB1EC86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8-449C-8731-08AAB1EC8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8.79'!$T$4:$Z$4</c:f>
              <c:numCache>
                <c:formatCode>#,##0</c:formatCode>
                <c:ptCount val="7"/>
                <c:pt idx="0">
                  <c:v>5171</c:v>
                </c:pt>
                <c:pt idx="1">
                  <c:v>5044</c:v>
                </c:pt>
                <c:pt idx="2">
                  <c:v>5129</c:v>
                </c:pt>
                <c:pt idx="3">
                  <c:v>4847</c:v>
                </c:pt>
                <c:pt idx="4">
                  <c:v>4525</c:v>
                </c:pt>
                <c:pt idx="5">
                  <c:v>4751</c:v>
                </c:pt>
                <c:pt idx="6">
                  <c:v>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4-4650-9658-2C82DD581874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8.79'!$T$7:$Z$7</c:f>
              <c:numCache>
                <c:formatCode>#,##0</c:formatCode>
                <c:ptCount val="7"/>
                <c:pt idx="0">
                  <c:v>3500</c:v>
                </c:pt>
                <c:pt idx="1">
                  <c:v>3445</c:v>
                </c:pt>
                <c:pt idx="2">
                  <c:v>3456</c:v>
                </c:pt>
                <c:pt idx="3">
                  <c:v>3324</c:v>
                </c:pt>
                <c:pt idx="4">
                  <c:v>3112</c:v>
                </c:pt>
                <c:pt idx="5">
                  <c:v>3275</c:v>
                </c:pt>
                <c:pt idx="6">
                  <c:v>3550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4-4650-9658-2C82DD581874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8.79'!$T$11:$Z$11</c:f>
              <c:numCache>
                <c:formatCode>#,##0</c:formatCode>
                <c:ptCount val="7"/>
                <c:pt idx="0">
                  <c:v>3929</c:v>
                </c:pt>
                <c:pt idx="1">
                  <c:v>3772</c:v>
                </c:pt>
                <c:pt idx="2">
                  <c:v>3847</c:v>
                </c:pt>
                <c:pt idx="3">
                  <c:v>3669</c:v>
                </c:pt>
                <c:pt idx="4">
                  <c:v>3520</c:v>
                </c:pt>
                <c:pt idx="5">
                  <c:v>3652</c:v>
                </c:pt>
                <c:pt idx="6">
                  <c:v>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4-4650-9658-2C82DD581874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8.79'!$T$12:$Z$12</c:f>
              <c:numCache>
                <c:formatCode>#,##0</c:formatCode>
                <c:ptCount val="7"/>
                <c:pt idx="0">
                  <c:v>1245</c:v>
                </c:pt>
                <c:pt idx="1">
                  <c:v>1273</c:v>
                </c:pt>
                <c:pt idx="2">
                  <c:v>1284</c:v>
                </c:pt>
                <c:pt idx="3">
                  <c:v>1180</c:v>
                </c:pt>
                <c:pt idx="4">
                  <c:v>1000</c:v>
                </c:pt>
                <c:pt idx="5">
                  <c:v>1099</c:v>
                </c:pt>
                <c:pt idx="6">
                  <c:v>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A4-4650-9658-2C82DD581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8.79'!$AB$15:$AB$33</c:f>
              <c:numCache>
                <c:formatCode>0.0%</c:formatCode>
                <c:ptCount val="19"/>
                <c:pt idx="0">
                  <c:v>0.12133410005750431</c:v>
                </c:pt>
                <c:pt idx="1">
                  <c:v>3.0668966839179604E-3</c:v>
                </c:pt>
                <c:pt idx="2">
                  <c:v>4.8878665899942497E-2</c:v>
                </c:pt>
                <c:pt idx="3">
                  <c:v>8.4339658807743908E-3</c:v>
                </c:pt>
                <c:pt idx="4">
                  <c:v>3.6227717078780912E-2</c:v>
                </c:pt>
                <c:pt idx="5">
                  <c:v>4.9070346942687366E-2</c:v>
                </c:pt>
                <c:pt idx="6">
                  <c:v>6.8046770174429755E-2</c:v>
                </c:pt>
                <c:pt idx="7">
                  <c:v>3.6419398121525781E-2</c:v>
                </c:pt>
                <c:pt idx="8">
                  <c:v>3.565267395054629E-2</c:v>
                </c:pt>
                <c:pt idx="9">
                  <c:v>3.2585777266628331E-3</c:v>
                </c:pt>
                <c:pt idx="10">
                  <c:v>2.3193406172129578E-2</c:v>
                </c:pt>
                <c:pt idx="11">
                  <c:v>1.130918152194748E-2</c:v>
                </c:pt>
                <c:pt idx="12">
                  <c:v>2.3001725129384705E-2</c:v>
                </c:pt>
                <c:pt idx="13">
                  <c:v>4.1019743147402719E-2</c:v>
                </c:pt>
                <c:pt idx="14">
                  <c:v>4.1211424190147596E-2</c:v>
                </c:pt>
                <c:pt idx="15">
                  <c:v>7.4372244585010544E-2</c:v>
                </c:pt>
                <c:pt idx="16">
                  <c:v>0.16484569676059038</c:v>
                </c:pt>
                <c:pt idx="17">
                  <c:v>1.3417672992141078E-2</c:v>
                </c:pt>
                <c:pt idx="18">
                  <c:v>2.2235000958405214E-2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3-4989-B728-DAE9CBC23D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3-4989-B728-DAE9CBC23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8.79'!$Z$44:$Z$60</c:f>
              <c:numCache>
                <c:formatCode>#,##0</c:formatCode>
                <c:ptCount val="17"/>
                <c:pt idx="0">
                  <c:v>0</c:v>
                </c:pt>
                <c:pt idx="1">
                  <c:v>69</c:v>
                </c:pt>
                <c:pt idx="2">
                  <c:v>170</c:v>
                </c:pt>
                <c:pt idx="3">
                  <c:v>259</c:v>
                </c:pt>
                <c:pt idx="4">
                  <c:v>271</c:v>
                </c:pt>
                <c:pt idx="5">
                  <c:v>179</c:v>
                </c:pt>
                <c:pt idx="6">
                  <c:v>153</c:v>
                </c:pt>
                <c:pt idx="7">
                  <c:v>148</c:v>
                </c:pt>
                <c:pt idx="8">
                  <c:v>195</c:v>
                </c:pt>
                <c:pt idx="9">
                  <c:v>258</c:v>
                </c:pt>
                <c:pt idx="10">
                  <c:v>298</c:v>
                </c:pt>
                <c:pt idx="11">
                  <c:v>242</c:v>
                </c:pt>
                <c:pt idx="12">
                  <c:v>145</c:v>
                </c:pt>
                <c:pt idx="13">
                  <c:v>81</c:v>
                </c:pt>
                <c:pt idx="14">
                  <c:v>39</c:v>
                </c:pt>
                <c:pt idx="15">
                  <c:v>39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8-4E11-9B4E-436A68BD685C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8.79'!$Z$63:$Z$79</c:f>
              <c:numCache>
                <c:formatCode>#,##0</c:formatCode>
                <c:ptCount val="17"/>
                <c:pt idx="0">
                  <c:v>0</c:v>
                </c:pt>
                <c:pt idx="1">
                  <c:v>49</c:v>
                </c:pt>
                <c:pt idx="2">
                  <c:v>205</c:v>
                </c:pt>
                <c:pt idx="3">
                  <c:v>252</c:v>
                </c:pt>
                <c:pt idx="4">
                  <c:v>219</c:v>
                </c:pt>
                <c:pt idx="5">
                  <c:v>178</c:v>
                </c:pt>
                <c:pt idx="6">
                  <c:v>184</c:v>
                </c:pt>
                <c:pt idx="7">
                  <c:v>192</c:v>
                </c:pt>
                <c:pt idx="8">
                  <c:v>251</c:v>
                </c:pt>
                <c:pt idx="9">
                  <c:v>262</c:v>
                </c:pt>
                <c:pt idx="10">
                  <c:v>313</c:v>
                </c:pt>
                <c:pt idx="11">
                  <c:v>237</c:v>
                </c:pt>
                <c:pt idx="12">
                  <c:v>97</c:v>
                </c:pt>
                <c:pt idx="13">
                  <c:v>56</c:v>
                </c:pt>
                <c:pt idx="14">
                  <c:v>34</c:v>
                </c:pt>
                <c:pt idx="15">
                  <c:v>25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68-4E11-9B4E-436A68BD6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8.79'!$Z$83:$Z$90</c:f>
              <c:numCache>
                <c:formatCode>#,##0</c:formatCode>
                <c:ptCount val="8"/>
                <c:pt idx="0">
                  <c:v>176</c:v>
                </c:pt>
                <c:pt idx="1">
                  <c:v>110</c:v>
                </c:pt>
                <c:pt idx="2">
                  <c:v>222</c:v>
                </c:pt>
                <c:pt idx="3">
                  <c:v>58</c:v>
                </c:pt>
                <c:pt idx="4">
                  <c:v>50</c:v>
                </c:pt>
                <c:pt idx="5">
                  <c:v>66</c:v>
                </c:pt>
                <c:pt idx="6">
                  <c:v>175</c:v>
                </c:pt>
                <c:pt idx="7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C-44A1-AE7D-10E87C5F74BE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8.79'!$Z$93:$Z$100</c:f>
              <c:numCache>
                <c:formatCode>#,##0</c:formatCode>
                <c:ptCount val="8"/>
                <c:pt idx="0">
                  <c:v>95</c:v>
                </c:pt>
                <c:pt idx="1">
                  <c:v>331</c:v>
                </c:pt>
                <c:pt idx="2">
                  <c:v>33</c:v>
                </c:pt>
                <c:pt idx="3">
                  <c:v>276</c:v>
                </c:pt>
                <c:pt idx="4">
                  <c:v>217</c:v>
                </c:pt>
                <c:pt idx="5">
                  <c:v>115</c:v>
                </c:pt>
                <c:pt idx="6">
                  <c:v>23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EC-44A1-AE7D-10E87C5F7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8.8'!$Z$83:$Z$90</c:f>
              <c:numCache>
                <c:formatCode>#,##0</c:formatCode>
                <c:ptCount val="8"/>
                <c:pt idx="0">
                  <c:v>368</c:v>
                </c:pt>
                <c:pt idx="1">
                  <c:v>318</c:v>
                </c:pt>
                <c:pt idx="2">
                  <c:v>669</c:v>
                </c:pt>
                <c:pt idx="3">
                  <c:v>170</c:v>
                </c:pt>
                <c:pt idx="4">
                  <c:v>99</c:v>
                </c:pt>
                <c:pt idx="5">
                  <c:v>162</c:v>
                </c:pt>
                <c:pt idx="6">
                  <c:v>443</c:v>
                </c:pt>
                <c:pt idx="7">
                  <c:v>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0-42DB-BAF5-1D1EB9E8D9C3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8.8'!$Z$93:$Z$100</c:f>
              <c:numCache>
                <c:formatCode>#,##0</c:formatCode>
                <c:ptCount val="8"/>
                <c:pt idx="0">
                  <c:v>251</c:v>
                </c:pt>
                <c:pt idx="1">
                  <c:v>664</c:v>
                </c:pt>
                <c:pt idx="2">
                  <c:v>136</c:v>
                </c:pt>
                <c:pt idx="3">
                  <c:v>528</c:v>
                </c:pt>
                <c:pt idx="4">
                  <c:v>533</c:v>
                </c:pt>
                <c:pt idx="5">
                  <c:v>341</c:v>
                </c:pt>
                <c:pt idx="6">
                  <c:v>37</c:v>
                </c:pt>
                <c:pt idx="7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0-42DB-BAF5-1D1EB9E8D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8.79'!$T$8:$Z$8</c:f>
              <c:numCache>
                <c:formatCode>#,##0</c:formatCode>
                <c:ptCount val="7"/>
                <c:pt idx="0">
                  <c:v>23020</c:v>
                </c:pt>
                <c:pt idx="1">
                  <c:v>24251.52</c:v>
                </c:pt>
                <c:pt idx="2">
                  <c:v>24038.5</c:v>
                </c:pt>
                <c:pt idx="3">
                  <c:v>24630.9</c:v>
                </c:pt>
                <c:pt idx="4">
                  <c:v>26694.32</c:v>
                </c:pt>
                <c:pt idx="5">
                  <c:v>25756</c:v>
                </c:pt>
                <c:pt idx="6">
                  <c:v>28634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5-4735-B38B-AA3C2694AC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5-4735-B38B-AA3C2694A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8.1'!$Z$44:$Z$60</c:f>
              <c:numCache>
                <c:formatCode>#,##0</c:formatCode>
                <c:ptCount val="17"/>
                <c:pt idx="0">
                  <c:v>9</c:v>
                </c:pt>
                <c:pt idx="1">
                  <c:v>138</c:v>
                </c:pt>
                <c:pt idx="2">
                  <c:v>328</c:v>
                </c:pt>
                <c:pt idx="3">
                  <c:v>552</c:v>
                </c:pt>
                <c:pt idx="4">
                  <c:v>490</c:v>
                </c:pt>
                <c:pt idx="5">
                  <c:v>403</c:v>
                </c:pt>
                <c:pt idx="6">
                  <c:v>445</c:v>
                </c:pt>
                <c:pt idx="7">
                  <c:v>414</c:v>
                </c:pt>
                <c:pt idx="8">
                  <c:v>578</c:v>
                </c:pt>
                <c:pt idx="9">
                  <c:v>497</c:v>
                </c:pt>
                <c:pt idx="10">
                  <c:v>607</c:v>
                </c:pt>
                <c:pt idx="11">
                  <c:v>484</c:v>
                </c:pt>
                <c:pt idx="12">
                  <c:v>280</c:v>
                </c:pt>
                <c:pt idx="13">
                  <c:v>136</c:v>
                </c:pt>
                <c:pt idx="14">
                  <c:v>52</c:v>
                </c:pt>
                <c:pt idx="15">
                  <c:v>25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5-47CE-B7D4-E05628848AD0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8.1'!$Z$63:$Z$79</c:f>
              <c:numCache>
                <c:formatCode>#,##0</c:formatCode>
                <c:ptCount val="17"/>
                <c:pt idx="0">
                  <c:v>20</c:v>
                </c:pt>
                <c:pt idx="1">
                  <c:v>137</c:v>
                </c:pt>
                <c:pt idx="2">
                  <c:v>395</c:v>
                </c:pt>
                <c:pt idx="3">
                  <c:v>422</c:v>
                </c:pt>
                <c:pt idx="4">
                  <c:v>494</c:v>
                </c:pt>
                <c:pt idx="5">
                  <c:v>436</c:v>
                </c:pt>
                <c:pt idx="6">
                  <c:v>452</c:v>
                </c:pt>
                <c:pt idx="7">
                  <c:v>574</c:v>
                </c:pt>
                <c:pt idx="8">
                  <c:v>619</c:v>
                </c:pt>
                <c:pt idx="9">
                  <c:v>555</c:v>
                </c:pt>
                <c:pt idx="10">
                  <c:v>642</c:v>
                </c:pt>
                <c:pt idx="11">
                  <c:v>482</c:v>
                </c:pt>
                <c:pt idx="12">
                  <c:v>195</c:v>
                </c:pt>
                <c:pt idx="13">
                  <c:v>93</c:v>
                </c:pt>
                <c:pt idx="14">
                  <c:v>36</c:v>
                </c:pt>
                <c:pt idx="15">
                  <c:v>22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5-47CE-B7D4-E05628848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8.8'!$T$8:$Z$8</c:f>
              <c:numCache>
                <c:formatCode>#,##0</c:formatCode>
                <c:ptCount val="7"/>
                <c:pt idx="0">
                  <c:v>32324.959999999999</c:v>
                </c:pt>
                <c:pt idx="1">
                  <c:v>30158</c:v>
                </c:pt>
                <c:pt idx="2">
                  <c:v>32611</c:v>
                </c:pt>
                <c:pt idx="3">
                  <c:v>32766</c:v>
                </c:pt>
                <c:pt idx="4">
                  <c:v>34150.300000000003</c:v>
                </c:pt>
                <c:pt idx="5">
                  <c:v>35908</c:v>
                </c:pt>
                <c:pt idx="6">
                  <c:v>38571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3-4F32-BBF7-D2132CFADE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3-4F32-BBF7-D2132CFAD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8.9'!$U$4:$Y$4</c:f>
              <c:numCache>
                <c:formatCode>#,##0</c:formatCode>
                <c:ptCount val="5"/>
                <c:pt idx="0">
                  <c:v>138088</c:v>
                </c:pt>
                <c:pt idx="1">
                  <c:v>137477</c:v>
                </c:pt>
                <c:pt idx="2">
                  <c:v>137428</c:v>
                </c:pt>
                <c:pt idx="3">
                  <c:v>138236</c:v>
                </c:pt>
                <c:pt idx="4">
                  <c:v>142750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4-481A-8E3E-A810EEB174AA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8.9'!$U$7:$Y$7</c:f>
              <c:numCache>
                <c:formatCode>#,##0</c:formatCode>
                <c:ptCount val="5"/>
                <c:pt idx="0">
                  <c:v>97141</c:v>
                </c:pt>
                <c:pt idx="1">
                  <c:v>96881</c:v>
                </c:pt>
                <c:pt idx="2">
                  <c:v>96640</c:v>
                </c:pt>
                <c:pt idx="3">
                  <c:v>97127</c:v>
                </c:pt>
                <c:pt idx="4">
                  <c:v>98967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4-481A-8E3E-A810EEB174AA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8.9'!$U$11:$Y$11</c:f>
              <c:numCache>
                <c:formatCode>#,##0</c:formatCode>
                <c:ptCount val="5"/>
                <c:pt idx="0">
                  <c:v>122308</c:v>
                </c:pt>
                <c:pt idx="1">
                  <c:v>122079</c:v>
                </c:pt>
                <c:pt idx="2">
                  <c:v>122532</c:v>
                </c:pt>
                <c:pt idx="3">
                  <c:v>122838</c:v>
                </c:pt>
                <c:pt idx="4">
                  <c:v>127018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4-481A-8E3E-A810EEB174AA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8.9'!$U$12:$Y$12</c:f>
              <c:numCache>
                <c:formatCode>#,##0</c:formatCode>
                <c:ptCount val="5"/>
                <c:pt idx="0">
                  <c:v>15780</c:v>
                </c:pt>
                <c:pt idx="1">
                  <c:v>15398</c:v>
                </c:pt>
                <c:pt idx="2">
                  <c:v>14896</c:v>
                </c:pt>
                <c:pt idx="3">
                  <c:v>15398</c:v>
                </c:pt>
                <c:pt idx="4">
                  <c:v>15732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4-481A-8E3E-A810EEB17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8.9'!$AB$15:$AB$33</c:f>
              <c:numCache>
                <c:formatCode>0.0%</c:formatCode>
                <c:ptCount val="19"/>
                <c:pt idx="0">
                  <c:v>4.9770184959574701E-3</c:v>
                </c:pt>
                <c:pt idx="1">
                  <c:v>1.8897441577140326E-3</c:v>
                </c:pt>
                <c:pt idx="2">
                  <c:v>3.4866818030789677E-2</c:v>
                </c:pt>
                <c:pt idx="3">
                  <c:v>5.3231254845497837E-3</c:v>
                </c:pt>
                <c:pt idx="4">
                  <c:v>3.4901428729648909E-2</c:v>
                </c:pt>
                <c:pt idx="5">
                  <c:v>4.0674493299368703E-2</c:v>
                </c:pt>
                <c:pt idx="6">
                  <c:v>8.3529460626868973E-2</c:v>
                </c:pt>
                <c:pt idx="7">
                  <c:v>6.8743770074205332E-2</c:v>
                </c:pt>
                <c:pt idx="8">
                  <c:v>1.9721176209990032E-2</c:v>
                </c:pt>
                <c:pt idx="9">
                  <c:v>2.5134289511573819E-2</c:v>
                </c:pt>
                <c:pt idx="10">
                  <c:v>5.813905194373685E-2</c:v>
                </c:pt>
                <c:pt idx="11">
                  <c:v>2.4012902868534722E-2</c:v>
                </c:pt>
                <c:pt idx="12">
                  <c:v>0.1412462620445232</c:v>
                </c:pt>
                <c:pt idx="13">
                  <c:v>7.7341067670838412E-2</c:v>
                </c:pt>
                <c:pt idx="14">
                  <c:v>3.4998338686454758E-2</c:v>
                </c:pt>
                <c:pt idx="15">
                  <c:v>0.10751467493631632</c:v>
                </c:pt>
                <c:pt idx="16">
                  <c:v>0.13359037545686123</c:v>
                </c:pt>
                <c:pt idx="17">
                  <c:v>2.7293997120389855E-2</c:v>
                </c:pt>
                <c:pt idx="18">
                  <c:v>2.6186454756894451E-2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B-4C4E-95AE-247C2BB53F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B-4C4E-95AE-247C2BB53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8.9'!$Y$44:$Y$60</c:f>
              <c:numCache>
                <c:formatCode>#,##0</c:formatCode>
                <c:ptCount val="17"/>
                <c:pt idx="0">
                  <c:v>30</c:v>
                </c:pt>
                <c:pt idx="1">
                  <c:v>756</c:v>
                </c:pt>
                <c:pt idx="2">
                  <c:v>3847</c:v>
                </c:pt>
                <c:pt idx="3">
                  <c:v>8224</c:v>
                </c:pt>
                <c:pt idx="4">
                  <c:v>9684</c:v>
                </c:pt>
                <c:pt idx="5">
                  <c:v>7640</c:v>
                </c:pt>
                <c:pt idx="6">
                  <c:v>6274</c:v>
                </c:pt>
                <c:pt idx="7">
                  <c:v>5981</c:v>
                </c:pt>
                <c:pt idx="8">
                  <c:v>6486</c:v>
                </c:pt>
                <c:pt idx="9">
                  <c:v>6263</c:v>
                </c:pt>
                <c:pt idx="10">
                  <c:v>5457</c:v>
                </c:pt>
                <c:pt idx="11">
                  <c:v>4041</c:v>
                </c:pt>
                <c:pt idx="12">
                  <c:v>2681</c:v>
                </c:pt>
                <c:pt idx="13">
                  <c:v>1510</c:v>
                </c:pt>
                <c:pt idx="14">
                  <c:v>560</c:v>
                </c:pt>
                <c:pt idx="15">
                  <c:v>254</c:v>
                </c:pt>
                <c:pt idx="16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A-4CFA-B3C9-9916C699F514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8.9'!$Y$63:$Y$79</c:f>
              <c:numCache>
                <c:formatCode>#,##0</c:formatCode>
                <c:ptCount val="17"/>
                <c:pt idx="0">
                  <c:v>34</c:v>
                </c:pt>
                <c:pt idx="1">
                  <c:v>1111</c:v>
                </c:pt>
                <c:pt idx="2">
                  <c:v>4524</c:v>
                </c:pt>
                <c:pt idx="3">
                  <c:v>8443</c:v>
                </c:pt>
                <c:pt idx="4">
                  <c:v>10141</c:v>
                </c:pt>
                <c:pt idx="5">
                  <c:v>7601</c:v>
                </c:pt>
                <c:pt idx="6">
                  <c:v>6340</c:v>
                </c:pt>
                <c:pt idx="7">
                  <c:v>6359</c:v>
                </c:pt>
                <c:pt idx="8">
                  <c:v>7376</c:v>
                </c:pt>
                <c:pt idx="9">
                  <c:v>6872</c:v>
                </c:pt>
                <c:pt idx="10">
                  <c:v>5810</c:v>
                </c:pt>
                <c:pt idx="11">
                  <c:v>4027</c:v>
                </c:pt>
                <c:pt idx="12">
                  <c:v>2254</c:v>
                </c:pt>
                <c:pt idx="13">
                  <c:v>1040</c:v>
                </c:pt>
                <c:pt idx="14">
                  <c:v>422</c:v>
                </c:pt>
                <c:pt idx="15">
                  <c:v>218</c:v>
                </c:pt>
                <c:pt idx="16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A-4CFA-B3C9-9916C699F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8.9'!$Y$83:$Y$90</c:f>
              <c:numCache>
                <c:formatCode>#,##0</c:formatCode>
                <c:ptCount val="8"/>
                <c:pt idx="0">
                  <c:v>9550</c:v>
                </c:pt>
                <c:pt idx="1">
                  <c:v>14440</c:v>
                </c:pt>
                <c:pt idx="2">
                  <c:v>3147</c:v>
                </c:pt>
                <c:pt idx="3">
                  <c:v>2474</c:v>
                </c:pt>
                <c:pt idx="4">
                  <c:v>3650</c:v>
                </c:pt>
                <c:pt idx="5">
                  <c:v>3141</c:v>
                </c:pt>
                <c:pt idx="6">
                  <c:v>800</c:v>
                </c:pt>
                <c:pt idx="7">
                  <c:v>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1-4F7D-98AE-4BD7F72FF53D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8.9'!$Y$93:$Y$100</c:f>
              <c:numCache>
                <c:formatCode>#,##0</c:formatCode>
                <c:ptCount val="8"/>
                <c:pt idx="0">
                  <c:v>5991</c:v>
                </c:pt>
                <c:pt idx="1">
                  <c:v>15811</c:v>
                </c:pt>
                <c:pt idx="2">
                  <c:v>860</c:v>
                </c:pt>
                <c:pt idx="3">
                  <c:v>3751</c:v>
                </c:pt>
                <c:pt idx="4">
                  <c:v>8710</c:v>
                </c:pt>
                <c:pt idx="5">
                  <c:v>4127</c:v>
                </c:pt>
                <c:pt idx="6">
                  <c:v>122</c:v>
                </c:pt>
                <c:pt idx="7">
                  <c:v>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1-4F7D-98AE-4BD7F72FF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8.9'!$U$8:$Y$8</c:f>
              <c:numCache>
                <c:formatCode>#,##0</c:formatCode>
                <c:ptCount val="5"/>
                <c:pt idx="0">
                  <c:v>40164.22</c:v>
                </c:pt>
                <c:pt idx="1">
                  <c:v>41104.800000000003</c:v>
                </c:pt>
                <c:pt idx="2">
                  <c:v>43124</c:v>
                </c:pt>
                <c:pt idx="3">
                  <c:v>45021.5</c:v>
                </c:pt>
                <c:pt idx="4">
                  <c:v>45830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8-4A98-BA29-E3650F89C6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C8-4A98-BA29-E3650F89C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8.9'!$T$4:$Z$4</c:f>
              <c:numCache>
                <c:formatCode>#,##0</c:formatCode>
                <c:ptCount val="7"/>
                <c:pt idx="0">
                  <c:v>138065</c:v>
                </c:pt>
                <c:pt idx="1">
                  <c:v>138088</c:v>
                </c:pt>
                <c:pt idx="2">
                  <c:v>137477</c:v>
                </c:pt>
                <c:pt idx="3">
                  <c:v>137428</c:v>
                </c:pt>
                <c:pt idx="4">
                  <c:v>138236</c:v>
                </c:pt>
                <c:pt idx="5">
                  <c:v>142750</c:v>
                </c:pt>
                <c:pt idx="6">
                  <c:v>144464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4-498A-B209-6C457443C4ED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8.9'!$T$7:$Z$7</c:f>
              <c:numCache>
                <c:formatCode>#,##0</c:formatCode>
                <c:ptCount val="7"/>
                <c:pt idx="0">
                  <c:v>97254</c:v>
                </c:pt>
                <c:pt idx="1">
                  <c:v>97141</c:v>
                </c:pt>
                <c:pt idx="2">
                  <c:v>96881</c:v>
                </c:pt>
                <c:pt idx="3">
                  <c:v>96640</c:v>
                </c:pt>
                <c:pt idx="4">
                  <c:v>97127</c:v>
                </c:pt>
                <c:pt idx="5">
                  <c:v>98967</c:v>
                </c:pt>
                <c:pt idx="6">
                  <c:v>100461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4-498A-B209-6C457443C4ED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8.9'!$T$11:$Z$11</c:f>
              <c:numCache>
                <c:formatCode>#,##0</c:formatCode>
                <c:ptCount val="7"/>
                <c:pt idx="0">
                  <c:v>122219</c:v>
                </c:pt>
                <c:pt idx="1">
                  <c:v>122308</c:v>
                </c:pt>
                <c:pt idx="2">
                  <c:v>122079</c:v>
                </c:pt>
                <c:pt idx="3">
                  <c:v>122532</c:v>
                </c:pt>
                <c:pt idx="4">
                  <c:v>122838</c:v>
                </c:pt>
                <c:pt idx="5">
                  <c:v>127018</c:v>
                </c:pt>
                <c:pt idx="6">
                  <c:v>128532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4-498A-B209-6C457443C4ED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8.9'!$T$12:$Z$12</c:f>
              <c:numCache>
                <c:formatCode>#,##0</c:formatCode>
                <c:ptCount val="7"/>
                <c:pt idx="0">
                  <c:v>15846</c:v>
                </c:pt>
                <c:pt idx="1">
                  <c:v>15780</c:v>
                </c:pt>
                <c:pt idx="2">
                  <c:v>15398</c:v>
                </c:pt>
                <c:pt idx="3">
                  <c:v>14896</c:v>
                </c:pt>
                <c:pt idx="4">
                  <c:v>15398</c:v>
                </c:pt>
                <c:pt idx="5">
                  <c:v>15732</c:v>
                </c:pt>
                <c:pt idx="6">
                  <c:v>15932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F4-498A-B209-6C457443C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8.9'!$AB$15:$AB$33</c:f>
              <c:numCache>
                <c:formatCode>0.0%</c:formatCode>
                <c:ptCount val="19"/>
                <c:pt idx="0">
                  <c:v>4.9770184959574701E-3</c:v>
                </c:pt>
                <c:pt idx="1">
                  <c:v>1.8897441577140326E-3</c:v>
                </c:pt>
                <c:pt idx="2">
                  <c:v>3.4866818030789677E-2</c:v>
                </c:pt>
                <c:pt idx="3">
                  <c:v>5.3231254845497837E-3</c:v>
                </c:pt>
                <c:pt idx="4">
                  <c:v>3.4901428729648909E-2</c:v>
                </c:pt>
                <c:pt idx="5">
                  <c:v>4.0674493299368703E-2</c:v>
                </c:pt>
                <c:pt idx="6">
                  <c:v>8.3529460626868973E-2</c:v>
                </c:pt>
                <c:pt idx="7">
                  <c:v>6.8743770074205332E-2</c:v>
                </c:pt>
                <c:pt idx="8">
                  <c:v>1.9721176209990032E-2</c:v>
                </c:pt>
                <c:pt idx="9">
                  <c:v>2.5134289511573819E-2</c:v>
                </c:pt>
                <c:pt idx="10">
                  <c:v>5.813905194373685E-2</c:v>
                </c:pt>
                <c:pt idx="11">
                  <c:v>2.4012902868534722E-2</c:v>
                </c:pt>
                <c:pt idx="12">
                  <c:v>0.1412462620445232</c:v>
                </c:pt>
                <c:pt idx="13">
                  <c:v>7.7341067670838412E-2</c:v>
                </c:pt>
                <c:pt idx="14">
                  <c:v>3.4998338686454758E-2</c:v>
                </c:pt>
                <c:pt idx="15">
                  <c:v>0.10751467493631632</c:v>
                </c:pt>
                <c:pt idx="16">
                  <c:v>0.13359037545686123</c:v>
                </c:pt>
                <c:pt idx="17">
                  <c:v>2.7293997120389855E-2</c:v>
                </c:pt>
                <c:pt idx="18">
                  <c:v>2.6186454756894451E-2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2-4262-AD1D-9ACC1B5618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2-4262-AD1D-9ACC1B561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8.9'!$Z$44:$Z$60</c:f>
              <c:numCache>
                <c:formatCode>#,##0</c:formatCode>
                <c:ptCount val="17"/>
                <c:pt idx="0">
                  <c:v>40</c:v>
                </c:pt>
                <c:pt idx="1">
                  <c:v>748</c:v>
                </c:pt>
                <c:pt idx="2">
                  <c:v>3981</c:v>
                </c:pt>
                <c:pt idx="3">
                  <c:v>8239</c:v>
                </c:pt>
                <c:pt idx="4">
                  <c:v>10152</c:v>
                </c:pt>
                <c:pt idx="5">
                  <c:v>7681</c:v>
                </c:pt>
                <c:pt idx="6">
                  <c:v>6453</c:v>
                </c:pt>
                <c:pt idx="7">
                  <c:v>5968</c:v>
                </c:pt>
                <c:pt idx="8">
                  <c:v>6481</c:v>
                </c:pt>
                <c:pt idx="9">
                  <c:v>6243</c:v>
                </c:pt>
                <c:pt idx="10">
                  <c:v>5532</c:v>
                </c:pt>
                <c:pt idx="11">
                  <c:v>4093</c:v>
                </c:pt>
                <c:pt idx="12">
                  <c:v>2618</c:v>
                </c:pt>
                <c:pt idx="13">
                  <c:v>1517</c:v>
                </c:pt>
                <c:pt idx="14">
                  <c:v>559</c:v>
                </c:pt>
                <c:pt idx="15">
                  <c:v>264</c:v>
                </c:pt>
                <c:pt idx="16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5-4103-B807-B42BAD693640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8.9'!$Z$63:$Z$79</c:f>
              <c:numCache>
                <c:formatCode>#,##0</c:formatCode>
                <c:ptCount val="17"/>
                <c:pt idx="0">
                  <c:v>38</c:v>
                </c:pt>
                <c:pt idx="1">
                  <c:v>1023</c:v>
                </c:pt>
                <c:pt idx="2">
                  <c:v>4422</c:v>
                </c:pt>
                <c:pt idx="3">
                  <c:v>8441</c:v>
                </c:pt>
                <c:pt idx="4">
                  <c:v>10467</c:v>
                </c:pt>
                <c:pt idx="5">
                  <c:v>7802</c:v>
                </c:pt>
                <c:pt idx="6">
                  <c:v>6646</c:v>
                </c:pt>
                <c:pt idx="7">
                  <c:v>6357</c:v>
                </c:pt>
                <c:pt idx="8">
                  <c:v>7396</c:v>
                </c:pt>
                <c:pt idx="9">
                  <c:v>6765</c:v>
                </c:pt>
                <c:pt idx="10">
                  <c:v>5880</c:v>
                </c:pt>
                <c:pt idx="11">
                  <c:v>4039</c:v>
                </c:pt>
                <c:pt idx="12">
                  <c:v>2275</c:v>
                </c:pt>
                <c:pt idx="13">
                  <c:v>1106</c:v>
                </c:pt>
                <c:pt idx="14">
                  <c:v>394</c:v>
                </c:pt>
                <c:pt idx="15">
                  <c:v>226</c:v>
                </c:pt>
                <c:pt idx="16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5-4103-B807-B42BAD693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8.9'!$Z$83:$Z$90</c:f>
              <c:numCache>
                <c:formatCode>#,##0</c:formatCode>
                <c:ptCount val="8"/>
                <c:pt idx="0">
                  <c:v>9718</c:v>
                </c:pt>
                <c:pt idx="1">
                  <c:v>14806</c:v>
                </c:pt>
                <c:pt idx="2">
                  <c:v>3288</c:v>
                </c:pt>
                <c:pt idx="3">
                  <c:v>2628</c:v>
                </c:pt>
                <c:pt idx="4">
                  <c:v>3682</c:v>
                </c:pt>
                <c:pt idx="5">
                  <c:v>3331</c:v>
                </c:pt>
                <c:pt idx="6">
                  <c:v>887</c:v>
                </c:pt>
                <c:pt idx="7">
                  <c:v>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F-4485-9F2B-4F3D2B837BF8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8.9'!$Z$93:$Z$100</c:f>
              <c:numCache>
                <c:formatCode>#,##0</c:formatCode>
                <c:ptCount val="8"/>
                <c:pt idx="0">
                  <c:v>6274</c:v>
                </c:pt>
                <c:pt idx="1">
                  <c:v>16328</c:v>
                </c:pt>
                <c:pt idx="2">
                  <c:v>885</c:v>
                </c:pt>
                <c:pt idx="3">
                  <c:v>3984</c:v>
                </c:pt>
                <c:pt idx="4">
                  <c:v>8806</c:v>
                </c:pt>
                <c:pt idx="5">
                  <c:v>4314</c:v>
                </c:pt>
                <c:pt idx="6">
                  <c:v>139</c:v>
                </c:pt>
                <c:pt idx="7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F-4485-9F2B-4F3D2B837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8.1'!$Z$83:$Z$90</c:f>
              <c:numCache>
                <c:formatCode>#,##0</c:formatCode>
                <c:ptCount val="8"/>
                <c:pt idx="0">
                  <c:v>419</c:v>
                </c:pt>
                <c:pt idx="1">
                  <c:v>352</c:v>
                </c:pt>
                <c:pt idx="2">
                  <c:v>609</c:v>
                </c:pt>
                <c:pt idx="3">
                  <c:v>243</c:v>
                </c:pt>
                <c:pt idx="4">
                  <c:v>96</c:v>
                </c:pt>
                <c:pt idx="5">
                  <c:v>146</c:v>
                </c:pt>
                <c:pt idx="6">
                  <c:v>340</c:v>
                </c:pt>
                <c:pt idx="7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A-4F04-9346-A4A2CE94AFDD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8.1'!$Z$93:$Z$100</c:f>
              <c:numCache>
                <c:formatCode>#,##0</c:formatCode>
                <c:ptCount val="8"/>
                <c:pt idx="0">
                  <c:v>305</c:v>
                </c:pt>
                <c:pt idx="1">
                  <c:v>656</c:v>
                </c:pt>
                <c:pt idx="2">
                  <c:v>131</c:v>
                </c:pt>
                <c:pt idx="3">
                  <c:v>503</c:v>
                </c:pt>
                <c:pt idx="4">
                  <c:v>487</c:v>
                </c:pt>
                <c:pt idx="5">
                  <c:v>348</c:v>
                </c:pt>
                <c:pt idx="6">
                  <c:v>46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A-4F04-9346-A4A2CE94A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8.9'!$T$8:$Z$8</c:f>
              <c:numCache>
                <c:formatCode>#,##0</c:formatCode>
                <c:ptCount val="7"/>
                <c:pt idx="0">
                  <c:v>39373</c:v>
                </c:pt>
                <c:pt idx="1">
                  <c:v>40164.22</c:v>
                </c:pt>
                <c:pt idx="2">
                  <c:v>41104.800000000003</c:v>
                </c:pt>
                <c:pt idx="3">
                  <c:v>43124</c:v>
                </c:pt>
                <c:pt idx="4">
                  <c:v>45021.5</c:v>
                </c:pt>
                <c:pt idx="5">
                  <c:v>45830</c:v>
                </c:pt>
                <c:pt idx="6">
                  <c:v>47786.96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A-4A18-8477-2D1C8DE0B7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37538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  <c:pt idx="6">
                  <c:v>43611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A-4A18-8477-2D1C8DE0B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8.10'!$U$4:$Y$4</c:f>
              <c:numCache>
                <c:formatCode>#,##0</c:formatCode>
                <c:ptCount val="5"/>
                <c:pt idx="0">
                  <c:v>131432</c:v>
                </c:pt>
                <c:pt idx="1">
                  <c:v>131206</c:v>
                </c:pt>
                <c:pt idx="2">
                  <c:v>133698</c:v>
                </c:pt>
                <c:pt idx="3">
                  <c:v>136546</c:v>
                </c:pt>
                <c:pt idx="4">
                  <c:v>143592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1E-459F-807C-9180ADD1717B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8.10'!$U$7:$Y$7</c:f>
              <c:numCache>
                <c:formatCode>#,##0</c:formatCode>
                <c:ptCount val="5"/>
                <c:pt idx="0">
                  <c:v>97476</c:v>
                </c:pt>
                <c:pt idx="1">
                  <c:v>97759</c:v>
                </c:pt>
                <c:pt idx="2">
                  <c:v>99092</c:v>
                </c:pt>
                <c:pt idx="3">
                  <c:v>100943</c:v>
                </c:pt>
                <c:pt idx="4">
                  <c:v>103717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1E-459F-807C-9180ADD1717B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8.10'!$U$11:$Y$11</c:f>
              <c:numCache>
                <c:formatCode>#,##0</c:formatCode>
                <c:ptCount val="5"/>
                <c:pt idx="0">
                  <c:v>119407</c:v>
                </c:pt>
                <c:pt idx="1">
                  <c:v>119070</c:v>
                </c:pt>
                <c:pt idx="2">
                  <c:v>121530</c:v>
                </c:pt>
                <c:pt idx="3">
                  <c:v>123660</c:v>
                </c:pt>
                <c:pt idx="4">
                  <c:v>129924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E-459F-807C-9180ADD1717B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8.10'!$U$12:$Y$12</c:f>
              <c:numCache>
                <c:formatCode>#,##0</c:formatCode>
                <c:ptCount val="5"/>
                <c:pt idx="0">
                  <c:v>12025</c:v>
                </c:pt>
                <c:pt idx="1">
                  <c:v>12136</c:v>
                </c:pt>
                <c:pt idx="2">
                  <c:v>12168</c:v>
                </c:pt>
                <c:pt idx="3">
                  <c:v>12886</c:v>
                </c:pt>
                <c:pt idx="4">
                  <c:v>13668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1E-459F-807C-9180ADD17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8.10'!$AB$15:$AB$33</c:f>
              <c:numCache>
                <c:formatCode>0.0%</c:formatCode>
                <c:ptCount val="19"/>
                <c:pt idx="0">
                  <c:v>5.8368092109646729E-3</c:v>
                </c:pt>
                <c:pt idx="1">
                  <c:v>5.5303100971468928E-4</c:v>
                </c:pt>
                <c:pt idx="2">
                  <c:v>7.8450447088924721E-2</c:v>
                </c:pt>
                <c:pt idx="3">
                  <c:v>5.9900587678735628E-3</c:v>
                </c:pt>
                <c:pt idx="4">
                  <c:v>6.1806212603776604E-2</c:v>
                </c:pt>
                <c:pt idx="5">
                  <c:v>4.786716594928106E-2</c:v>
                </c:pt>
                <c:pt idx="6">
                  <c:v>9.4814834557108776E-2</c:v>
                </c:pt>
                <c:pt idx="7">
                  <c:v>7.5012326594794843E-2</c:v>
                </c:pt>
                <c:pt idx="8">
                  <c:v>7.1794085899708163E-2</c:v>
                </c:pt>
                <c:pt idx="9">
                  <c:v>1.1360456283898136E-2</c:v>
                </c:pt>
                <c:pt idx="10">
                  <c:v>3.8645540437893949E-2</c:v>
                </c:pt>
                <c:pt idx="11">
                  <c:v>1.589797577324396E-2</c:v>
                </c:pt>
                <c:pt idx="12">
                  <c:v>5.7661811543023148E-2</c:v>
                </c:pt>
                <c:pt idx="13">
                  <c:v>0.15383590303967165</c:v>
                </c:pt>
                <c:pt idx="14">
                  <c:v>3.877880092216255E-2</c:v>
                </c:pt>
                <c:pt idx="15">
                  <c:v>4.8453512080062898E-2</c:v>
                </c:pt>
                <c:pt idx="16">
                  <c:v>8.8071854053117626E-2</c:v>
                </c:pt>
                <c:pt idx="17">
                  <c:v>1.7390493197052277E-2</c:v>
                </c:pt>
                <c:pt idx="18">
                  <c:v>3.8265748057728442E-2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4-4BD7-965E-8A05DC725D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4-4BD7-965E-8A05DC725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8.10'!$Y$44:$Y$60</c:f>
              <c:numCache>
                <c:formatCode>#,##0</c:formatCode>
                <c:ptCount val="17"/>
                <c:pt idx="0">
                  <c:v>9</c:v>
                </c:pt>
                <c:pt idx="1">
                  <c:v>952</c:v>
                </c:pt>
                <c:pt idx="2">
                  <c:v>4162</c:v>
                </c:pt>
                <c:pt idx="3">
                  <c:v>9703</c:v>
                </c:pt>
                <c:pt idx="4">
                  <c:v>12351</c:v>
                </c:pt>
                <c:pt idx="5">
                  <c:v>11341</c:v>
                </c:pt>
                <c:pt idx="6">
                  <c:v>9084</c:v>
                </c:pt>
                <c:pt idx="7">
                  <c:v>7470</c:v>
                </c:pt>
                <c:pt idx="8">
                  <c:v>6982</c:v>
                </c:pt>
                <c:pt idx="9">
                  <c:v>6362</c:v>
                </c:pt>
                <c:pt idx="10">
                  <c:v>5385</c:v>
                </c:pt>
                <c:pt idx="11">
                  <c:v>3796</c:v>
                </c:pt>
                <c:pt idx="12">
                  <c:v>1615</c:v>
                </c:pt>
                <c:pt idx="13">
                  <c:v>538</c:v>
                </c:pt>
                <c:pt idx="14">
                  <c:v>167</c:v>
                </c:pt>
                <c:pt idx="15">
                  <c:v>83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F-4A14-AEAD-91B226EA994B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8.10'!$Y$63:$Y$79</c:f>
              <c:numCache>
                <c:formatCode>#,##0</c:formatCode>
                <c:ptCount val="17"/>
                <c:pt idx="0">
                  <c:v>15</c:v>
                </c:pt>
                <c:pt idx="1">
                  <c:v>1368</c:v>
                </c:pt>
                <c:pt idx="2">
                  <c:v>3920</c:v>
                </c:pt>
                <c:pt idx="3">
                  <c:v>7868</c:v>
                </c:pt>
                <c:pt idx="4">
                  <c:v>10009</c:v>
                </c:pt>
                <c:pt idx="5">
                  <c:v>8120</c:v>
                </c:pt>
                <c:pt idx="6">
                  <c:v>6479</c:v>
                </c:pt>
                <c:pt idx="7">
                  <c:v>5874</c:v>
                </c:pt>
                <c:pt idx="8">
                  <c:v>5924</c:v>
                </c:pt>
                <c:pt idx="9">
                  <c:v>5340</c:v>
                </c:pt>
                <c:pt idx="10">
                  <c:v>4432</c:v>
                </c:pt>
                <c:pt idx="11">
                  <c:v>2626</c:v>
                </c:pt>
                <c:pt idx="12">
                  <c:v>1015</c:v>
                </c:pt>
                <c:pt idx="13">
                  <c:v>280</c:v>
                </c:pt>
                <c:pt idx="14">
                  <c:v>137</c:v>
                </c:pt>
                <c:pt idx="15">
                  <c:v>73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F-4A14-AEAD-91B226EA9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8.10'!$Y$83:$Y$90</c:f>
              <c:numCache>
                <c:formatCode>#,##0</c:formatCode>
                <c:ptCount val="8"/>
                <c:pt idx="0">
                  <c:v>5219</c:v>
                </c:pt>
                <c:pt idx="1">
                  <c:v>5645</c:v>
                </c:pt>
                <c:pt idx="2">
                  <c:v>9087</c:v>
                </c:pt>
                <c:pt idx="3">
                  <c:v>2779</c:v>
                </c:pt>
                <c:pt idx="4">
                  <c:v>3420</c:v>
                </c:pt>
                <c:pt idx="5">
                  <c:v>2905</c:v>
                </c:pt>
                <c:pt idx="6">
                  <c:v>7290</c:v>
                </c:pt>
                <c:pt idx="7">
                  <c:v>9371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C-4A55-A76E-C776934E4D35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8.10'!$Y$93:$Y$100</c:f>
              <c:numCache>
                <c:formatCode>#,##0</c:formatCode>
                <c:ptCount val="8"/>
                <c:pt idx="0">
                  <c:v>3668</c:v>
                </c:pt>
                <c:pt idx="1">
                  <c:v>7261</c:v>
                </c:pt>
                <c:pt idx="2">
                  <c:v>1623</c:v>
                </c:pt>
                <c:pt idx="3">
                  <c:v>6103</c:v>
                </c:pt>
                <c:pt idx="4">
                  <c:v>8092</c:v>
                </c:pt>
                <c:pt idx="5">
                  <c:v>4966</c:v>
                </c:pt>
                <c:pt idx="6">
                  <c:v>1212</c:v>
                </c:pt>
                <c:pt idx="7">
                  <c:v>5249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C-4A55-A76E-C776934E4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8.10'!$U$8:$Y$8</c:f>
              <c:numCache>
                <c:formatCode>#,##0</c:formatCode>
                <c:ptCount val="5"/>
                <c:pt idx="0">
                  <c:v>37531</c:v>
                </c:pt>
                <c:pt idx="1">
                  <c:v>37881</c:v>
                </c:pt>
                <c:pt idx="2">
                  <c:v>39142.5</c:v>
                </c:pt>
                <c:pt idx="3">
                  <c:v>40063.72</c:v>
                </c:pt>
                <c:pt idx="4">
                  <c:v>40167.5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6-482B-9A32-34E49DD319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6-482B-9A32-34E49DD31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8.10'!$T$4:$Z$4</c:f>
              <c:numCache>
                <c:formatCode>#,##0</c:formatCode>
                <c:ptCount val="7"/>
                <c:pt idx="0">
                  <c:v>133025</c:v>
                </c:pt>
                <c:pt idx="1">
                  <c:v>131432</c:v>
                </c:pt>
                <c:pt idx="2">
                  <c:v>131206</c:v>
                </c:pt>
                <c:pt idx="3">
                  <c:v>133698</c:v>
                </c:pt>
                <c:pt idx="4">
                  <c:v>136546</c:v>
                </c:pt>
                <c:pt idx="5">
                  <c:v>143592</c:v>
                </c:pt>
                <c:pt idx="6">
                  <c:v>150082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D-4031-B5F9-AC4268642B7A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8.10'!$T$7:$Z$7</c:f>
              <c:numCache>
                <c:formatCode>#,##0</c:formatCode>
                <c:ptCount val="7"/>
                <c:pt idx="0">
                  <c:v>98222</c:v>
                </c:pt>
                <c:pt idx="1">
                  <c:v>97476</c:v>
                </c:pt>
                <c:pt idx="2">
                  <c:v>97759</c:v>
                </c:pt>
                <c:pt idx="3">
                  <c:v>99092</c:v>
                </c:pt>
                <c:pt idx="4">
                  <c:v>100943</c:v>
                </c:pt>
                <c:pt idx="5">
                  <c:v>103717</c:v>
                </c:pt>
                <c:pt idx="6">
                  <c:v>106328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D-4031-B5F9-AC4268642B7A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8.10'!$T$11:$Z$11</c:f>
              <c:numCache>
                <c:formatCode>#,##0</c:formatCode>
                <c:ptCount val="7"/>
                <c:pt idx="0">
                  <c:v>120878</c:v>
                </c:pt>
                <c:pt idx="1">
                  <c:v>119407</c:v>
                </c:pt>
                <c:pt idx="2">
                  <c:v>119070</c:v>
                </c:pt>
                <c:pt idx="3">
                  <c:v>121530</c:v>
                </c:pt>
                <c:pt idx="4">
                  <c:v>123660</c:v>
                </c:pt>
                <c:pt idx="5">
                  <c:v>129924</c:v>
                </c:pt>
                <c:pt idx="6">
                  <c:v>135727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D-4031-B5F9-AC4268642B7A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8.10'!$T$12:$Z$12</c:f>
              <c:numCache>
                <c:formatCode>#,##0</c:formatCode>
                <c:ptCount val="7"/>
                <c:pt idx="0">
                  <c:v>12147</c:v>
                </c:pt>
                <c:pt idx="1">
                  <c:v>12025</c:v>
                </c:pt>
                <c:pt idx="2">
                  <c:v>12136</c:v>
                </c:pt>
                <c:pt idx="3">
                  <c:v>12168</c:v>
                </c:pt>
                <c:pt idx="4">
                  <c:v>12886</c:v>
                </c:pt>
                <c:pt idx="5">
                  <c:v>13668</c:v>
                </c:pt>
                <c:pt idx="6">
                  <c:v>14355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ED-4031-B5F9-AC4268642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8.10'!$AB$15:$AB$33</c:f>
              <c:numCache>
                <c:formatCode>0.0%</c:formatCode>
                <c:ptCount val="19"/>
                <c:pt idx="0">
                  <c:v>5.8368092109646729E-3</c:v>
                </c:pt>
                <c:pt idx="1">
                  <c:v>5.5303100971468928E-4</c:v>
                </c:pt>
                <c:pt idx="2">
                  <c:v>7.8450447088924721E-2</c:v>
                </c:pt>
                <c:pt idx="3">
                  <c:v>5.9900587678735628E-3</c:v>
                </c:pt>
                <c:pt idx="4">
                  <c:v>6.1806212603776604E-2</c:v>
                </c:pt>
                <c:pt idx="5">
                  <c:v>4.786716594928106E-2</c:v>
                </c:pt>
                <c:pt idx="6">
                  <c:v>9.4814834557108776E-2</c:v>
                </c:pt>
                <c:pt idx="7">
                  <c:v>7.5012326594794843E-2</c:v>
                </c:pt>
                <c:pt idx="8">
                  <c:v>7.1794085899708163E-2</c:v>
                </c:pt>
                <c:pt idx="9">
                  <c:v>1.1360456283898136E-2</c:v>
                </c:pt>
                <c:pt idx="10">
                  <c:v>3.8645540437893949E-2</c:v>
                </c:pt>
                <c:pt idx="11">
                  <c:v>1.589797577324396E-2</c:v>
                </c:pt>
                <c:pt idx="12">
                  <c:v>5.7661811543023148E-2</c:v>
                </c:pt>
                <c:pt idx="13">
                  <c:v>0.15383590303967165</c:v>
                </c:pt>
                <c:pt idx="14">
                  <c:v>3.877880092216255E-2</c:v>
                </c:pt>
                <c:pt idx="15">
                  <c:v>4.8453512080062898E-2</c:v>
                </c:pt>
                <c:pt idx="16">
                  <c:v>8.8071854053117626E-2</c:v>
                </c:pt>
                <c:pt idx="17">
                  <c:v>1.7390493197052277E-2</c:v>
                </c:pt>
                <c:pt idx="18">
                  <c:v>3.8265748057728442E-2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A-446A-B688-27475F76E3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1.8101580202053394E-2</c:v>
                </c:pt>
                <c:pt idx="1">
                  <c:v>2.1556004137731921E-3</c:v>
                </c:pt>
                <c:pt idx="2">
                  <c:v>6.2539927757178621E-2</c:v>
                </c:pt>
                <c:pt idx="3">
                  <c:v>7.0226993038114511E-3</c:v>
                </c:pt>
                <c:pt idx="4">
                  <c:v>6.7102359416410712E-2</c:v>
                </c:pt>
                <c:pt idx="5">
                  <c:v>4.1852464494703021E-2</c:v>
                </c:pt>
                <c:pt idx="6">
                  <c:v>9.0059872693760784E-2</c:v>
                </c:pt>
                <c:pt idx="7">
                  <c:v>7.0602642948349337E-2</c:v>
                </c:pt>
                <c:pt idx="8">
                  <c:v>3.8727232704352355E-2</c:v>
                </c:pt>
                <c:pt idx="9">
                  <c:v>1.7064156378830572E-2</c:v>
                </c:pt>
                <c:pt idx="10">
                  <c:v>4.1495357812521186E-2</c:v>
                </c:pt>
                <c:pt idx="11">
                  <c:v>1.8303960594244661E-2</c:v>
                </c:pt>
                <c:pt idx="12">
                  <c:v>8.3717689920539282E-2</c:v>
                </c:pt>
                <c:pt idx="13">
                  <c:v>9.824082588746294E-2</c:v>
                </c:pt>
                <c:pt idx="14">
                  <c:v>4.4057513516617526E-2</c:v>
                </c:pt>
                <c:pt idx="15">
                  <c:v>7.9901373953503954E-2</c:v>
                </c:pt>
                <c:pt idx="16">
                  <c:v>0.11025045720023575</c:v>
                </c:pt>
                <c:pt idx="17">
                  <c:v>2.2799995533674105E-2</c:v>
                </c:pt>
                <c:pt idx="18">
                  <c:v>3.2543365233002636E-2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A-446A-B688-27475F76E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8.10'!$Z$44:$Z$60</c:f>
              <c:numCache>
                <c:formatCode>#,##0</c:formatCode>
                <c:ptCount val="17"/>
                <c:pt idx="0">
                  <c:v>11</c:v>
                </c:pt>
                <c:pt idx="1">
                  <c:v>967</c:v>
                </c:pt>
                <c:pt idx="2">
                  <c:v>4223</c:v>
                </c:pt>
                <c:pt idx="3">
                  <c:v>10173</c:v>
                </c:pt>
                <c:pt idx="4">
                  <c:v>13281</c:v>
                </c:pt>
                <c:pt idx="5">
                  <c:v>11636</c:v>
                </c:pt>
                <c:pt idx="6">
                  <c:v>9720</c:v>
                </c:pt>
                <c:pt idx="7">
                  <c:v>7707</c:v>
                </c:pt>
                <c:pt idx="8">
                  <c:v>7227</c:v>
                </c:pt>
                <c:pt idx="9">
                  <c:v>6771</c:v>
                </c:pt>
                <c:pt idx="10">
                  <c:v>5683</c:v>
                </c:pt>
                <c:pt idx="11">
                  <c:v>3959</c:v>
                </c:pt>
                <c:pt idx="12">
                  <c:v>1683</c:v>
                </c:pt>
                <c:pt idx="13">
                  <c:v>567</c:v>
                </c:pt>
                <c:pt idx="14">
                  <c:v>199</c:v>
                </c:pt>
                <c:pt idx="15">
                  <c:v>86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7-48B4-BDCA-206E6D83DF3D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8.10'!$Z$63:$Z$79</c:f>
              <c:numCache>
                <c:formatCode>#,##0</c:formatCode>
                <c:ptCount val="17"/>
                <c:pt idx="0">
                  <c:v>14</c:v>
                </c:pt>
                <c:pt idx="1">
                  <c:v>1388</c:v>
                </c:pt>
                <c:pt idx="2">
                  <c:v>4028</c:v>
                </c:pt>
                <c:pt idx="3">
                  <c:v>8185</c:v>
                </c:pt>
                <c:pt idx="4">
                  <c:v>10342</c:v>
                </c:pt>
                <c:pt idx="5">
                  <c:v>8489</c:v>
                </c:pt>
                <c:pt idx="6">
                  <c:v>6758</c:v>
                </c:pt>
                <c:pt idx="7">
                  <c:v>6097</c:v>
                </c:pt>
                <c:pt idx="8">
                  <c:v>6241</c:v>
                </c:pt>
                <c:pt idx="9">
                  <c:v>5482</c:v>
                </c:pt>
                <c:pt idx="10">
                  <c:v>4473</c:v>
                </c:pt>
                <c:pt idx="11">
                  <c:v>2763</c:v>
                </c:pt>
                <c:pt idx="12">
                  <c:v>1111</c:v>
                </c:pt>
                <c:pt idx="13">
                  <c:v>354</c:v>
                </c:pt>
                <c:pt idx="14">
                  <c:v>144</c:v>
                </c:pt>
                <c:pt idx="15">
                  <c:v>68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7-48B4-BDCA-206E6D83D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8.10'!$Z$83:$Z$90</c:f>
              <c:numCache>
                <c:formatCode>#,##0</c:formatCode>
                <c:ptCount val="8"/>
                <c:pt idx="0">
                  <c:v>5329</c:v>
                </c:pt>
                <c:pt idx="1">
                  <c:v>5945</c:v>
                </c:pt>
                <c:pt idx="2">
                  <c:v>9479</c:v>
                </c:pt>
                <c:pt idx="3">
                  <c:v>2975</c:v>
                </c:pt>
                <c:pt idx="4">
                  <c:v>3547</c:v>
                </c:pt>
                <c:pt idx="5">
                  <c:v>3064</c:v>
                </c:pt>
                <c:pt idx="6">
                  <c:v>7536</c:v>
                </c:pt>
                <c:pt idx="7">
                  <c:v>9652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5-4CAE-BDF5-14EE19D41F46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8.10'!$Z$93:$Z$100</c:f>
              <c:numCache>
                <c:formatCode>#,##0</c:formatCode>
                <c:ptCount val="8"/>
                <c:pt idx="0">
                  <c:v>3823</c:v>
                </c:pt>
                <c:pt idx="1">
                  <c:v>7596</c:v>
                </c:pt>
                <c:pt idx="2">
                  <c:v>1658</c:v>
                </c:pt>
                <c:pt idx="3">
                  <c:v>6643</c:v>
                </c:pt>
                <c:pt idx="4">
                  <c:v>8129</c:v>
                </c:pt>
                <c:pt idx="5">
                  <c:v>5215</c:v>
                </c:pt>
                <c:pt idx="6">
                  <c:v>1293</c:v>
                </c:pt>
                <c:pt idx="7">
                  <c:v>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F5-4CAE-BDF5-14EE19D4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7.xml"/><Relationship Id="rId3" Type="http://schemas.openxmlformats.org/officeDocument/2006/relationships/chart" Target="../charts/chart783.xml"/><Relationship Id="rId7" Type="http://schemas.openxmlformats.org/officeDocument/2006/relationships/chart" Target="../charts/chart786.xml"/><Relationship Id="rId2" Type="http://schemas.openxmlformats.org/officeDocument/2006/relationships/chart" Target="../charts/chart782.xml"/><Relationship Id="rId1" Type="http://schemas.openxmlformats.org/officeDocument/2006/relationships/chart" Target="../charts/chart781.xml"/><Relationship Id="rId6" Type="http://schemas.openxmlformats.org/officeDocument/2006/relationships/image" Target="../media/image1.png"/><Relationship Id="rId11" Type="http://schemas.openxmlformats.org/officeDocument/2006/relationships/chart" Target="../charts/chart790.xml"/><Relationship Id="rId5" Type="http://schemas.openxmlformats.org/officeDocument/2006/relationships/chart" Target="../charts/chart785.xml"/><Relationship Id="rId10" Type="http://schemas.openxmlformats.org/officeDocument/2006/relationships/chart" Target="../charts/chart789.xml"/><Relationship Id="rId4" Type="http://schemas.openxmlformats.org/officeDocument/2006/relationships/chart" Target="../charts/chart784.xml"/><Relationship Id="rId9" Type="http://schemas.openxmlformats.org/officeDocument/2006/relationships/chart" Target="../charts/chart78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E9F4E1-D03E-4621-8BD9-61937195C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006757-BB0D-439C-9C48-583E280FE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0E71F9-116A-4213-AFD9-66E94F9A5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A94911A-2AC9-4999-9604-285C7888C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D103094-63C8-41BB-8A8D-2EEFBC8BF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B46F61-2780-476E-A8E3-33D4CF0E4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C211AC-3073-4947-84FF-2C7EAD5D3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C7A2098-438F-4FFF-81AD-8AB7D3AD2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614B322-A198-4911-ACA3-649F39CEF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1F10AC-3E8C-46EA-8900-00A113D9B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AD19CA-85E8-40A0-AD24-40AB48EC2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ABD961-767B-4D89-B858-2CF86809E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523033-4253-4185-8B73-06C5B84EE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9F86A1-0C89-4853-A43E-7F5E098A9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B0BB9D-4F15-45D3-A803-4B1BD0FF6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7B5682-99BA-4877-B31C-8DE9F38EA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31A706-A568-4A24-9C53-3972D92B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C03B30-679E-4819-B508-D45142471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E31D4C0-358B-426C-937B-B3254D3DA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9FE21FA-8D41-4443-998B-FAC04A24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3F942D9-6B17-4CCE-8045-CE16FAE59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FF7A873-CD91-40DD-A7FF-17FBFB995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5272188-7219-4104-AA99-DBE1F3946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53A0D0-769B-452B-9FBE-69F429335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3C2ABF-A8DE-4284-9FA3-89EF05E4A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5124C7-C0C4-47AF-9796-14135F448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606647-50EA-4F1A-9981-9BE0039AE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FC2362-D046-486E-A451-509022761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A42AC66-D548-4E98-BB63-89144F55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7D8D5EB-30BA-45B8-BCEE-7AF5612FA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2EADD14-59DF-4CD2-8927-4DD8F7884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6DBAE5F-E42E-44FC-AC6D-3245D3AE0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EEB27DA-DC05-4BE1-819A-A4C94D80D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7E2D18-0FFC-4A7D-A450-FA05ED80B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FC34A0-8A90-43CD-A75E-6FEBAB991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2E353E-260D-4D55-ACB0-B15B08550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F91EC9-513E-4426-95C1-89658AFB6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0D4053-88EF-46BC-A2EF-B2DD72E74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AF54238-255B-4B83-84C3-9B26D15AE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390208-FE18-4F77-981F-5CA79D526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45FF6E7-9E5A-4148-893D-9F83228B0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74A0AF5-9823-4F44-9F5B-15546B2CE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397669-B58F-4325-B9D1-5ECE37B7E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744EAF9-7F48-4543-9BB7-6A1C9215E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31F37B3-6E27-44F7-B671-0B91C6AE6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1078632-1E36-4F10-8B1C-EAA3E6D4D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F628A7-4C14-45D6-BD53-E0F378F28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DF279E-9600-4674-BE3B-8E086DE84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81041D-E6AD-4A81-8585-0AC342A38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C0883B0-B50F-45E8-B62A-9871A56C1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4E7F47-4BD7-4003-9F8A-D2404ECCD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20C1C62-005E-44C9-8C2B-1162C259E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B7AF55-DE24-4257-9BBC-35F66A115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B86F4AA-AF2B-4DEE-80E2-587183217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E886510-A98E-4E02-8B10-758293FEC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A0929F5-4C1F-4E5C-AA98-4FD0EA22B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2504EA-0441-431A-8D6F-8D982A40A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A4979F-26C4-4BCC-AEA7-FF057A5F0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CE7DB30-788F-4070-9849-D23CA8BD0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40C005-6FD2-4140-8D4B-CB5123949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AD8FF51-C21A-4008-9D74-DCB55CA68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6C977A1-942B-4B5C-9C87-906BE5DDF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0F68142-6BAA-456E-9A60-BB31472E9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4FF9473-3C85-4235-AF02-62B44BE1B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13D86E1-BD92-4E76-9175-374FFD53E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4DA40E-3FAC-4656-A9CE-9E5B132D6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3247635-3457-4BAE-B560-C96707A78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FC590A-5B22-4E67-9BC3-D253BF336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9CA8A1-C68B-45E0-80ED-E425DCAE7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A4DCFF-80EC-4796-B8DE-CD001E563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56400F-9C4A-449F-9387-A828715EA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045ABFE-1506-4E72-9432-F2CA16CD6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8D85EF-B61D-49E6-B0D5-A7F1B420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7EE5C7-286F-4367-AFEF-032DFB87B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6AD9B0F-AD1A-4C03-A89C-7E67FE6A1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7D46467-A4B0-4477-A750-93A501303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A6EB76-27C5-49D6-BE58-06559F29F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56BC16-10E2-479B-99D0-2F6557D19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15E82D-4C3A-4FF9-AFDA-A3FBEB56C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CFB256-39E1-4148-87D6-05F28469A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39B662-0028-46AE-A2E9-34BC4676F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7792C0-25ED-40BC-ACE3-442E1B039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F720A46-583D-4872-A39F-9DCEC1F0E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D2C576-A674-44EE-AFB1-F07B8E92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A286079-76EB-4D16-B1A2-661F95B68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5C2FFDE-DBFA-4554-8EEC-811AC5954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4DFFE30-077F-49F2-8D67-3DE7F6785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D0638C7-36AE-4158-9E45-4983B468B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B1602C9-5E34-4F2F-BAF3-4B3EEF684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8CC464-AFE3-4E4C-9B91-BD81DCE80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5A1F6A-22CE-44E3-8C4D-8523D0502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289915-DB5E-443C-BDEE-A26280139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104897C-F894-4F26-87F1-5B958599C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F14F4E8-A432-4E3A-98D0-301A990DB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CC78E9-8D7A-42F6-81B0-A0E962217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F7BB3F5-6013-464A-AF06-B59B6C9C1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DC4D151-1C86-4E63-AB50-31AC7930A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15A6CB-EB73-43C6-8775-3AAAB847C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79F87D6-0978-46B9-A0CE-AECF15B31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826820B-BCFB-4651-A00A-1FF066306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DEA612-F704-4467-B5E4-AA31AFCC8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946319-D98B-4C24-91A0-B4DA88C42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D07E43-530E-4CD1-9646-3E938C060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E9DA3D1-EBC3-44A9-ADB1-03E077246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972ABE0-B4FA-4639-A594-3D8F9B7E6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8254D7-AC7C-4845-8626-8633140BD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A5123A7-77B1-4174-86CC-66D64D9ED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A5F2C2-7E05-477E-89D6-73639016C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3BC2B1F-DD16-4951-B1BC-77E16AB3C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9D0706-1C70-4194-A477-72B331827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60E192-C88D-417C-9BCE-4E3515A93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D38E9C-759E-4782-907B-76EC2C29F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41560B-23BB-46CC-8FCB-4518319A1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0AEA6F-7491-4D7B-AAB8-B605BCAE8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3BDE30C-0FED-49C8-9663-012003C6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301A47-DEAA-4B30-8561-655BC36D3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5A0092-465B-4173-BABD-DA7D9819B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90FD4A1-8AF7-4753-B658-AB59E6CE8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0A971F-F711-4E98-AE97-3C97CD76D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16F52B2-C924-4031-9159-ABC566A6B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58F4D82-30DE-4F39-8A85-C2FC4B7C8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B474CF0-71CB-4D0A-B959-B2288D9CF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992D4C-DF0B-457F-9962-51814C159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C1ADA1-9120-4372-A78B-2238C483A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205E8B-CE9F-4502-BB05-549A5F8EF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09C83E-944D-473D-84E5-DEAFF3457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592F0F7-EEB6-4CB3-8E47-8A8EACBB0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031812-35B6-4FC6-8B17-43A1B993A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9DBA516-BEF9-4B29-B20D-227CF8813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DD741C3-AD3E-40A0-9B2F-21ABFA044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0E960DF-A3CA-4E3C-9AB8-29F62F8C0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DC7B82C-8AA2-4D20-B1A2-66DF2F143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9E82FE0-654E-4CAE-84F6-E6B213704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17DD08-6611-4A71-AB4F-4BC037983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E82075-03C0-42E8-A124-8CBDA0199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8E4E88-DF85-4FEF-B1BF-3E3CD3F8D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40821D-985E-428F-9FBF-E6628D8E1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5AFBC4F-75BE-47A3-8882-F841BE95E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0AEDF7-E8D7-4FC1-B81E-F14CE2206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58B43A0-6903-462C-8AFD-A883D63F5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B2B0552-2DF1-41FB-A173-31E179DFB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DE4E62-FF98-4F35-B414-64BB82880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8EBEFCD-AEDD-44E3-A6F3-9A9E606D3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3C32AEE-0E63-42F2-A19D-5F50E4A64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7E3F58-353B-4B4A-9F07-C163D9BED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447113-D853-4D1C-B599-CEE87C26E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69E4FF-B2B3-4FA0-B579-D00B99D9B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2D6B97F-C92C-4A94-92F9-BFF56C223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8C93859-38BE-4B59-87E7-AD46946FC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CE0D517-0362-42BA-81C4-FF0BF0096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B93FACA-5959-4D1C-A587-891637A46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37A0C4-08A3-4F77-92C4-AB7A20A0C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58A1A22-D143-48A9-8C76-CED1C3954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9ECA2C6-F5DD-4677-BF9A-364DA644B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7F644DE-6DDD-4200-B0BA-6D26E11EF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DD9438-C0E8-415C-AD78-F2A7C2F08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49F06A-72B2-42B1-83DE-D040A7AB9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BE6B58-A828-4E04-99C7-99145586F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FBA6FA-38F3-4395-88DB-9F639769B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87EF74-8E1A-44C5-9D9E-217E6ECE1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B39B5DD-8B62-40CE-A9C0-B76E2EA81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67D26B6-3150-4C49-8245-CF40DF7F1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E7BA00-992B-4C62-959C-6A02B8014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16B55F4-629E-4CA6-B986-272422581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4088CBD-3756-4E7C-BC45-B4C53A108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EC05BD2-A364-4948-9F4E-8E7088FC1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745EEF-67B0-4AA7-BB8F-D8C6D282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1E886-BACC-4A09-B1E5-DEAE04A38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A6A995-5E20-425F-BFE8-F579015A3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8FD2B8-E03E-45AA-A4B7-AED2C8E72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208543-ADE2-46B7-8A56-C1CD3638B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42ABC0-FD71-43E9-90C6-3B851BFC9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87082A4-89CE-4113-AA10-4254C2D82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94F7F19-52FE-44E4-BCD1-0D6B6C325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1D01DF4-3208-4CF0-91C9-ADB063984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C5EF12-4A58-406B-9E4C-2319ADE0D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774CE57-BCF3-494F-8AFF-E54499A44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8F9B6E-2A0E-4F76-9D3C-D0F14B9DC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03A5DD-6841-4CCC-B929-624A1B1DD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668757-9F41-4729-9CDC-D37B50C72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CEEA0B-AED4-4961-85DC-8C4C167DD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1AE2ACF-0CE5-4035-BCB2-03F574246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9EA45B-6F48-4D9E-B1D7-CCC240AB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536BCB7-07EB-4F5D-8827-83873980E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2DE928E-F2E7-4C92-8733-1453D64E4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46C0D60-8566-4776-82FB-5D65705C8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BEFB113-E105-4B54-AE17-BF706253C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9338B2-15BC-4486-9FFE-42C9AAEBA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41DA55-1121-47F0-BD3E-549FB6E66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4D7089-2312-4A61-814E-278042391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C5DEFE-A101-4601-8894-2179458C8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8F96E-3EFC-45FB-94A8-18E16D48F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51ECA85-DE8F-47F5-B1E0-FF9AAEC6A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D9C99D-74AB-49AA-8AFA-D040ED41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84A3702-6F14-4FB8-A69E-B4E984898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7E4D349-7006-4916-B5C5-2CD8E0FC9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1C17B86-E0CA-4E9E-A615-F876DCA94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A40FD28-FBFE-4420-A4EB-0952A20A2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224E7C-FE41-42BB-A6FA-FEED98A1C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546A50-D44E-492D-A865-F95C953F0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761009-1608-4F14-B399-3E286B188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24CD57-9B76-4466-A8BB-445364469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50C355-CF44-4B15-A885-0632D2461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A98CC7E-39E4-4AE6-A7C5-E83FDCDF2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A696DEF-8340-49BE-9C1D-1A5F872D3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ED0C7F-4625-4A83-89F1-A224BF2FC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57B32BB-A56C-44E6-A4BA-C7FDA5473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41DDD0F-C300-44F6-8141-FCE9FF390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F5408C1-F7E2-4E51-B667-8F65A00E8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19E6FB4-EA7A-4C1D-B2E4-B184522E3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18FFA7-11F0-4442-A0C4-816B44320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3A1832-9CCF-48A7-9D49-36F5FF825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FA6A45-AF0F-4A68-9100-275121181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766E4A-3FAD-4D4D-91CC-0AF27BFED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3C39449-7658-4031-9CAD-E57193ED8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467305-2C90-4897-8D43-BA25A45AA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A3FFB8C-1395-430A-B22D-5FA51B9D6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2F53104-3CD3-436B-B7B4-617368B8D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9BCCB5E-6C7D-46D9-AE47-EA097B3E6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F8B1880-D031-4E22-A616-04B624257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1ADEC8F-4A2F-42C8-BC67-E65860C53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B151E9-09D8-465C-BA12-D9D7DFAC0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9C06CF-C59A-49F1-9EC1-2373FF76F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66BEC5A-9C50-46E0-8696-C9ADEB937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85CFBB-9ED3-4D5D-9AF3-9AAB03133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B1A646-193B-4EED-9565-82E96519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45EF41-B1CE-4FB6-868F-0F4E05AE7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70DFC9A-FC5C-40E4-9FDA-2866D1698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4C19F30-E11D-4FB9-8ED4-F995BFE97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C9B3C31-24EF-4F16-98D6-DAA543177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D40083A-66B5-4A7F-86E9-156E260CF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A88741-B11B-447A-8085-7278D6AFA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A47AD7-5155-4035-802F-AA68F0D8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31C638-0B03-445B-8448-A9266F474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2CC333-732C-45B3-9194-0B4B133AC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9519DC-3E54-4BEF-BDD1-C45F1105B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B82BEB-986D-44C7-9432-3F6A96649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4C1FEAA-3A91-4FB4-B2E9-79490E371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FBAACDB-94E2-43F4-BB82-D7AA160F6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BDAC4C-6C15-4F83-A791-A23335B0A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2FB6DBA-8F63-4ABB-8C8C-6C4E7D600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8159AAF-D4A4-4265-80F8-BB0A128B5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23938E-FC22-4A53-954B-F980C0043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B5CC7D-3179-461D-A120-AC0905A79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6B28CB-0280-4B53-B70E-35D6DEC5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B63CA9-5558-402E-A841-FA35B667F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F4ECDF-68CA-4456-B069-22CC55D13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A59660-5805-4B7B-A073-DF5E5BF0E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1CC8CB0-3648-4A2A-BDF6-9152E3967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072EDC4-0729-4BA3-A1D6-A08A57A3A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455D51B-812B-4657-972A-039CA8DEE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00D75CC-2429-4643-B26D-50D4D7B87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4713E7B-C3D9-41AE-8196-7E29E525B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6FBB12-0876-44C1-B21C-C61CF5B3C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B45F89-96D4-4C83-8988-3447B7549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BE9BA3-DC24-4557-BAC6-3417CEC21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A4E5A2-A832-433C-9F19-7358071A7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1D1C07-4AF8-4623-A305-BD3520048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BD3F2E-5448-44BE-BABA-BDC58F93C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99EA9C-AD14-4D6A-868D-42BDBF718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8CAE08E-463F-4AC7-9636-596AEA2A8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198673-48E7-4739-B3A2-4A32820A2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9A7CB4A-C124-4E09-8DE6-F1705247F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727A9D9-839A-4E81-9522-E4C4C5A82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2646E7F-F770-42E2-80BF-2AA345590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E4030F-4977-458E-8D70-684A615F1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69BA61-9747-42CE-834D-6414099B0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5B22AE-F57E-4152-89DF-2C1AB08F9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257AE1-3A1C-4FD1-B75C-05B3593B5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D26F712-BB6A-4B1F-8B9E-9E929FB36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7092C2F-7054-4DAC-8A75-22BA873CD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97632DB-968E-4666-8CE8-51C9D18EA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23DFFF4-E37C-41FF-8131-911E55B94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9F4C699-DC94-473D-BBD0-165E93644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FE2FCE6-8A15-4665-865A-8C3746213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E971797-85F9-463C-8B18-F326226C8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97E6A5-54BB-48AE-8CD0-732102BEB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A7944A-8E3A-4956-8FAC-C5154745E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4261B4-6B13-4A74-9D66-330643387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CE0E1C-745A-4F26-AEAD-D94F0E618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583FE2B-20C2-485C-83B7-EE005A045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E8E988-1733-4F91-8A5A-6F00F11FE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FA788E9-AB74-44D6-9E95-CE8A1E0D2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0E236F-1441-4BD2-8E23-DB7EE1FA7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B46AE33-0A46-4FF8-B557-2BB7EC08D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FD44F1-7C28-46A5-96E6-5FB9D5615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866091F-98C1-4ABE-8D9E-7D90EC651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6468EE-4209-43A4-8242-B33B3EFBB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F3E8BD-31E2-4771-88F9-040007C40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93DB01E-4DAA-4960-826D-AFDBE7D6E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FB384E-9C82-4322-A790-CCF5FD958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6BBC146-9E55-4B40-9B9C-EE7148EA3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3C2899D-8BBA-487A-9087-9208CF19C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14F20E-ACFB-400E-A20F-D587E5B74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9579C30-4E20-4EFA-BE79-5FF3AA543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CAD1630-C8D3-4635-AE5F-82DBA0769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370345F-CE03-4953-92FB-7DDCB99B5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3DE609-8518-492C-BBC2-E470CD5EF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004502-CEA1-4CD8-9526-FA12ACF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748931-6E04-40F8-91C5-53AF51FE3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68A23F4-6B80-49A5-B31B-2C7C012E3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CE9DF1-4689-4AD3-9A9D-1F6352FE0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BA4F65-81BC-462D-9E66-98B08AFA7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7AFE78B-15E8-4815-A9F5-A1B2976C1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6B4A5CD-8F24-4D86-90AA-6DD21BE21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075CA55-753F-40D9-A337-0BF49BFDD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60170BA-ADFC-4F56-B57F-AC94F7685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E9EE19-E388-4622-B983-D13A7EAA2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F29A891-B212-4234-8C55-708E1F7EF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BD63C8-D221-456D-89E6-78CC20E92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5C0203F-3C71-44E7-87C6-D742FE5DF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5C0C23A-A7B0-4948-BD9F-B8D2739A4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E61BD4-7A1C-42A9-BC51-5F67B557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0A0EB21-A7A4-41E5-B9C7-488D82A8C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B188C2-3D7D-4C24-BE9F-CC1DA78D4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F1FAA2-9B72-4F6C-8CF9-4CD4FFFBF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A013C7D-F38F-4250-A106-DB31247B1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4632A2-E5FF-44C1-A8B0-03F8739E2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ECDAF42-67F8-46EC-BF92-E429B944F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8E47E7E-88F9-4640-B670-81A43EAC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9421CE-A8B0-41EF-ACE1-BBF59D33B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72B743-91EB-4FEA-8597-76241F817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EA0603-855A-4B71-8B26-74BE95DCC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A4C9C6-DFB9-4775-95D4-DAD5A1BB2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F95DCE-B087-4DC1-A99C-122079994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D155AE-6F06-4C65-A3E7-60254D302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412E9FB-6AD2-43A1-A946-8A279A8A4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9BE6FA9-51A4-445E-A02D-BB3E45D87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5FD97DA-ED54-4D71-B762-21DA352E1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C07BDB4-82F8-42A2-BCC4-AC1F2F103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075781-AD2C-4BFE-9630-F919F6315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4F78F2-2356-4C4E-BAD7-00C30AC75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F1A6A7-E5A2-456E-AD2A-425ACB7CD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1BF63C-DBCF-492B-B6AF-F12497330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262F06B-3BDD-4613-BC1B-E4573CA11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B6F818-AD64-44F7-AFBD-6ED9CAA12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60AE5A3-5DC8-471C-9078-264B4C48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FE4D68A-5EFF-4D3B-8214-C8E14CED6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EAE2B5-445A-4498-9E4A-CE1B266DF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A7F8E7-4325-44B9-BBDE-3597DF99B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0F3B384-FDA8-4163-96CE-2A2CEF0A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587ADFE-38E5-456E-8498-D03B0D6F4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C0254A-1ED2-4CFA-99B9-E498DA9E8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394040-F41F-433F-87D8-A353BA095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246910-6690-4E5E-9F0E-2453EE005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19E96D-F76A-4C47-ABC0-10C55DF85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F873925-1CD0-4BDA-BE4F-161F7729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34EFBFA-3F9D-4217-A5DC-68BDBFF42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B7A3130-072A-4790-B100-5008E50AF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217D80D-9C52-4AB6-A7B2-D997ED27B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6807149-84E1-475E-807E-3C07975CF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CB2FCC5-3411-45AD-A649-A931EBAE3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DCA66F6-7CF6-4008-A7AD-1799347C0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16989C-BFDE-4029-B9C6-58EDC8F14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9D31F9-E5F6-426F-8C28-0085F6956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D830B92-14BA-4FA0-A476-021520631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69AD2F-14BC-4F13-B17C-071848AEF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097C4A-0A6F-413F-A83D-69BE2B5DF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EAE43FB-F1E0-4F6E-AD47-FF3035AE2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295A0A9-7AE3-4DA9-ACF2-189C53333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33C577-12B0-4C35-9569-784484C10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D333715-89AC-4EA9-925F-50DF7A695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E619688-8CD2-409E-A631-DB7874918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2A3E9DB-F2EF-4A3E-95E3-40BBA43ED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350F99-F791-403E-883D-C68F39727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43CB81-7F9E-4DC8-9169-12518820E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13D777-E535-41EF-AF6F-A237C963D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41036A-2DD5-4221-A46D-702795473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134573-E0EC-4DD9-AEC1-3F4BC7741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841538-B5DF-4D55-8AD0-6D8734627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A601547-5241-41E6-8A88-AF8FA831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397487-496C-4215-AE27-EBCAADC8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C689F5F-D63A-47B5-B2A0-FF58AACD3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71D60C-13CD-400A-A297-54C1554AF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0B92A04-8B5D-47D1-A976-AE4F51F09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F85EC-9D38-4075-8CD9-6C69B099B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8E1A0F-C9BC-4953-979C-5F6E97787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A0461D-8001-4031-AC81-11FBC98F3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D6394E3-4BFD-42AC-A1B6-477754F8B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250EDE-FBA3-4429-A4B2-06F3D7B22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0CE6A4-0462-46B9-95FD-0E6DA6C37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E1FEECD-A0BB-4756-BD4D-9F523C398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14791BD-C9BF-44DF-BBDE-B6270867D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9EAD09A-5905-478B-BA49-95FDACA07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A9E8C16-32D1-47D5-A44B-E821CCB75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8EFDDB2-9B3D-404C-B8F9-C35E3EDE8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B43492-3DEC-4A2A-B316-8957B9560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DED45B-C654-4FA0-B11B-C27B9C0FF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E82689B-D1BF-4B86-9C94-0AA5FA955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34680B-723C-4588-A456-2019F451C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51627B-26AF-455F-9810-D7C9B625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A8903C-20FD-4A69-96B8-55A763D47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74DFB0-4639-459A-904B-7CC586BFC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1AA957E-B0CB-4CD4-A406-716DAB63A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1C3CB67-D619-4800-BD6A-B26972BB7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BFD825C-B951-483A-8213-E2956B9D4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FF412E-ED45-4E18-AB80-B08A05088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2040B9-B4D7-4FDD-BB4F-4068675F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B9DDDE-B52E-4E10-A5B1-A00F6F5A8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A72391-D194-4619-A29A-9171F1E39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BD4627-3D8A-4D11-9285-3F9CC6F57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92C20B7-47F7-43D0-83C0-5158347D2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4523336-6EFC-4A3C-AC8B-56ECEA0AB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2A3DF1-C5A3-4EC5-BC64-1CD8B4769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B64871-A4F1-4AC7-92AE-15A5B2D6A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62C098B-8CD6-4E76-8D19-6BDE12A8C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AC0C61E-C5E3-4279-882A-69F938DA2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200373-D231-4FF4-BF3D-FAA66A8BA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6D6566-6EA2-454A-B5D9-4E17BF355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8D6453-953E-4B42-AD8C-684B25AE3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E01B14-34C7-4320-AAA6-2BEEB745A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5BF2B3-5A97-4E17-8899-4F45522AE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BE1A3D1-95F0-47E4-92DE-672642E20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3A6A9C-A396-4871-909D-3E60A0597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958A91-81EC-4C5A-978A-CAA8D00EA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FE5C5F5-158B-4DB9-84AC-A386261B0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7E2BE92-34E2-49E6-8937-38A804072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1E3A706-8E0C-4474-B69C-C6E7FB2AC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504CAD-F6B7-4E29-9F5D-F8A259347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8B3E3E-FADD-43EB-97D1-8914FEA6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D87751-AA82-4609-8783-A0069929B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661367-52DD-4295-B2A3-D93C726E6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967825-130F-4E4C-83A0-B9C7B0862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55AC1A-C576-49D4-841A-51EC431AD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24312D-5A92-4219-984F-3562A5CA3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48D7310-6DE4-443D-8826-00E9088A6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8407B4A-D91C-404F-8522-D621AD08A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5C65658-B083-48A1-A295-762E8FD54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A6CB7DA-93D7-46E6-B8D7-E4137E69B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C970533-7F18-4ACE-9EC6-11E00525F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A3F844-F19A-4962-8801-66FD4FD5B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B2132B-8A12-452F-9770-BAA854B9F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9874535-2140-43B9-83FB-9B4B7D788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954641C-DC2F-4383-BA65-74F55D9DB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C66F5A8-30B0-46B0-AC24-C7CB5C867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2625890-AD78-4D0C-A52C-244768481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8BFFBE-124A-48F1-80A2-AF1D94EEB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80789AF-6604-4D30-9628-554EB71C5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018CD7-DD56-4F1C-A0D8-B16B00531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7512B54-4212-46E4-B3DC-A9BFC425A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2A3B60F-D87E-4206-B654-16C75E695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C0B30D-9F9C-46DC-A63F-F8266C054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33E480-785E-49DA-864D-CF6D9BD23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8CE791-AFAE-423B-990A-B658977C2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8B5913-8662-42C9-9D48-CA536B267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E46C6FD-078F-45BE-B90E-F1B1A3708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20378F-605A-4A64-A1B0-E1A21B68C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D632866-57C3-4B8D-B37B-E76284C3B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4308246-967F-4827-8A4F-AC24D8768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394E1E7-CDF1-4C92-953E-8482AC46E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293C65A-D2EC-4F42-A874-9D975CAAC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1C8A53D-5FAA-4ACE-BF07-8982AFFFD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4B613F-AEC5-4DFE-835F-6066848BA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51228D-9294-495E-B325-A54AC8969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1DCB65B-D042-4A32-85F3-0970333D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A186DC-BE2B-41AC-8824-5801A903D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82C9566-11CB-4A63-93F2-AB7BDA7CB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04037D-A36B-40A7-9288-787B7E58B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ABC4D5D-C76F-49A1-9B72-9A12ECFE9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65D0E1E-3412-4822-B1CC-9F4B23F06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9FCE49B-50EB-4711-92CB-B595BF095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DBC2E12-1995-4D69-BC3A-E3A08FA63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3845E8-1907-4109-BF94-F8DC47F9F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1F35B2-7E50-402C-B23E-3DF436817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817DB5-8648-4C6B-B035-8A778994D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33B023-BF60-46D8-B909-AE645BC6E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D7DACF-7102-422A-9E8A-54FCA9D3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65B6DB-CBB1-4701-95C7-B37928B7D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57C214C-1656-4FAF-8F6E-2D3031B5D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B02D5E-0A2B-4D08-A725-46D0870F7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101156-3299-4C68-B80C-6386DF2BD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76C7000-D5A8-452F-9D62-D26FA09CB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74A543B-EDA1-42BF-9107-1885860CD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4EE419-BBE7-41CF-8DAD-230E6D62B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A3D7B8-E6E7-4EA8-B21C-4F435A39B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D67A7F-D5AE-4B05-8DFD-AEDD7C171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B4E30E-7EBD-403C-B712-DBE380A0E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62980B-374D-47E2-B224-52FC1EF4C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50CC5D8-B9B2-45B9-A780-6D7642E48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37890A8-B56A-403B-A822-B8C9876CD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192DFC7-994E-4293-AC87-636685214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C45A1FB-C829-45B4-87E0-E8A8B1B8D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66666B9-BD13-4ED4-A714-D2584E234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DF7D108-2672-4C53-8349-5B090150E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21669D-BF76-4380-98D3-D4703AEEC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51ACAC-5D04-4E34-B387-5EBAF75F7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515D78-9C40-4E02-964F-574109A63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D48A3F-F084-4BDE-93A5-F5795C5CA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A5FCD9E-5361-4057-8C68-A6FDE598E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04E9A71-D91D-46A0-81A2-E7B13C9A6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533F76-CB86-413E-99C8-81BCB30AF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425834C-01AE-4E71-B282-557ABD4C4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7E18D1E-14FF-4525-A320-F3327808D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2AF9C3A-06DB-4121-BED0-937CAE3E4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0950C69-E6BE-46E8-A4B4-B1D0A5900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4F532C3-B53C-47A9-9A92-AD6963D33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3DE34B-CC9D-4515-828D-1987E6A22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FC6DE7-C3F9-4174-9D55-526536EAA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DE43FA-184D-4025-8C08-E0C4D56AB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B970BD-9BD1-4B10-85C7-95AB39709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6266AB-1F23-4CCD-A513-EDC2BB07A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EEC0BC7-98CD-4014-BC54-E6BBE60CB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3EEB2E1-81B1-4E09-A88D-63A347F38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97358CC-0902-42CA-97CA-479D5B103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9224B0-1C64-4549-8E6C-FB0102EC9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2F51B15-63EB-4449-966C-F662E40C7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806D134-952C-4955-9BAB-8945ADE39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6A5AF7-BB8C-4512-9C33-B17D54BDC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699439-70E6-47DE-B62D-58ED39D2B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D335B4-FB2B-47FA-AA33-CB20F0485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245541-B226-432E-B350-7D18FF21D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C570D8B-100A-4E0F-ABDA-D72BAA270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247BD85-6852-4461-A606-F88F35498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7A0D342-9DB8-45F9-A436-FA4A043F9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93FF81-F990-48FE-874A-1026EB45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9B61E8A-338E-4B6D-A36C-BADFB98BA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001630C-D02F-4615-9744-4F6917C02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D5AC73F-970E-4D8E-B771-C5EAD80CC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9F243A-A453-4AF4-9AD4-65D2E7BEA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24FBC6-59C3-4BD7-889C-EEB7F1005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CCAB79-083E-4CA9-9C15-5BC687170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393595-CC3B-4B48-B224-1EEDF0695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DBA17D7-6E7B-4AE4-AB4B-E3016034A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418548-EE54-4C35-BA2C-FAB8E5987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460763C-C80F-43C6-9AE9-BC9253209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7D449FF-8D93-4F35-9A24-8E9656202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FA19135-9380-42DA-A867-2C68DBF97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D28C2D8-14BB-4903-9462-A61001C5B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96C2AF5-7E9B-4FA3-8734-1213EE889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2B09C4-B685-4266-B025-F11EA6093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CB1808-F471-438A-8A40-2C8366433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C36CCB2-8AA3-40B9-AE4C-693CC6736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14627B8-10C4-4AC9-B294-79CE0D459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1F4D7C-EE12-4625-974E-3A1083B92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7A5F60-E0BC-4BF0-B59D-EA9ACAB3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20793EC-A3F7-45E6-B733-BD360A1E8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3A034B1-A665-4520-B572-BA852D7C4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926D896-FC23-487C-B782-AF1DB99F3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0BFF61-C9A8-426E-BF46-D66272339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FB56E7B-D018-4F82-833C-E2E05A2D3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E1673D-124B-4A1F-A51F-A47FA9D4F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3208E6-FA81-47AC-B47F-0795D9F32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193EDF1-7F49-4235-9696-4D26DEEAF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3E1271-F4F9-4D9C-B110-8CD4F5C00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9BB9B18-F165-4C70-AAB3-FDF3A6D83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A5CD9CE-F10B-42AA-BE18-007BEADAD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A5C3E4D-B457-4B4F-B359-774C66727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0378453-76B7-486D-A400-C56067699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9CC9913-ABED-4838-8C36-3264A9054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8CA0957-243D-4ACE-9D5C-C701B8EFE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EB56A10-F42B-4375-A943-007B78475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655C9-3110-4629-B2B1-02CEED680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C2B03E-F23C-43FF-961F-F12AA0EBD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3AC9334-017A-40C3-8E35-C80615CD7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E73BE7-572B-4F89-A439-CA375193A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146DDBB-E6F5-4A35-BF30-CC3A40957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11A4EE-C5CA-4FFA-8807-02B44529A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31FCA4F-5C04-4E71-91AE-E0F1C7A93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7A169C-4C10-4E70-80BE-18867D746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D67522B-A4CE-4D07-B289-A3EA0CA92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982AD18-6F19-4959-8560-E6042F4E7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CB64B82-16E1-47D7-9A88-2E85A2CFB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19FD68-48E3-4E2C-BF72-5C0D8072C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B29290-CF4B-49DC-9F51-83B1D3292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4D4AE8-518C-46B5-A2FD-A7F14A9DE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7AD344-62F3-4229-997E-6CB2B2B84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6794E7E-DA99-444F-9796-17B962907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B7626F-7676-43F8-9D55-9D89A31F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6F6E6DD-1953-40D2-8861-920C92CC2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866CB83-F7C6-48EA-B8D3-6B9BD0155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CD99D09-4E4B-43CE-BF42-DE286858E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41C9DCE-B3D9-4482-95D8-6B1DA3604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11C8274-1E3E-4FE4-8D57-817AFCD41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90095E-BB10-4B10-B65B-717050AAB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E5B30C-51F3-4F69-AA83-93C6D01A9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81F115-94B6-48EF-BE48-B21CF2468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DB75C5-E157-47A5-ACA8-04F9D94B0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70A16B-E109-45E0-AE2B-5A5920C7D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A6F192-76B9-44E2-BCF0-C4F074155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114AD22-3CDD-48DE-8A13-D92819D8F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C6891F-4D54-455C-A3C7-0D8CB8E8C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D6C6B2-1D32-4C61-95F5-7A2A70C3D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81F4560-92D0-4343-8025-1330B1517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9571644-9D87-4AF8-A994-3553029A1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2A7237-29FD-495C-828E-31E32574B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1713A3-973E-42A1-9C3F-DBE149E62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270A6C-0CFB-4C02-9702-061DC9315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5C639D-70ED-44BF-A236-BD21C6396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6B39F7-C4CF-4F05-8CFF-39F61EA2B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ED478F-165A-486B-A9A2-376E8EF93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75F3E6-9754-41E1-8D09-8139C5D27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06EB352-D9EF-4E4F-A459-DDEBE18F6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9948D8C-6F11-45E4-82E2-A7D6BF03F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8C7D1B6-C284-45AB-8B3B-7619A4A35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DCCBE2D-FC76-4CE3-BD71-9E5197427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7B7989-532B-4648-80FA-408EF9621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FF79E6-D180-4E45-BEEF-A1D0C3D8E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673408-A646-4E31-ACB0-5BB9E8682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571334-3A4B-475A-8C65-399E65DFE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7B046E-78A1-493D-BB0B-8A82D6576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6F2CD8E-521C-4941-87B6-6748C055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5B85A53-144D-405F-8E8D-649D48351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1FCF26C-8225-4F81-BB81-518BACA61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13D5102-6D1C-42B7-AB60-83CCD4B33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EA033E-D8B5-40C5-959F-6CBCF46E3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4377450-104D-4F07-8542-9FD72962A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C33A00-2869-4381-8094-B99F54D4E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D8E460-E177-4F99-B667-28E0C0A1A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D62D60-63CD-49AC-A69D-800E2C62D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FBD850-55B0-4EBE-9FA0-67EBD351D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3F4BD0A-74B9-456F-905F-7633822BC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F3A4B5-3422-4C99-BA97-640AF6033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8FF4E77-74A6-4A69-991C-083E4F9F6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7CCD631-FA4B-43C5-8B36-E4B664480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3E6AC3-7FE2-48C1-88CE-EF1FA2E2D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C0626D9-DAF3-4070-92D5-C758BDAAF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FA97AE6-A0CC-4559-94ED-EDA020959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78F7D9-1122-4F9C-B737-6D6170182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A74DC3-85F8-4C60-AEA9-6AA211F04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910BAEC-5360-47CD-B300-F4B746532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99C218-2473-4ACF-83B8-08A1F666E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8971064-ACEB-405C-86FB-DCBA233FD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DE9F7F-5F4D-458A-9367-B4EA34511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7D6465-61B4-4400-B698-A9B0FE794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B327C9-3404-451F-84AA-6B3A614B8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D02406F-6333-48FB-ADA1-4C9C8C6E2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EC68631-F09C-4DF5-B839-6BF3970A2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6EB662-A21A-4F48-8EA6-CBCCD8101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31EDD8-4F2C-4473-9D96-7B35F57B0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F977CE-014A-45FF-8862-4D6195CF5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B14D41-7C91-4DA4-8CF1-3EC385C26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7952B2-EBD9-4DD0-ACB8-837EE4840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5B064F4-1D91-422E-B585-51265EECF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1B7C8-608C-4A59-BE90-84F69F263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DB86AEC-FC4A-4F6C-8DD7-B55FB69F5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A0EC0EE-D87B-4DF4-BFB0-86AE037B9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0425CC0-07D0-4274-9D59-EA124A7E8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C81A386-508F-4DE7-8C4A-86E1C6B1E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669F5C0-8E54-4878-8C87-5CA8161D8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8A83F7-8123-49B8-9BDE-89ACAC50D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451ABE-B139-437A-8E9D-284BA6FA7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351FB0-415B-44E9-85B5-D2A64303F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D7908E-2F6C-483B-BD19-DA3B2B689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955E2D-FFE0-41F6-ADDB-F1AD588D7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9435DB-533D-414B-A003-F91036F4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9BA4000-FA32-4841-8567-1A0EB7298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A6F2CE-3566-497C-9C7C-3ACEC2166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93BADBC-474F-4B62-8644-AF4BEC059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92CC06D-109A-41EC-AA7B-77CCD48DF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52207C6-C3CD-47FF-A3E4-FAE597816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FEEC13-4A48-463F-BED3-B83632841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2C24CE-C093-4E97-AE80-A66CB9D73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CA87425-52C0-4E5B-B064-F204552B4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168C91-8B45-415D-AEA9-E878AE6E5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82AC39-70A5-4365-A99C-0C9CFC6CF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92FFB5-D4E0-4420-8104-A7FFD884B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1C5CEB-C004-4025-BD05-8814C5409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1021C5A-8654-40C5-89B7-61C763EB3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20ADB4D-7F07-4754-A817-182BF963E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23A90D9-0ACB-47D7-B3BB-313A41C3B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1C8B63D-F32B-4B69-8DE6-E6138D774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53E161-376B-4CB7-BEBA-2A6DA5BB8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B12210-AF83-41A4-BD77-4F5151E4A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7421F2-76E8-4530-A58D-539BCD9C9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A947E5-DBE0-4FEB-AE6B-5B79326AC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313FC71-8B4C-4E7F-8F5F-9332E1F3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B818B2-F6AF-434C-9593-B5888780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FF9D99C-BE22-486A-882E-FAE8DFFD1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4D57B2D-8A72-452A-95DF-B20414894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368DED7-4575-4ADD-BB80-F320D269E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698D07-5482-4E3D-AEF4-FDBFC0FAF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998379C-368A-4F2B-AB41-E5888983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80BBA4-B5F9-4D62-AE13-A6B2C381F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B0D291-E828-4936-80A4-6185CF4A4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849EB5-BB3C-4CF2-835E-35009E09C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A58AB6-0E5B-4FD3-9D1F-9A3EA5BCA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249CE3-3AFF-483C-80A8-E4A1DA47F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C2E1AE2-8ABF-4E69-846A-CBB0B3139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C327894-6578-4BF7-9F47-BB22460DA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D9F14FE-213A-4136-B072-182538A7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5B39597-93F5-4E20-90DE-7FA893EE5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39A840D-6D79-4026-B676-50D73F33A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FEE675D-F3D8-41EB-820C-624664B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636A67-F2CB-4522-A671-DA9709C69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95E10C-7717-4C5E-9162-21ED6DCA1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2E9296-6B67-4ADB-86BF-F0065D923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65488E9-730D-4821-86D9-A8AF1E770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717E7BF-03FA-4C9B-A545-0E6756730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35476E7-4B75-4F83-869D-6D15242F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48099A-CB9B-46EB-9B31-DFEB16E58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8BEF956-72CB-4BD0-B8E1-E9D4BD3DB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863F656-8982-41F0-8988-0E64DA5D4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FF7C1DC-6629-4F98-B308-26965075B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E6680F-5B5E-42FB-BE9B-E91017CB1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7BE452-1C69-4150-8B01-FEE1F216A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23BACD-505A-4839-B292-B9C04E0E5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E111835-A39D-4BB4-9015-6835E3940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D35F53-0220-471D-90C1-8B721A58F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3E91E85-B5DE-4BCF-AD91-4B4AE23A0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64F0A8-9AAB-47BA-8F22-9679E19BC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37E190-8382-4C33-B542-A45138B4D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57777BE-E4A4-44C2-A0F5-D2B2A269B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259072F-1EFF-4B00-B3C2-4D81E248E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6D421D-9F59-45C4-9DF5-6A29485B1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C7793EE-4AED-4F05-B24F-014E49D77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ED7404-C50E-431B-ABC6-5442AF6FF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8DAECE-80B3-4915-B90B-A2033FAB6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1C50057-970D-47A9-BA5B-6CACB0EF5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9155CA-C164-424E-9C41-2F9F7358C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F54D028-97F7-4C21-9F92-31AF85E7B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75B7A5-12E2-4E01-8FFE-F878663F9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8A78A39-1E1F-4C6D-B0A4-81DBD888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294E559-F8B1-43C7-B6F9-5ED8EF453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D484059-4832-4CBC-9BC7-49623BCCE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21DAA0D-36C2-4F79-8A62-BDA877F4D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BC850B2-6389-49AB-81D3-DEBAA4EBE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59A308-51E2-414C-A515-E2A0F2B8F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F1918F-A0A8-495D-A5D3-EF4742D69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19AF93-1CA0-4FA3-9C1F-5B23EE8EC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74F2D9-8F23-46A8-A1AC-97071C232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4EBBEA2-A6FC-4A66-8293-7EA5AA13C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EC729D-D59A-4E15-89AE-363268D83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F5F560-CDC1-4A27-B577-6D8711A46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448FDA-E939-4A1F-BC1E-5FE65E786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621B11A-DCBF-4424-B85F-2C98A8670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81ECD5-5807-49D3-B6CB-BEBA8941F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5C9D620-53FF-46ED-99C8-168FD7090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8AE054-A875-40BE-9FD5-858B1997F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978D45-64E8-4B01-A275-1FA109EB7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4AC1C7-BE7D-4D00-B39F-884BD1901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E0C980-1441-468B-A71E-C98906CBF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A10DCC4-FF42-4D7A-8DF5-1E852A41A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9AA7EA-2BB7-4ACD-AB71-F1D070A8A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9E4504-FE47-43FD-9AD3-97B8AE105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F72228-EFA5-4967-AB1F-5AA5313BF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8EA3700-0FC9-4E78-B68E-151CAA857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6FBF886-E3FD-464D-90C1-62BEB69D3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CE2E5B7-C243-4868-8E74-1075A28ED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123A4A-75D1-498E-9AFA-75CE6B584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FCFB467-DFE4-4FFF-A5A6-327E5398A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CF3CD56-FD49-4692-9F97-7D2B2D1F2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7F654F-B622-412E-805B-A09CAE06F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3BB1FF-FADB-48CC-B515-7E80F8DDF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D39C68-84E3-478B-832A-B89218D10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C1A780E-17D9-41DE-A1FE-FCA63C44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8934690-DBFD-41A9-9638-F77CE9BD0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8890887-BD6D-40E6-88C4-892D3079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169A282-9EA4-44D4-883E-5EB09004F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474C9D8-39BA-44FF-8F1E-E3F1D1A3C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B7020D-F62F-4299-86A7-59C158D02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E064EB-6383-49C2-A27F-5C849DAB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FBBAAAE-3133-433E-8814-1ABAAF9C2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873A45-9090-4B95-8CD2-83440D577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91BC62-D2C5-46B7-A618-B1A6FC7CB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84636FC-420D-4AB4-94F2-63F484EDA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92FA67B-3145-4F39-ABAB-91CC0EA79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ED18837-3A0D-422F-AB40-0E053E8B5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24468D1-4AB3-4C6A-8705-DAE42719B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30E44C9-0F27-432F-8DD2-0B07BADED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14FB12-09B4-4314-899F-70B4BEA42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168D15-BE66-4FE0-B582-E7D642AF2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BA1F60-5CE7-44E0-BC87-45FB3E43B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9367F1-019E-4E1E-B615-C90DF0903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A7A526-682E-4E80-BDE5-8CE437632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328A4D-70F8-48C2-88C0-3EEADDEBF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DC749F-5010-4A73-A96D-88BE8845D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1C19E1-ECD8-4472-9755-C42E3E80E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0AA9707-95E1-4C72-9B0D-9ED60AADA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E338452-FEEA-4756-A86E-6DE8FC1C5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5EBD3E-BF6C-4E7B-92DE-313B5E099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E86E82F-49F1-4903-9459-94BD6C723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23EE50-515B-46D2-9D83-6EA5450F5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974ACC-5999-4DE7-82D5-2BF7B782B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A48273-4131-4148-9B4F-1CF22DE1F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31EDDB-8EB9-4102-989B-994ED12AE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88C01B8-83C8-40B5-B149-F484B7324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DF7E8A-C27A-40B0-A6DC-52F1C14B9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2CC27E6-2CC6-4C03-93C8-3253C7C2B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7132C16-28DF-459B-88F2-9F7387056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DEFB35C-C5E2-48EB-BD0F-9C6BF05F4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A7C3C39-6AE4-4A81-9CFD-5DB1A1EAC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BC00310-3DAC-4273-BBEE-8464ECC0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0108EB-F91F-4573-BD0B-925496432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9CADCD-A0FB-4AD7-AE86-A425A1570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0A30C3-3094-4021-9DB4-5EBE38201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52CB3A-65B4-4604-BFB0-7B37856A9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608E12-CF1E-4C1E-A227-81AA6D403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25D5A6-03E2-4304-9E4D-06DD77FFC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F3323BD-F2C9-4942-882A-636065269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2D1832A-6789-4865-8AC8-FACA597C7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783690B-96AB-4665-B535-A20C2374B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835A68-D829-4E2D-8F5D-A1743CDCC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A13E4FB-4372-47D7-B13D-2F99F483F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47A85D-EA07-4D46-A6C0-23B415124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EF40EC-E065-47AB-9EE3-4373307ED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37A885-84CD-4A01-BFFC-8CBB37C84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90B56D-9641-4FD6-B36D-651EDD1CC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266EF79-5A06-4564-9430-C2A66C6C7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9AC150-74C8-4C7C-8B4D-D3B7D7309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3429723-A170-4F1A-8CF8-85C54AF69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712DBFB-6880-438C-BEFB-55B1F62F3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A8B151-BD92-4411-93C7-2F3AD0F2A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FABC6E-590F-4A95-8CF8-683E2CEA2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7F22853-AFAC-41F5-BB4C-AF44FC164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4F365C-FB7B-4929-AF6E-A7714A2C1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C0E8E8-4C15-4F8F-B703-3A1F0560F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955447-8AF6-4374-88EC-C968660A1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542A43-D439-48A4-BCAE-7CE743428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3A3ADB-FCE7-45BE-8422-0366A5DA8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5C1266-DB18-43E6-BB3C-BC054A9A4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F2B4F03-2463-496A-93C4-F52D22BDC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A102B4-AD1F-48BB-BB0C-C8E226129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AA99540-4D04-48C3-9FE2-C80179446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A58D152-465B-4A8E-9F23-257559EFD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C4CEBB9-91FC-457F-B5D1-08451EBB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C10B41-4B4A-4290-A2A7-56633EFF1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403E56-3948-4007-84BA-1A3281030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BA63FB-4FB6-4AC9-A336-F718E8798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BC7E1C-28D1-4758-B71D-BAA26444B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4865464-A587-4080-82DA-8892C579C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2B471C-444B-4C46-931D-F0C1A1994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148EFC4-A00B-4279-A772-0B9C598B4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C8A614-14EA-491C-9BDB-F9CCB0B83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215599-55A3-4353-8D09-1FA70BAC1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DBE9784-4F24-4768-A995-8E716B730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21D2973-FD60-4D50-8204-456D754A7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0FEAE-481F-4A7D-9F3D-1DC2EB27F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142C1E-CEF2-411C-BD5B-2DF2E7481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EE2383-D994-4A54-8AEF-B1D154F88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B758C4A-BEE0-4007-87C0-6A737EE5C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0033C66-E93B-4621-8DD7-E931EFDBE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9A6E5BB-00A3-4993-B534-C7F890F3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1817DC-E8D8-4333-8EB6-EA232A9BF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3F5714B-4E0D-4317-A4AD-7063B1ECD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F719E6-AA2F-4D44-A864-9D52E4F6F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806728-F89E-46F3-A9F8-05D4CCF0F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42F1DBA-AE49-4B57-B1FA-80808466B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D88B23-6E7C-47E5-91C5-8295C537A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3D6B85-6D58-42E5-9799-A443EEA8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C2DAA0-CCA2-47EE-9F67-4A40EBBB0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ED77F6-8057-4FDB-B58F-89F685D15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5123F1B-BF8A-4074-96B9-D1A57B06C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166E6B-F837-477E-A644-3640DB8C5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5EB3C4D-B7F2-462F-9430-962EF7C80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707678-B5B6-4E2C-91E5-86A16D83F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18DD60C-FE86-4299-84C9-4A605D279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B9ED4B1-784C-4039-8AF7-446E5D1BF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0DBF78-78EA-489E-A8FC-688AF4CB3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26F6C8-1D3C-4FB2-8CDD-56472490C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81CA37-0017-4312-8AC7-D49305EC1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FD53CF1-7AED-43FF-A912-216892FAA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FC0B69-2B2B-4C09-AE4E-1E911EF91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8F3C70C-2060-4C7C-8A2C-B1ADD79C9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C96E3-9563-4CCD-854F-5A8CFC5F8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D97420-77EA-4D50-917B-E2E85C0B6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A9C9400-6384-47E1-8877-A60DA40AB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29E3F2-78BD-4BF0-9843-06A9B9EE8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B712B0C-B8E3-49F7-A2DF-5EF170FE0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5902152-0C71-4B32-A76C-4022F85C2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F8E3EE-DA8F-4BCC-80A0-3095F5FAF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76EA0D-837B-4D27-B194-BB2F88396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1F2682-839A-47C5-9861-F52E4541E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1D8736-921A-4F6F-B76B-3AF500DC6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08504B-843C-44EF-B828-15B3EB9BE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09A7D5-6F84-4119-A21C-CAED3F26F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A38462F-E606-423A-B681-D21B51A7C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49BBE8F-91A0-474C-A94F-F33761B06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2CAFAB9-EF5A-43A0-BAA2-B7B25B067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1D663FB-44AE-420B-B90B-61A2BC663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8A3379-2001-4507-AE1E-4CD8A77E1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F0B4D-B4D4-4901-B8F4-D640F52F0AEE}">
  <sheetPr codeName="Sheet2"/>
  <dimension ref="A1:C97"/>
  <sheetViews>
    <sheetView showGridLines="0" tabSelected="1" workbookViewId="0">
      <pane ySplit="3" topLeftCell="A4" activePane="bottomLeft" state="frozen"/>
      <selection activeCell="A89" sqref="A89:O93"/>
      <selection pane="bottomLeft" sqref="A1:C1"/>
    </sheetView>
  </sheetViews>
  <sheetFormatPr defaultRowHeight="15" x14ac:dyDescent="0.25"/>
  <cols>
    <col min="1" max="2" width="7.7109375" style="105" customWidth="1"/>
    <col min="3" max="3" width="64.5703125" style="105" customWidth="1"/>
    <col min="4" max="4" width="25.5703125" style="105" customWidth="1"/>
    <col min="5" max="5" width="52.28515625" style="105" customWidth="1"/>
    <col min="6" max="256" width="9.140625" style="105"/>
    <col min="257" max="258" width="7.7109375" style="105" customWidth="1"/>
    <col min="259" max="259" width="60.5703125" style="105" customWidth="1"/>
    <col min="260" max="260" width="25.5703125" style="105" customWidth="1"/>
    <col min="261" max="261" width="52.28515625" style="105" customWidth="1"/>
    <col min="262" max="512" width="9.140625" style="105"/>
    <col min="513" max="514" width="7.7109375" style="105" customWidth="1"/>
    <col min="515" max="515" width="60.5703125" style="105" customWidth="1"/>
    <col min="516" max="516" width="25.5703125" style="105" customWidth="1"/>
    <col min="517" max="517" width="52.28515625" style="105" customWidth="1"/>
    <col min="518" max="768" width="9.140625" style="105"/>
    <col min="769" max="770" width="7.7109375" style="105" customWidth="1"/>
    <col min="771" max="771" width="60.5703125" style="105" customWidth="1"/>
    <col min="772" max="772" width="25.5703125" style="105" customWidth="1"/>
    <col min="773" max="773" width="52.28515625" style="105" customWidth="1"/>
    <col min="774" max="1024" width="9.140625" style="105"/>
    <col min="1025" max="1026" width="7.7109375" style="105" customWidth="1"/>
    <col min="1027" max="1027" width="60.5703125" style="105" customWidth="1"/>
    <col min="1028" max="1028" width="25.5703125" style="105" customWidth="1"/>
    <col min="1029" max="1029" width="52.28515625" style="105" customWidth="1"/>
    <col min="1030" max="1280" width="9.140625" style="105"/>
    <col min="1281" max="1282" width="7.7109375" style="105" customWidth="1"/>
    <col min="1283" max="1283" width="60.5703125" style="105" customWidth="1"/>
    <col min="1284" max="1284" width="25.5703125" style="105" customWidth="1"/>
    <col min="1285" max="1285" width="52.28515625" style="105" customWidth="1"/>
    <col min="1286" max="1536" width="9.140625" style="105"/>
    <col min="1537" max="1538" width="7.7109375" style="105" customWidth="1"/>
    <col min="1539" max="1539" width="60.5703125" style="105" customWidth="1"/>
    <col min="1540" max="1540" width="25.5703125" style="105" customWidth="1"/>
    <col min="1541" max="1541" width="52.28515625" style="105" customWidth="1"/>
    <col min="1542" max="1792" width="9.140625" style="105"/>
    <col min="1793" max="1794" width="7.7109375" style="105" customWidth="1"/>
    <col min="1795" max="1795" width="60.5703125" style="105" customWidth="1"/>
    <col min="1796" max="1796" width="25.5703125" style="105" customWidth="1"/>
    <col min="1797" max="1797" width="52.28515625" style="105" customWidth="1"/>
    <col min="1798" max="2048" width="9.140625" style="105"/>
    <col min="2049" max="2050" width="7.7109375" style="105" customWidth="1"/>
    <col min="2051" max="2051" width="60.5703125" style="105" customWidth="1"/>
    <col min="2052" max="2052" width="25.5703125" style="105" customWidth="1"/>
    <col min="2053" max="2053" width="52.28515625" style="105" customWidth="1"/>
    <col min="2054" max="2304" width="9.140625" style="105"/>
    <col min="2305" max="2306" width="7.7109375" style="105" customWidth="1"/>
    <col min="2307" max="2307" width="60.5703125" style="105" customWidth="1"/>
    <col min="2308" max="2308" width="25.5703125" style="105" customWidth="1"/>
    <col min="2309" max="2309" width="52.28515625" style="105" customWidth="1"/>
    <col min="2310" max="2560" width="9.140625" style="105"/>
    <col min="2561" max="2562" width="7.7109375" style="105" customWidth="1"/>
    <col min="2563" max="2563" width="60.5703125" style="105" customWidth="1"/>
    <col min="2564" max="2564" width="25.5703125" style="105" customWidth="1"/>
    <col min="2565" max="2565" width="52.28515625" style="105" customWidth="1"/>
    <col min="2566" max="2816" width="9.140625" style="105"/>
    <col min="2817" max="2818" width="7.7109375" style="105" customWidth="1"/>
    <col min="2819" max="2819" width="60.5703125" style="105" customWidth="1"/>
    <col min="2820" max="2820" width="25.5703125" style="105" customWidth="1"/>
    <col min="2821" max="2821" width="52.28515625" style="105" customWidth="1"/>
    <col min="2822" max="3072" width="9.140625" style="105"/>
    <col min="3073" max="3074" width="7.7109375" style="105" customWidth="1"/>
    <col min="3075" max="3075" width="60.5703125" style="105" customWidth="1"/>
    <col min="3076" max="3076" width="25.5703125" style="105" customWidth="1"/>
    <col min="3077" max="3077" width="52.28515625" style="105" customWidth="1"/>
    <col min="3078" max="3328" width="9.140625" style="105"/>
    <col min="3329" max="3330" width="7.7109375" style="105" customWidth="1"/>
    <col min="3331" max="3331" width="60.5703125" style="105" customWidth="1"/>
    <col min="3332" max="3332" width="25.5703125" style="105" customWidth="1"/>
    <col min="3333" max="3333" width="52.28515625" style="105" customWidth="1"/>
    <col min="3334" max="3584" width="9.140625" style="105"/>
    <col min="3585" max="3586" width="7.7109375" style="105" customWidth="1"/>
    <col min="3587" max="3587" width="60.5703125" style="105" customWidth="1"/>
    <col min="3588" max="3588" width="25.5703125" style="105" customWidth="1"/>
    <col min="3589" max="3589" width="52.28515625" style="105" customWidth="1"/>
    <col min="3590" max="3840" width="9.140625" style="105"/>
    <col min="3841" max="3842" width="7.7109375" style="105" customWidth="1"/>
    <col min="3843" max="3843" width="60.5703125" style="105" customWidth="1"/>
    <col min="3844" max="3844" width="25.5703125" style="105" customWidth="1"/>
    <col min="3845" max="3845" width="52.28515625" style="105" customWidth="1"/>
    <col min="3846" max="4096" width="9.140625" style="105"/>
    <col min="4097" max="4098" width="7.7109375" style="105" customWidth="1"/>
    <col min="4099" max="4099" width="60.5703125" style="105" customWidth="1"/>
    <col min="4100" max="4100" width="25.5703125" style="105" customWidth="1"/>
    <col min="4101" max="4101" width="52.28515625" style="105" customWidth="1"/>
    <col min="4102" max="4352" width="9.140625" style="105"/>
    <col min="4353" max="4354" width="7.7109375" style="105" customWidth="1"/>
    <col min="4355" max="4355" width="60.5703125" style="105" customWidth="1"/>
    <col min="4356" max="4356" width="25.5703125" style="105" customWidth="1"/>
    <col min="4357" max="4357" width="52.28515625" style="105" customWidth="1"/>
    <col min="4358" max="4608" width="9.140625" style="105"/>
    <col min="4609" max="4610" width="7.7109375" style="105" customWidth="1"/>
    <col min="4611" max="4611" width="60.5703125" style="105" customWidth="1"/>
    <col min="4612" max="4612" width="25.5703125" style="105" customWidth="1"/>
    <col min="4613" max="4613" width="52.28515625" style="105" customWidth="1"/>
    <col min="4614" max="4864" width="9.140625" style="105"/>
    <col min="4865" max="4866" width="7.7109375" style="105" customWidth="1"/>
    <col min="4867" max="4867" width="60.5703125" style="105" customWidth="1"/>
    <col min="4868" max="4868" width="25.5703125" style="105" customWidth="1"/>
    <col min="4869" max="4869" width="52.28515625" style="105" customWidth="1"/>
    <col min="4870" max="5120" width="9.140625" style="105"/>
    <col min="5121" max="5122" width="7.7109375" style="105" customWidth="1"/>
    <col min="5123" max="5123" width="60.5703125" style="105" customWidth="1"/>
    <col min="5124" max="5124" width="25.5703125" style="105" customWidth="1"/>
    <col min="5125" max="5125" width="52.28515625" style="105" customWidth="1"/>
    <col min="5126" max="5376" width="9.140625" style="105"/>
    <col min="5377" max="5378" width="7.7109375" style="105" customWidth="1"/>
    <col min="5379" max="5379" width="60.5703125" style="105" customWidth="1"/>
    <col min="5380" max="5380" width="25.5703125" style="105" customWidth="1"/>
    <col min="5381" max="5381" width="52.28515625" style="105" customWidth="1"/>
    <col min="5382" max="5632" width="9.140625" style="105"/>
    <col min="5633" max="5634" width="7.7109375" style="105" customWidth="1"/>
    <col min="5635" max="5635" width="60.5703125" style="105" customWidth="1"/>
    <col min="5636" max="5636" width="25.5703125" style="105" customWidth="1"/>
    <col min="5637" max="5637" width="52.28515625" style="105" customWidth="1"/>
    <col min="5638" max="5888" width="9.140625" style="105"/>
    <col min="5889" max="5890" width="7.7109375" style="105" customWidth="1"/>
    <col min="5891" max="5891" width="60.5703125" style="105" customWidth="1"/>
    <col min="5892" max="5892" width="25.5703125" style="105" customWidth="1"/>
    <col min="5893" max="5893" width="52.28515625" style="105" customWidth="1"/>
    <col min="5894" max="6144" width="9.140625" style="105"/>
    <col min="6145" max="6146" width="7.7109375" style="105" customWidth="1"/>
    <col min="6147" max="6147" width="60.5703125" style="105" customWidth="1"/>
    <col min="6148" max="6148" width="25.5703125" style="105" customWidth="1"/>
    <col min="6149" max="6149" width="52.28515625" style="105" customWidth="1"/>
    <col min="6150" max="6400" width="9.140625" style="105"/>
    <col min="6401" max="6402" width="7.7109375" style="105" customWidth="1"/>
    <col min="6403" max="6403" width="60.5703125" style="105" customWidth="1"/>
    <col min="6404" max="6404" width="25.5703125" style="105" customWidth="1"/>
    <col min="6405" max="6405" width="52.28515625" style="105" customWidth="1"/>
    <col min="6406" max="6656" width="9.140625" style="105"/>
    <col min="6657" max="6658" width="7.7109375" style="105" customWidth="1"/>
    <col min="6659" max="6659" width="60.5703125" style="105" customWidth="1"/>
    <col min="6660" max="6660" width="25.5703125" style="105" customWidth="1"/>
    <col min="6661" max="6661" width="52.28515625" style="105" customWidth="1"/>
    <col min="6662" max="6912" width="9.140625" style="105"/>
    <col min="6913" max="6914" width="7.7109375" style="105" customWidth="1"/>
    <col min="6915" max="6915" width="60.5703125" style="105" customWidth="1"/>
    <col min="6916" max="6916" width="25.5703125" style="105" customWidth="1"/>
    <col min="6917" max="6917" width="52.28515625" style="105" customWidth="1"/>
    <col min="6918" max="7168" width="9.140625" style="105"/>
    <col min="7169" max="7170" width="7.7109375" style="105" customWidth="1"/>
    <col min="7171" max="7171" width="60.5703125" style="105" customWidth="1"/>
    <col min="7172" max="7172" width="25.5703125" style="105" customWidth="1"/>
    <col min="7173" max="7173" width="52.28515625" style="105" customWidth="1"/>
    <col min="7174" max="7424" width="9.140625" style="105"/>
    <col min="7425" max="7426" width="7.7109375" style="105" customWidth="1"/>
    <col min="7427" max="7427" width="60.5703125" style="105" customWidth="1"/>
    <col min="7428" max="7428" width="25.5703125" style="105" customWidth="1"/>
    <col min="7429" max="7429" width="52.28515625" style="105" customWidth="1"/>
    <col min="7430" max="7680" width="9.140625" style="105"/>
    <col min="7681" max="7682" width="7.7109375" style="105" customWidth="1"/>
    <col min="7683" max="7683" width="60.5703125" style="105" customWidth="1"/>
    <col min="7684" max="7684" width="25.5703125" style="105" customWidth="1"/>
    <col min="7685" max="7685" width="52.28515625" style="105" customWidth="1"/>
    <col min="7686" max="7936" width="9.140625" style="105"/>
    <col min="7937" max="7938" width="7.7109375" style="105" customWidth="1"/>
    <col min="7939" max="7939" width="60.5703125" style="105" customWidth="1"/>
    <col min="7940" max="7940" width="25.5703125" style="105" customWidth="1"/>
    <col min="7941" max="7941" width="52.28515625" style="105" customWidth="1"/>
    <col min="7942" max="8192" width="9.140625" style="105"/>
    <col min="8193" max="8194" width="7.7109375" style="105" customWidth="1"/>
    <col min="8195" max="8195" width="60.5703125" style="105" customWidth="1"/>
    <col min="8196" max="8196" width="25.5703125" style="105" customWidth="1"/>
    <col min="8197" max="8197" width="52.28515625" style="105" customWidth="1"/>
    <col min="8198" max="8448" width="9.140625" style="105"/>
    <col min="8449" max="8450" width="7.7109375" style="105" customWidth="1"/>
    <col min="8451" max="8451" width="60.5703125" style="105" customWidth="1"/>
    <col min="8452" max="8452" width="25.5703125" style="105" customWidth="1"/>
    <col min="8453" max="8453" width="52.28515625" style="105" customWidth="1"/>
    <col min="8454" max="8704" width="9.140625" style="105"/>
    <col min="8705" max="8706" width="7.7109375" style="105" customWidth="1"/>
    <col min="8707" max="8707" width="60.5703125" style="105" customWidth="1"/>
    <col min="8708" max="8708" width="25.5703125" style="105" customWidth="1"/>
    <col min="8709" max="8709" width="52.28515625" style="105" customWidth="1"/>
    <col min="8710" max="8960" width="9.140625" style="105"/>
    <col min="8961" max="8962" width="7.7109375" style="105" customWidth="1"/>
    <col min="8963" max="8963" width="60.5703125" style="105" customWidth="1"/>
    <col min="8964" max="8964" width="25.5703125" style="105" customWidth="1"/>
    <col min="8965" max="8965" width="52.28515625" style="105" customWidth="1"/>
    <col min="8966" max="9216" width="9.140625" style="105"/>
    <col min="9217" max="9218" width="7.7109375" style="105" customWidth="1"/>
    <col min="9219" max="9219" width="60.5703125" style="105" customWidth="1"/>
    <col min="9220" max="9220" width="25.5703125" style="105" customWidth="1"/>
    <col min="9221" max="9221" width="52.28515625" style="105" customWidth="1"/>
    <col min="9222" max="9472" width="9.140625" style="105"/>
    <col min="9473" max="9474" width="7.7109375" style="105" customWidth="1"/>
    <col min="9475" max="9475" width="60.5703125" style="105" customWidth="1"/>
    <col min="9476" max="9476" width="25.5703125" style="105" customWidth="1"/>
    <col min="9477" max="9477" width="52.28515625" style="105" customWidth="1"/>
    <col min="9478" max="9728" width="9.140625" style="105"/>
    <col min="9729" max="9730" width="7.7109375" style="105" customWidth="1"/>
    <col min="9731" max="9731" width="60.5703125" style="105" customWidth="1"/>
    <col min="9732" max="9732" width="25.5703125" style="105" customWidth="1"/>
    <col min="9733" max="9733" width="52.28515625" style="105" customWidth="1"/>
    <col min="9734" max="9984" width="9.140625" style="105"/>
    <col min="9985" max="9986" width="7.7109375" style="105" customWidth="1"/>
    <col min="9987" max="9987" width="60.5703125" style="105" customWidth="1"/>
    <col min="9988" max="9988" width="25.5703125" style="105" customWidth="1"/>
    <col min="9989" max="9989" width="52.28515625" style="105" customWidth="1"/>
    <col min="9990" max="10240" width="9.140625" style="105"/>
    <col min="10241" max="10242" width="7.7109375" style="105" customWidth="1"/>
    <col min="10243" max="10243" width="60.5703125" style="105" customWidth="1"/>
    <col min="10244" max="10244" width="25.5703125" style="105" customWidth="1"/>
    <col min="10245" max="10245" width="52.28515625" style="105" customWidth="1"/>
    <col min="10246" max="10496" width="9.140625" style="105"/>
    <col min="10497" max="10498" width="7.7109375" style="105" customWidth="1"/>
    <col min="10499" max="10499" width="60.5703125" style="105" customWidth="1"/>
    <col min="10500" max="10500" width="25.5703125" style="105" customWidth="1"/>
    <col min="10501" max="10501" width="52.28515625" style="105" customWidth="1"/>
    <col min="10502" max="10752" width="9.140625" style="105"/>
    <col min="10753" max="10754" width="7.7109375" style="105" customWidth="1"/>
    <col min="10755" max="10755" width="60.5703125" style="105" customWidth="1"/>
    <col min="10756" max="10756" width="25.5703125" style="105" customWidth="1"/>
    <col min="10757" max="10757" width="52.28515625" style="105" customWidth="1"/>
    <col min="10758" max="11008" width="9.140625" style="105"/>
    <col min="11009" max="11010" width="7.7109375" style="105" customWidth="1"/>
    <col min="11011" max="11011" width="60.5703125" style="105" customWidth="1"/>
    <col min="11012" max="11012" width="25.5703125" style="105" customWidth="1"/>
    <col min="11013" max="11013" width="52.28515625" style="105" customWidth="1"/>
    <col min="11014" max="11264" width="9.140625" style="105"/>
    <col min="11265" max="11266" width="7.7109375" style="105" customWidth="1"/>
    <col min="11267" max="11267" width="60.5703125" style="105" customWidth="1"/>
    <col min="11268" max="11268" width="25.5703125" style="105" customWidth="1"/>
    <col min="11269" max="11269" width="52.28515625" style="105" customWidth="1"/>
    <col min="11270" max="11520" width="9.140625" style="105"/>
    <col min="11521" max="11522" width="7.7109375" style="105" customWidth="1"/>
    <col min="11523" max="11523" width="60.5703125" style="105" customWidth="1"/>
    <col min="11524" max="11524" width="25.5703125" style="105" customWidth="1"/>
    <col min="11525" max="11525" width="52.28515625" style="105" customWidth="1"/>
    <col min="11526" max="11776" width="9.140625" style="105"/>
    <col min="11777" max="11778" width="7.7109375" style="105" customWidth="1"/>
    <col min="11779" max="11779" width="60.5703125" style="105" customWidth="1"/>
    <col min="11780" max="11780" width="25.5703125" style="105" customWidth="1"/>
    <col min="11781" max="11781" width="52.28515625" style="105" customWidth="1"/>
    <col min="11782" max="12032" width="9.140625" style="105"/>
    <col min="12033" max="12034" width="7.7109375" style="105" customWidth="1"/>
    <col min="12035" max="12035" width="60.5703125" style="105" customWidth="1"/>
    <col min="12036" max="12036" width="25.5703125" style="105" customWidth="1"/>
    <col min="12037" max="12037" width="52.28515625" style="105" customWidth="1"/>
    <col min="12038" max="12288" width="9.140625" style="105"/>
    <col min="12289" max="12290" width="7.7109375" style="105" customWidth="1"/>
    <col min="12291" max="12291" width="60.5703125" style="105" customWidth="1"/>
    <col min="12292" max="12292" width="25.5703125" style="105" customWidth="1"/>
    <col min="12293" max="12293" width="52.28515625" style="105" customWidth="1"/>
    <col min="12294" max="12544" width="9.140625" style="105"/>
    <col min="12545" max="12546" width="7.7109375" style="105" customWidth="1"/>
    <col min="12547" max="12547" width="60.5703125" style="105" customWidth="1"/>
    <col min="12548" max="12548" width="25.5703125" style="105" customWidth="1"/>
    <col min="12549" max="12549" width="52.28515625" style="105" customWidth="1"/>
    <col min="12550" max="12800" width="9.140625" style="105"/>
    <col min="12801" max="12802" width="7.7109375" style="105" customWidth="1"/>
    <col min="12803" max="12803" width="60.5703125" style="105" customWidth="1"/>
    <col min="12804" max="12804" width="25.5703125" style="105" customWidth="1"/>
    <col min="12805" max="12805" width="52.28515625" style="105" customWidth="1"/>
    <col min="12806" max="13056" width="9.140625" style="105"/>
    <col min="13057" max="13058" width="7.7109375" style="105" customWidth="1"/>
    <col min="13059" max="13059" width="60.5703125" style="105" customWidth="1"/>
    <col min="13060" max="13060" width="25.5703125" style="105" customWidth="1"/>
    <col min="13061" max="13061" width="52.28515625" style="105" customWidth="1"/>
    <col min="13062" max="13312" width="9.140625" style="105"/>
    <col min="13313" max="13314" width="7.7109375" style="105" customWidth="1"/>
    <col min="13315" max="13315" width="60.5703125" style="105" customWidth="1"/>
    <col min="13316" max="13316" width="25.5703125" style="105" customWidth="1"/>
    <col min="13317" max="13317" width="52.28515625" style="105" customWidth="1"/>
    <col min="13318" max="13568" width="9.140625" style="105"/>
    <col min="13569" max="13570" width="7.7109375" style="105" customWidth="1"/>
    <col min="13571" max="13571" width="60.5703125" style="105" customWidth="1"/>
    <col min="13572" max="13572" width="25.5703125" style="105" customWidth="1"/>
    <col min="13573" max="13573" width="52.28515625" style="105" customWidth="1"/>
    <col min="13574" max="13824" width="9.140625" style="105"/>
    <col min="13825" max="13826" width="7.7109375" style="105" customWidth="1"/>
    <col min="13827" max="13827" width="60.5703125" style="105" customWidth="1"/>
    <col min="13828" max="13828" width="25.5703125" style="105" customWidth="1"/>
    <col min="13829" max="13829" width="52.28515625" style="105" customWidth="1"/>
    <col min="13830" max="14080" width="9.140625" style="105"/>
    <col min="14081" max="14082" width="7.7109375" style="105" customWidth="1"/>
    <col min="14083" max="14083" width="60.5703125" style="105" customWidth="1"/>
    <col min="14084" max="14084" width="25.5703125" style="105" customWidth="1"/>
    <col min="14085" max="14085" width="52.28515625" style="105" customWidth="1"/>
    <col min="14086" max="14336" width="9.140625" style="105"/>
    <col min="14337" max="14338" width="7.7109375" style="105" customWidth="1"/>
    <col min="14339" max="14339" width="60.5703125" style="105" customWidth="1"/>
    <col min="14340" max="14340" width="25.5703125" style="105" customWidth="1"/>
    <col min="14341" max="14341" width="52.28515625" style="105" customWidth="1"/>
    <col min="14342" max="14592" width="9.140625" style="105"/>
    <col min="14593" max="14594" width="7.7109375" style="105" customWidth="1"/>
    <col min="14595" max="14595" width="60.5703125" style="105" customWidth="1"/>
    <col min="14596" max="14596" width="25.5703125" style="105" customWidth="1"/>
    <col min="14597" max="14597" width="52.28515625" style="105" customWidth="1"/>
    <col min="14598" max="14848" width="9.140625" style="105"/>
    <col min="14849" max="14850" width="7.7109375" style="105" customWidth="1"/>
    <col min="14851" max="14851" width="60.5703125" style="105" customWidth="1"/>
    <col min="14852" max="14852" width="25.5703125" style="105" customWidth="1"/>
    <col min="14853" max="14853" width="52.28515625" style="105" customWidth="1"/>
    <col min="14854" max="15104" width="9.140625" style="105"/>
    <col min="15105" max="15106" width="7.7109375" style="105" customWidth="1"/>
    <col min="15107" max="15107" width="60.5703125" style="105" customWidth="1"/>
    <col min="15108" max="15108" width="25.5703125" style="105" customWidth="1"/>
    <col min="15109" max="15109" width="52.28515625" style="105" customWidth="1"/>
    <col min="15110" max="15360" width="9.140625" style="105"/>
    <col min="15361" max="15362" width="7.7109375" style="105" customWidth="1"/>
    <col min="15363" max="15363" width="60.5703125" style="105" customWidth="1"/>
    <col min="15364" max="15364" width="25.5703125" style="105" customWidth="1"/>
    <col min="15365" max="15365" width="52.28515625" style="105" customWidth="1"/>
    <col min="15366" max="15616" width="9.140625" style="105"/>
    <col min="15617" max="15618" width="7.7109375" style="105" customWidth="1"/>
    <col min="15619" max="15619" width="60.5703125" style="105" customWidth="1"/>
    <col min="15620" max="15620" width="25.5703125" style="105" customWidth="1"/>
    <col min="15621" max="15621" width="52.28515625" style="105" customWidth="1"/>
    <col min="15622" max="15872" width="9.140625" style="105"/>
    <col min="15873" max="15874" width="7.7109375" style="105" customWidth="1"/>
    <col min="15875" max="15875" width="60.5703125" style="105" customWidth="1"/>
    <col min="15876" max="15876" width="25.5703125" style="105" customWidth="1"/>
    <col min="15877" max="15877" width="52.28515625" style="105" customWidth="1"/>
    <col min="15878" max="16128" width="9.140625" style="105"/>
    <col min="16129" max="16130" width="7.7109375" style="105" customWidth="1"/>
    <col min="16131" max="16131" width="60.5703125" style="105" customWidth="1"/>
    <col min="16132" max="16132" width="25.5703125" style="105" customWidth="1"/>
    <col min="16133" max="16133" width="52.28515625" style="105" customWidth="1"/>
    <col min="16134" max="16384" width="9.140625" style="105"/>
  </cols>
  <sheetData>
    <row r="1" spans="1:3" ht="60" customHeight="1" x14ac:dyDescent="0.25">
      <c r="A1" s="147" t="s">
        <v>84</v>
      </c>
      <c r="B1" s="147"/>
      <c r="C1" s="147"/>
    </row>
    <row r="2" spans="1:3" ht="19.5" customHeight="1" x14ac:dyDescent="0.25">
      <c r="A2" s="11" t="s">
        <v>290</v>
      </c>
    </row>
    <row r="3" spans="1:3" ht="12.75" customHeight="1" x14ac:dyDescent="0.25">
      <c r="A3" s="2" t="s">
        <v>287</v>
      </c>
    </row>
    <row r="4" spans="1:3" ht="12.75" customHeight="1" x14ac:dyDescent="0.25"/>
    <row r="5" spans="1:3" ht="12.75" customHeight="1" x14ac:dyDescent="0.25">
      <c r="B5" s="12" t="s">
        <v>96</v>
      </c>
    </row>
    <row r="6" spans="1:3" ht="12.75" customHeight="1" x14ac:dyDescent="0.25">
      <c r="B6" s="13" t="s">
        <v>97</v>
      </c>
    </row>
    <row r="7" spans="1:3" ht="12.75" customHeight="1" x14ac:dyDescent="0.25">
      <c r="A7" s="14"/>
      <c r="B7" s="22">
        <v>8.1</v>
      </c>
      <c r="C7" s="23" t="s">
        <v>116</v>
      </c>
    </row>
    <row r="8" spans="1:3" ht="12.75" customHeight="1" x14ac:dyDescent="0.25">
      <c r="A8" s="14"/>
      <c r="B8" s="22">
        <v>8.1999999999999993</v>
      </c>
      <c r="C8" s="23" t="s">
        <v>117</v>
      </c>
    </row>
    <row r="9" spans="1:3" ht="12.75" customHeight="1" x14ac:dyDescent="0.25">
      <c r="A9" s="14"/>
      <c r="B9" s="22">
        <v>8.3000000000000007</v>
      </c>
      <c r="C9" s="23" t="s">
        <v>118</v>
      </c>
    </row>
    <row r="10" spans="1:3" ht="12.75" customHeight="1" x14ac:dyDescent="0.25">
      <c r="A10" s="14"/>
      <c r="B10" s="22">
        <v>8.4</v>
      </c>
      <c r="C10" s="23" t="s">
        <v>119</v>
      </c>
    </row>
    <row r="11" spans="1:3" ht="12.75" customHeight="1" x14ac:dyDescent="0.25">
      <c r="A11" s="14"/>
      <c r="B11" s="22">
        <v>8.5</v>
      </c>
      <c r="C11" s="23" t="s">
        <v>120</v>
      </c>
    </row>
    <row r="12" spans="1:3" ht="12.75" customHeight="1" x14ac:dyDescent="0.25">
      <c r="B12" s="22">
        <v>8.6</v>
      </c>
      <c r="C12" s="23" t="s">
        <v>121</v>
      </c>
    </row>
    <row r="13" spans="1:3" ht="12.75" customHeight="1" x14ac:dyDescent="0.25">
      <c r="B13" s="22">
        <v>8.6999999999999993</v>
      </c>
      <c r="C13" s="23" t="s">
        <v>115</v>
      </c>
    </row>
    <row r="14" spans="1:3" ht="12.75" customHeight="1" x14ac:dyDescent="0.25">
      <c r="B14" s="22">
        <v>8.8000000000000007</v>
      </c>
      <c r="C14" s="23" t="s">
        <v>122</v>
      </c>
    </row>
    <row r="15" spans="1:3" ht="12.75" customHeight="1" x14ac:dyDescent="0.25">
      <c r="B15" s="22">
        <v>8.9</v>
      </c>
      <c r="C15" s="23" t="s">
        <v>123</v>
      </c>
    </row>
    <row r="16" spans="1:3" ht="12.75" customHeight="1" x14ac:dyDescent="0.25">
      <c r="B16" s="104" t="s">
        <v>125</v>
      </c>
      <c r="C16" s="23" t="s">
        <v>124</v>
      </c>
    </row>
    <row r="17" spans="2:3" ht="12.75" customHeight="1" x14ac:dyDescent="0.25">
      <c r="B17" s="22">
        <v>8.11</v>
      </c>
      <c r="C17" s="23" t="s">
        <v>126</v>
      </c>
    </row>
    <row r="18" spans="2:3" ht="12.75" customHeight="1" x14ac:dyDescent="0.25">
      <c r="B18" s="22">
        <v>8.1199999999999992</v>
      </c>
      <c r="C18" s="23" t="s">
        <v>127</v>
      </c>
    </row>
    <row r="19" spans="2:3" ht="12.75" customHeight="1" x14ac:dyDescent="0.25">
      <c r="B19" s="22">
        <v>8.1300000000000008</v>
      </c>
      <c r="C19" s="23" t="s">
        <v>128</v>
      </c>
    </row>
    <row r="20" spans="2:3" ht="12.75" customHeight="1" x14ac:dyDescent="0.25">
      <c r="B20" s="22">
        <v>8.14</v>
      </c>
      <c r="C20" s="23" t="s">
        <v>129</v>
      </c>
    </row>
    <row r="21" spans="2:3" ht="12.75" customHeight="1" x14ac:dyDescent="0.25">
      <c r="B21" s="22">
        <v>8.15</v>
      </c>
      <c r="C21" s="23" t="s">
        <v>130</v>
      </c>
    </row>
    <row r="22" spans="2:3" ht="12.75" customHeight="1" x14ac:dyDescent="0.25">
      <c r="B22" s="22">
        <v>8.16</v>
      </c>
      <c r="C22" s="23" t="s">
        <v>131</v>
      </c>
    </row>
    <row r="23" spans="2:3" ht="12.75" customHeight="1" x14ac:dyDescent="0.25">
      <c r="B23" s="22">
        <v>8.17</v>
      </c>
      <c r="C23" s="23" t="s">
        <v>132</v>
      </c>
    </row>
    <row r="24" spans="2:3" ht="12.75" customHeight="1" x14ac:dyDescent="0.25">
      <c r="B24" s="22">
        <v>8.18</v>
      </c>
      <c r="C24" s="23" t="s">
        <v>133</v>
      </c>
    </row>
    <row r="25" spans="2:3" ht="12.75" customHeight="1" x14ac:dyDescent="0.25">
      <c r="B25" s="22">
        <v>8.19</v>
      </c>
      <c r="C25" s="23" t="s">
        <v>134</v>
      </c>
    </row>
    <row r="26" spans="2:3" ht="12.75" customHeight="1" x14ac:dyDescent="0.25">
      <c r="B26" s="104" t="s">
        <v>136</v>
      </c>
      <c r="C26" s="23" t="s">
        <v>135</v>
      </c>
    </row>
    <row r="27" spans="2:3" ht="12.75" customHeight="1" x14ac:dyDescent="0.25">
      <c r="B27" s="22">
        <v>8.2100000000000009</v>
      </c>
      <c r="C27" s="23" t="s">
        <v>137</v>
      </c>
    </row>
    <row r="28" spans="2:3" ht="12.75" customHeight="1" x14ac:dyDescent="0.25">
      <c r="B28" s="22">
        <v>8.2200000000000006</v>
      </c>
      <c r="C28" s="23" t="s">
        <v>138</v>
      </c>
    </row>
    <row r="29" spans="2:3" ht="12.75" customHeight="1" x14ac:dyDescent="0.25">
      <c r="B29" s="22">
        <v>8.23</v>
      </c>
      <c r="C29" s="23" t="s">
        <v>139</v>
      </c>
    </row>
    <row r="30" spans="2:3" ht="12.75" customHeight="1" x14ac:dyDescent="0.25">
      <c r="B30" s="22">
        <v>8.24</v>
      </c>
      <c r="C30" s="23" t="s">
        <v>140</v>
      </c>
    </row>
    <row r="31" spans="2:3" ht="12.75" customHeight="1" x14ac:dyDescent="0.25">
      <c r="B31" s="22">
        <v>8.25</v>
      </c>
      <c r="C31" s="23" t="s">
        <v>141</v>
      </c>
    </row>
    <row r="32" spans="2:3" ht="12.75" customHeight="1" x14ac:dyDescent="0.25">
      <c r="B32" s="22">
        <v>8.26</v>
      </c>
      <c r="C32" s="23" t="s">
        <v>142</v>
      </c>
    </row>
    <row r="33" spans="2:3" ht="12.75" customHeight="1" x14ac:dyDescent="0.25">
      <c r="B33" s="22">
        <v>8.27</v>
      </c>
      <c r="C33" s="23" t="s">
        <v>143</v>
      </c>
    </row>
    <row r="34" spans="2:3" ht="12.75" customHeight="1" x14ac:dyDescent="0.25">
      <c r="B34" s="22">
        <v>8.2799999999999994</v>
      </c>
      <c r="C34" s="23" t="s">
        <v>144</v>
      </c>
    </row>
    <row r="35" spans="2:3" ht="12.75" customHeight="1" x14ac:dyDescent="0.25">
      <c r="B35" s="22">
        <v>8.2899999999999991</v>
      </c>
      <c r="C35" s="23" t="s">
        <v>145</v>
      </c>
    </row>
    <row r="36" spans="2:3" ht="12.75" customHeight="1" x14ac:dyDescent="0.25">
      <c r="B36" s="104" t="s">
        <v>147</v>
      </c>
      <c r="C36" s="23" t="s">
        <v>146</v>
      </c>
    </row>
    <row r="37" spans="2:3" ht="12.75" customHeight="1" x14ac:dyDescent="0.25">
      <c r="B37" s="22">
        <v>8.31</v>
      </c>
      <c r="C37" s="23" t="s">
        <v>148</v>
      </c>
    </row>
    <row r="38" spans="2:3" ht="12.75" customHeight="1" x14ac:dyDescent="0.25">
      <c r="B38" s="22">
        <v>8.32</v>
      </c>
      <c r="C38" s="23" t="s">
        <v>149</v>
      </c>
    </row>
    <row r="39" spans="2:3" ht="12.75" customHeight="1" x14ac:dyDescent="0.25">
      <c r="B39" s="22">
        <v>8.33</v>
      </c>
      <c r="C39" s="23" t="s">
        <v>150</v>
      </c>
    </row>
    <row r="40" spans="2:3" ht="12.75" customHeight="1" x14ac:dyDescent="0.25">
      <c r="B40" s="22">
        <v>8.34</v>
      </c>
      <c r="C40" s="23" t="s">
        <v>151</v>
      </c>
    </row>
    <row r="41" spans="2:3" ht="12.75" customHeight="1" x14ac:dyDescent="0.25">
      <c r="B41" s="22">
        <v>8.35</v>
      </c>
      <c r="C41" s="23" t="s">
        <v>152</v>
      </c>
    </row>
    <row r="42" spans="2:3" ht="12.75" customHeight="1" x14ac:dyDescent="0.25">
      <c r="B42" s="22">
        <v>8.36</v>
      </c>
      <c r="C42" s="23" t="s">
        <v>153</v>
      </c>
    </row>
    <row r="43" spans="2:3" ht="12.75" customHeight="1" x14ac:dyDescent="0.25">
      <c r="B43" s="22">
        <v>8.3699999999999992</v>
      </c>
      <c r="C43" s="23" t="s">
        <v>154</v>
      </c>
    </row>
    <row r="44" spans="2:3" ht="12.75" customHeight="1" x14ac:dyDescent="0.25">
      <c r="B44" s="22">
        <v>8.3800000000000008</v>
      </c>
      <c r="C44" s="23" t="s">
        <v>155</v>
      </c>
    </row>
    <row r="45" spans="2:3" ht="12.75" customHeight="1" x14ac:dyDescent="0.25">
      <c r="B45" s="22">
        <v>8.39</v>
      </c>
      <c r="C45" s="23" t="s">
        <v>156</v>
      </c>
    </row>
    <row r="46" spans="2:3" ht="12.75" customHeight="1" x14ac:dyDescent="0.25">
      <c r="B46" s="104" t="s">
        <v>158</v>
      </c>
      <c r="C46" s="23" t="s">
        <v>157</v>
      </c>
    </row>
    <row r="47" spans="2:3" ht="12.75" customHeight="1" x14ac:dyDescent="0.25">
      <c r="B47" s="22">
        <v>8.41</v>
      </c>
      <c r="C47" s="23" t="s">
        <v>159</v>
      </c>
    </row>
    <row r="48" spans="2:3" ht="12.75" customHeight="1" x14ac:dyDescent="0.25">
      <c r="B48" s="22">
        <v>8.42</v>
      </c>
      <c r="C48" s="23" t="s">
        <v>160</v>
      </c>
    </row>
    <row r="49" spans="2:3" ht="12.75" customHeight="1" x14ac:dyDescent="0.25">
      <c r="B49" s="22">
        <v>8.43</v>
      </c>
      <c r="C49" s="23" t="s">
        <v>161</v>
      </c>
    </row>
    <row r="50" spans="2:3" ht="12.75" customHeight="1" x14ac:dyDescent="0.25">
      <c r="B50" s="22">
        <v>8.44</v>
      </c>
      <c r="C50" s="23" t="s">
        <v>162</v>
      </c>
    </row>
    <row r="51" spans="2:3" ht="12.75" customHeight="1" x14ac:dyDescent="0.25">
      <c r="B51" s="22">
        <v>8.4499999999999993</v>
      </c>
      <c r="C51" s="23" t="s">
        <v>163</v>
      </c>
    </row>
    <row r="52" spans="2:3" ht="12.75" customHeight="1" x14ac:dyDescent="0.25">
      <c r="B52" s="22">
        <v>8.4600000000000009</v>
      </c>
      <c r="C52" s="23" t="s">
        <v>164</v>
      </c>
    </row>
    <row r="53" spans="2:3" ht="12.75" customHeight="1" x14ac:dyDescent="0.25">
      <c r="B53" s="22">
        <v>8.4700000000000006</v>
      </c>
      <c r="C53" s="23" t="s">
        <v>165</v>
      </c>
    </row>
    <row r="54" spans="2:3" ht="12.75" customHeight="1" x14ac:dyDescent="0.25">
      <c r="B54" s="22">
        <v>8.48</v>
      </c>
      <c r="C54" s="23" t="s">
        <v>166</v>
      </c>
    </row>
    <row r="55" spans="2:3" ht="12.75" customHeight="1" x14ac:dyDescent="0.25">
      <c r="B55" s="22">
        <v>8.49</v>
      </c>
      <c r="C55" s="23" t="s">
        <v>167</v>
      </c>
    </row>
    <row r="56" spans="2:3" ht="12.75" customHeight="1" x14ac:dyDescent="0.25">
      <c r="B56" s="104" t="s">
        <v>169</v>
      </c>
      <c r="C56" s="23" t="s">
        <v>168</v>
      </c>
    </row>
    <row r="57" spans="2:3" ht="12.75" customHeight="1" x14ac:dyDescent="0.25">
      <c r="B57" s="22">
        <v>8.51</v>
      </c>
      <c r="C57" s="23" t="s">
        <v>170</v>
      </c>
    </row>
    <row r="58" spans="2:3" ht="12.75" customHeight="1" x14ac:dyDescent="0.25">
      <c r="B58" s="22">
        <v>8.52</v>
      </c>
      <c r="C58" s="23" t="s">
        <v>171</v>
      </c>
    </row>
    <row r="59" spans="2:3" ht="12.75" customHeight="1" x14ac:dyDescent="0.25">
      <c r="B59" s="22">
        <v>8.5299999999999994</v>
      </c>
      <c r="C59" s="23" t="s">
        <v>172</v>
      </c>
    </row>
    <row r="60" spans="2:3" ht="12.75" customHeight="1" x14ac:dyDescent="0.25">
      <c r="B60" s="22">
        <v>8.5399999999999991</v>
      </c>
      <c r="C60" s="23" t="s">
        <v>173</v>
      </c>
    </row>
    <row r="61" spans="2:3" ht="12.75" customHeight="1" x14ac:dyDescent="0.25">
      <c r="B61" s="22">
        <v>8.5500000000000007</v>
      </c>
      <c r="C61" s="23" t="s">
        <v>174</v>
      </c>
    </row>
    <row r="62" spans="2:3" ht="12.75" customHeight="1" x14ac:dyDescent="0.25">
      <c r="B62" s="22">
        <v>8.56</v>
      </c>
      <c r="C62" s="23" t="s">
        <v>175</v>
      </c>
    </row>
    <row r="63" spans="2:3" ht="12.75" customHeight="1" x14ac:dyDescent="0.25">
      <c r="B63" s="22">
        <v>8.57</v>
      </c>
      <c r="C63" s="23" t="s">
        <v>176</v>
      </c>
    </row>
    <row r="64" spans="2:3" ht="12.75" customHeight="1" x14ac:dyDescent="0.25">
      <c r="B64" s="22">
        <v>8.58</v>
      </c>
      <c r="C64" s="23" t="s">
        <v>177</v>
      </c>
    </row>
    <row r="65" spans="2:3" ht="12.75" customHeight="1" x14ac:dyDescent="0.25">
      <c r="B65" s="22">
        <v>8.59</v>
      </c>
      <c r="C65" s="23" t="s">
        <v>178</v>
      </c>
    </row>
    <row r="66" spans="2:3" ht="12.75" customHeight="1" x14ac:dyDescent="0.25">
      <c r="B66" s="104" t="s">
        <v>180</v>
      </c>
      <c r="C66" s="23" t="s">
        <v>179</v>
      </c>
    </row>
    <row r="67" spans="2:3" ht="12.75" customHeight="1" x14ac:dyDescent="0.25">
      <c r="B67" s="22">
        <v>8.61</v>
      </c>
      <c r="C67" s="23" t="s">
        <v>209</v>
      </c>
    </row>
    <row r="68" spans="2:3" ht="12.75" customHeight="1" x14ac:dyDescent="0.25">
      <c r="B68" s="22">
        <v>8.6199999999999992</v>
      </c>
      <c r="C68" s="23" t="s">
        <v>181</v>
      </c>
    </row>
    <row r="69" spans="2:3" ht="12.75" customHeight="1" x14ac:dyDescent="0.25">
      <c r="B69" s="22">
        <v>8.6300000000000008</v>
      </c>
      <c r="C69" s="23" t="s">
        <v>182</v>
      </c>
    </row>
    <row r="70" spans="2:3" ht="12.75" customHeight="1" x14ac:dyDescent="0.25">
      <c r="B70" s="22">
        <v>8.64</v>
      </c>
      <c r="C70" s="23" t="s">
        <v>183</v>
      </c>
    </row>
    <row r="71" spans="2:3" ht="12.75" customHeight="1" x14ac:dyDescent="0.25">
      <c r="B71" s="22">
        <v>8.65</v>
      </c>
      <c r="C71" s="23" t="s">
        <v>184</v>
      </c>
    </row>
    <row r="72" spans="2:3" ht="12.75" customHeight="1" x14ac:dyDescent="0.25">
      <c r="B72" s="22">
        <v>8.66</v>
      </c>
      <c r="C72" s="23" t="s">
        <v>185</v>
      </c>
    </row>
    <row r="73" spans="2:3" ht="12.75" customHeight="1" x14ac:dyDescent="0.25">
      <c r="B73" s="22">
        <v>8.67</v>
      </c>
      <c r="C73" s="23" t="s">
        <v>186</v>
      </c>
    </row>
    <row r="74" spans="2:3" ht="12.75" customHeight="1" x14ac:dyDescent="0.25">
      <c r="B74" s="22">
        <v>8.68</v>
      </c>
      <c r="C74" s="23" t="s">
        <v>187</v>
      </c>
    </row>
    <row r="75" spans="2:3" ht="12.75" customHeight="1" x14ac:dyDescent="0.25">
      <c r="B75" s="22">
        <v>8.69</v>
      </c>
      <c r="C75" s="23" t="s">
        <v>188</v>
      </c>
    </row>
    <row r="76" spans="2:3" ht="12.75" customHeight="1" x14ac:dyDescent="0.25">
      <c r="B76" s="104" t="s">
        <v>190</v>
      </c>
      <c r="C76" s="23" t="s">
        <v>189</v>
      </c>
    </row>
    <row r="77" spans="2:3" ht="12.75" customHeight="1" x14ac:dyDescent="0.25">
      <c r="B77" s="22">
        <v>8.7100000000000009</v>
      </c>
      <c r="C77" s="23" t="s">
        <v>191</v>
      </c>
    </row>
    <row r="78" spans="2:3" ht="12.75" customHeight="1" x14ac:dyDescent="0.25">
      <c r="B78" s="22">
        <v>8.7200000000000006</v>
      </c>
      <c r="C78" s="23" t="s">
        <v>192</v>
      </c>
    </row>
    <row r="79" spans="2:3" ht="12.75" customHeight="1" x14ac:dyDescent="0.25">
      <c r="B79" s="22">
        <v>8.73</v>
      </c>
      <c r="C79" s="23" t="s">
        <v>193</v>
      </c>
    </row>
    <row r="80" spans="2:3" ht="12.75" customHeight="1" x14ac:dyDescent="0.25">
      <c r="B80" s="22">
        <v>8.74</v>
      </c>
      <c r="C80" s="23" t="s">
        <v>194</v>
      </c>
    </row>
    <row r="81" spans="2:3" ht="12.75" customHeight="1" x14ac:dyDescent="0.25">
      <c r="B81" s="22">
        <v>8.75</v>
      </c>
      <c r="C81" s="23" t="s">
        <v>195</v>
      </c>
    </row>
    <row r="82" spans="2:3" ht="12.75" customHeight="1" x14ac:dyDescent="0.25">
      <c r="B82" s="22">
        <v>8.76</v>
      </c>
      <c r="C82" s="23" t="s">
        <v>196</v>
      </c>
    </row>
    <row r="83" spans="2:3" ht="12.75" customHeight="1" x14ac:dyDescent="0.25">
      <c r="B83" s="22">
        <v>8.77</v>
      </c>
      <c r="C83" s="23" t="s">
        <v>197</v>
      </c>
    </row>
    <row r="84" spans="2:3" ht="12.75" customHeight="1" x14ac:dyDescent="0.25">
      <c r="B84" s="22">
        <v>8.7799999999999994</v>
      </c>
      <c r="C84" s="23" t="s">
        <v>198</v>
      </c>
    </row>
    <row r="85" spans="2:3" ht="12.75" customHeight="1" x14ac:dyDescent="0.25">
      <c r="B85" s="22">
        <v>8.7899999999999991</v>
      </c>
      <c r="C85" s="23" t="s">
        <v>199</v>
      </c>
    </row>
    <row r="86" spans="2:3" x14ac:dyDescent="0.25">
      <c r="B86" s="15"/>
      <c r="C86" s="16"/>
    </row>
    <row r="87" spans="2:3" x14ac:dyDescent="0.25">
      <c r="B87" s="106"/>
      <c r="C87" s="106"/>
    </row>
    <row r="88" spans="2:3" ht="15.75" x14ac:dyDescent="0.25">
      <c r="B88" s="17" t="s">
        <v>98</v>
      </c>
      <c r="C88" s="18"/>
    </row>
    <row r="89" spans="2:3" ht="15.75" x14ac:dyDescent="0.25">
      <c r="B89" s="12"/>
      <c r="C89" s="106"/>
    </row>
    <row r="90" spans="2:3" x14ac:dyDescent="0.25">
      <c r="B90" s="19"/>
      <c r="C90" s="106"/>
    </row>
    <row r="91" spans="2:3" x14ac:dyDescent="0.25">
      <c r="B91" s="19"/>
      <c r="C91" s="106"/>
    </row>
    <row r="92" spans="2:3" ht="15.75" x14ac:dyDescent="0.25">
      <c r="B92" s="20" t="s">
        <v>99</v>
      </c>
      <c r="C92" s="106"/>
    </row>
    <row r="93" spans="2:3" x14ac:dyDescent="0.25">
      <c r="B93" s="21"/>
      <c r="C93" s="21"/>
    </row>
    <row r="94" spans="2:3" ht="24" customHeight="1" x14ac:dyDescent="0.25">
      <c r="B94" s="148" t="s">
        <v>100</v>
      </c>
      <c r="C94" s="148"/>
    </row>
    <row r="95" spans="2:3" x14ac:dyDescent="0.25">
      <c r="B95" s="21"/>
      <c r="C95" s="21"/>
    </row>
    <row r="96" spans="2:3" x14ac:dyDescent="0.25">
      <c r="B96" s="21"/>
      <c r="C96" s="21"/>
    </row>
    <row r="97" spans="2:3" x14ac:dyDescent="0.25">
      <c r="B97" s="149" t="s">
        <v>210</v>
      </c>
      <c r="C97" s="149"/>
    </row>
  </sheetData>
  <mergeCells count="3">
    <mergeCell ref="A1:C1"/>
    <mergeCell ref="B94:C94"/>
    <mergeCell ref="B97:C97"/>
  </mergeCells>
  <hyperlinks>
    <hyperlink ref="B24:C24" r:id="rId1" display="© Commonwealth of Australia &lt;&lt;yyyy&gt;&gt;" xr:uid="{9EEE2743-77F5-45A1-96A7-47B8C820A0FC}"/>
    <hyperlink ref="B88:C88" r:id="rId2" display="More information available from the ABS web site" xr:uid="{22D831F8-F0AF-4F30-929C-A98A832A0909}"/>
    <hyperlink ref="B97:C97" r:id="rId3" display="© Commonwealth of Australia &lt;&lt;yyyy&gt;&gt;" xr:uid="{39C3C71C-9612-4597-9D45-682D6AB0329E}"/>
    <hyperlink ref="B7" location="'Table 8.1'!A1" display="8.1" xr:uid="{1EF827F8-DC63-4B84-8A14-81FD4671D0CD}"/>
    <hyperlink ref="B8" location="'Table 8.2'!A1" display="8.2" xr:uid="{713B2A6C-C80F-4B42-BA89-1DD43E758338}"/>
    <hyperlink ref="B9" location="'Table 8.3'!A1" display="8.3" xr:uid="{D8E4728A-2BA4-4B37-A36E-88E4CE62FB55}"/>
    <hyperlink ref="B10" location="'Table 8.4'!A1" display="8.4" xr:uid="{A6D2A443-0374-4773-AE41-34D9B0FADC0D}"/>
    <hyperlink ref="B11" location="'Table 8.5'!A1" display="8.5" xr:uid="{F22E8ACB-9339-47DC-9B43-ADCAC1E78DDE}"/>
    <hyperlink ref="B12" location="'Table 8.6'!A1" display="8.6" xr:uid="{9EB35BD4-6C22-4795-B7CD-087EFDD351A5}"/>
    <hyperlink ref="B13" location="'Table 8.7'!A1" display="8.7" xr:uid="{014DBEE9-A5F7-49B8-B283-1C6164685A7E}"/>
    <hyperlink ref="B14" location="'Table 8.8'!A1" display="8.8" xr:uid="{299B4F58-202A-4DBE-B616-C6F90D34A760}"/>
    <hyperlink ref="B15" location="'Table 8.9'!A1" display="8.9" xr:uid="{5CFF4BDA-75FB-410A-ADED-213E5BF20F8B}"/>
    <hyperlink ref="B16" location="'Table 8.10'!A1" display="8.10" xr:uid="{F4643859-7625-41E2-9A3A-21C81096294E}"/>
    <hyperlink ref="B17" location="'Table 8.11'!A1" display="8.11" xr:uid="{7BC8EC7B-2D0C-4C17-8DDF-14D13BD9723C}"/>
    <hyperlink ref="B18" location="'Table 8.12'!A1" display="8.12" xr:uid="{28CC8727-1C6E-481B-A34D-730327E5B1C6}"/>
    <hyperlink ref="B19" location="'Table 8.13'!A1" display="8.13" xr:uid="{ADED85B5-3839-43F3-BAB1-AB7AE0C19F66}"/>
    <hyperlink ref="B20" location="'Table 8.14'!A1" display="8.14" xr:uid="{B07800DA-520C-4691-B18B-4482872A7903}"/>
    <hyperlink ref="B21" location="'Table 8.15'!A1" display="8.15" xr:uid="{E0C4A070-E274-4947-9CF7-E1C26720333B}"/>
    <hyperlink ref="B22" location="'Table 8.16'!A1" display="8.16" xr:uid="{8E6537C9-7BA4-4097-A30E-F5DB1F5ED950}"/>
    <hyperlink ref="B23" location="'Table 8.17'!A1" display="8.17" xr:uid="{D386CF17-7229-4C9D-AD73-BD89C1E4518F}"/>
    <hyperlink ref="B24" location="'Table 8.18'!A1" display="8.18" xr:uid="{F9DD8777-3356-41BA-929A-23438A6CFCDC}"/>
    <hyperlink ref="B25" location="'Table 8.19'!A1" display="8.19" xr:uid="{864F99D8-332E-423B-A041-C9F573D9204F}"/>
    <hyperlink ref="B26" location="'Table 8.20'!A1" display="8.20" xr:uid="{69B33279-74CB-4E45-9222-CC125410449A}"/>
    <hyperlink ref="B27" location="'Table 8.21'!A1" display="8.21" xr:uid="{23624685-29A0-4AEB-9559-0F9972D620C7}"/>
    <hyperlink ref="B28" location="'Table 8.22'!A1" display="8.22" xr:uid="{219B91E0-CC91-4E40-9744-C4B9FC88F02F}"/>
    <hyperlink ref="B29" location="'Table 8.23'!A1" display="8.23" xr:uid="{B9806779-6B01-4CC8-9903-13276485AD58}"/>
    <hyperlink ref="B30" location="'Table 8.24'!A1" display="8.24" xr:uid="{9929D6AE-0CD0-48AB-AF29-546C50418040}"/>
    <hyperlink ref="B31" location="'Table 8.25'!A1" display="8.25" xr:uid="{75F63458-E8F0-4A86-BD37-F4FC841ACAA5}"/>
    <hyperlink ref="B32" location="'Table 8.26'!A1" display="8.26" xr:uid="{F3716A37-6EB1-4A37-A94B-D4E03572C52C}"/>
    <hyperlink ref="B33" location="'Table 8.27'!A1" display="8.27" xr:uid="{BC656396-96CE-4F91-B8F0-6C9915B9DE56}"/>
    <hyperlink ref="B34" location="'Table 8.28'!A1" display="8.28" xr:uid="{20BE98F1-78BF-4058-8587-A9A51D965CD3}"/>
    <hyperlink ref="B35" location="'Table 8.29'!A1" display="8.29" xr:uid="{405DDB78-E440-4460-8EE7-65F7BC8FC137}"/>
    <hyperlink ref="B36" location="'Table 8.30'!A1" display="8.30" xr:uid="{62732EF6-FA2E-4FE5-ADC6-44A5CCDF372E}"/>
    <hyperlink ref="B37" location="'Table 8.31'!A1" display="8.31" xr:uid="{B457AA36-3B9B-43B1-B848-D4B5E2590C55}"/>
    <hyperlink ref="B38" location="'Table 8.32'!A1" display="8.32" xr:uid="{75717E4A-671B-406C-9152-05B6A1E24BA1}"/>
    <hyperlink ref="B39" location="'Table 8.33'!A1" display="8.33" xr:uid="{9AB4CA83-DB5F-4BE9-ABE8-521E04DD6BBD}"/>
    <hyperlink ref="B40" location="'Table 8.34'!A1" display="8.34" xr:uid="{32A14092-D07D-4C40-B2A8-F4D4E0124D33}"/>
    <hyperlink ref="B41" location="'Table 8.35'!A1" display="8.35" xr:uid="{C656AF93-0392-4FF4-9305-E5468052C735}"/>
    <hyperlink ref="B42" location="'Table 8.36'!A1" display="8.36" xr:uid="{0CB31F3A-2A02-4481-80E7-2A9D4ED47DC5}"/>
    <hyperlink ref="B43" location="'Table 8.37'!A1" display="8.37" xr:uid="{72C2CDA6-AD38-4158-8F13-7D456B602351}"/>
    <hyperlink ref="B44" location="'Table 8.38'!A1" display="8.38" xr:uid="{BF82BB05-B7C9-49B5-8DA5-493FF5626455}"/>
    <hyperlink ref="B45" location="'Table 8.39'!A1" display="8.39" xr:uid="{0E698EE8-95AB-431C-905A-CCD630BE1280}"/>
    <hyperlink ref="B46" location="'Table 8.40'!A1" display="8.40" xr:uid="{9785C480-F54F-4011-ACE1-476BC13DCFAD}"/>
    <hyperlink ref="B47" location="'Table 8.41'!A1" display="8.41" xr:uid="{C0ECECA6-0F1B-4DC9-9B44-FBAC19744CD9}"/>
    <hyperlink ref="B48" location="'Table 8.42'!A1" display="8.42" xr:uid="{FC864980-B605-40CB-8160-ACF4FD56CA39}"/>
    <hyperlink ref="B49" location="'Table 8.43'!A1" display="8.43" xr:uid="{7E4B0EBA-8A60-43D5-A169-787289FF7C05}"/>
    <hyperlink ref="B50" location="'Table 8.44'!A1" display="8.44" xr:uid="{20B4CA1C-4153-4C93-BF6C-1296860CFDEA}"/>
    <hyperlink ref="B51" location="'Table 8.45'!A1" display="8.45" xr:uid="{7A812DC8-FD23-4D13-8C54-68AE08EB0D5B}"/>
    <hyperlink ref="B52" location="'Table 8.46'!A1" display="8.46" xr:uid="{85936A2E-4B42-467A-946E-799E9F1CB898}"/>
    <hyperlink ref="B53" location="'Table 8.47'!A1" display="8.47" xr:uid="{432C140E-E280-4BAF-9FBD-3D9E11E284E2}"/>
    <hyperlink ref="B54" location="'Table 8.48'!A1" display="8.48" xr:uid="{4ACB1ACD-0476-459E-B8A7-516ECAFA5A6A}"/>
    <hyperlink ref="B55" location="'Table 8.49'!A1" display="8.49" xr:uid="{43E39825-FDDA-4310-B08D-AD9F65FFB8F7}"/>
    <hyperlink ref="B56" location="'Table 8.50'!A1" display="8.50" xr:uid="{CB2F0A90-E32A-492A-9902-B304C60A8A23}"/>
    <hyperlink ref="B57" location="'Table 8.51'!A1" display="8.51" xr:uid="{2988B60B-4F69-48C4-9010-CF17D5268B9B}"/>
    <hyperlink ref="B58" location="'Table 8.52'!A1" display="8.52" xr:uid="{E22A0AC5-0036-4B29-9642-9C793632C17E}"/>
    <hyperlink ref="B59" location="'Table 8.53'!A1" display="8.53" xr:uid="{27E29A9E-82C6-41CF-B6EE-0CA30B89DFC5}"/>
    <hyperlink ref="B60" location="'Table 8.54'!A1" display="8.54" xr:uid="{31973E35-E7B6-4E62-8471-CB47BE549D5F}"/>
    <hyperlink ref="B61" location="'Table 8.55'!A1" display="8.55" xr:uid="{7557246A-BA36-465D-B7A7-64487D18970C}"/>
    <hyperlink ref="B62" location="'Table 8.56'!A1" display="8.56" xr:uid="{A37F0CFB-A6C6-4D28-A82B-C7FDD91D46CB}"/>
    <hyperlink ref="B63" location="'Table 8.57'!A1" display="8.57" xr:uid="{CB1A7524-0D8D-4293-8C34-0EE60E1B0C06}"/>
    <hyperlink ref="B64" location="'Table 8.58'!A1" display="8.58" xr:uid="{251E3344-921F-44A2-ADEB-67F797014854}"/>
    <hyperlink ref="B65" location="'Table 8.59'!A1" display="8.59" xr:uid="{6F1782B9-3121-42EC-8721-FF490047E6BA}"/>
    <hyperlink ref="B66" location="'Table 8.60'!A1" display="8.60" xr:uid="{CDEB892F-B8B4-4589-83C1-D2E981E76C31}"/>
    <hyperlink ref="B67" location="'Table 8.61'!A1" display="8.61" xr:uid="{CB94339C-EF30-49AB-8673-C3B89CCD6143}"/>
    <hyperlink ref="B68" location="'Table 8.62'!A1" display="8.62" xr:uid="{C78AA9A6-23DF-40D6-B2BC-B8C88319A2AB}"/>
    <hyperlink ref="B69" location="'Table 8.63'!A1" display="8.63" xr:uid="{23DB0B9D-D4AA-40CA-8FDE-7A49DC2A607A}"/>
    <hyperlink ref="B70" location="'Table 8.64'!A1" display="8.64" xr:uid="{6C96B738-2404-4C22-B5B1-B14BE8039178}"/>
    <hyperlink ref="B71" location="'Table 8.65'!A1" display="8.65" xr:uid="{D624ACA5-0AB8-454C-99DD-192C977B5204}"/>
    <hyperlink ref="B72" location="'Table 8.66'!A1" display="8.66" xr:uid="{416F1AA1-97F1-4636-B9E5-43C8A4F07B20}"/>
    <hyperlink ref="B73" location="'Table 8.67'!A1" display="8.67" xr:uid="{3EEE696B-253C-41F3-9D5E-85A46D8769FC}"/>
    <hyperlink ref="B74" location="'Table 8.68'!A1" display="8.68" xr:uid="{56ADA639-4B38-4F0B-B789-2471BF4BF906}"/>
    <hyperlink ref="B75" location="'Table 8.69'!A1" display="8.69" xr:uid="{37914BD4-9EED-42D1-9940-8CB9B39F69C8}"/>
    <hyperlink ref="B76" location="'Table 8.70'!A1" display="8.70" xr:uid="{D39A8D3A-2605-465C-A4A8-0AA21068100B}"/>
    <hyperlink ref="B77" location="'Table 8.71'!A1" display="8.71" xr:uid="{EB1F915A-204E-4C64-8167-9E93AD33837C}"/>
    <hyperlink ref="B78" location="'Table 8.72'!A1" display="8.72" xr:uid="{7B932C07-7EA2-4A1C-B21E-BF855D43A3FE}"/>
    <hyperlink ref="B79" location="'Table 8.73'!A1" display="8.73" xr:uid="{751997D4-9FBD-49B4-BADB-587138BCB39D}"/>
    <hyperlink ref="B80" location="'Table 8.74'!A1" display="8.74" xr:uid="{77BE669C-95E3-474A-A8F6-525F78B83E1C}"/>
    <hyperlink ref="B81" location="'Table 8.75'!A1" display="8.75" xr:uid="{3548684D-C49B-4A0F-9DFD-CFB3AB7C4832}"/>
    <hyperlink ref="B82" location="'Table 8.76'!A1" display="8.76" xr:uid="{CFA3ED0D-1EDF-4CFB-9314-B8FFA615B78E}"/>
    <hyperlink ref="B83" location="'Table 8.77'!A1" display="8.77" xr:uid="{34D2258D-05BF-4853-BDCC-AB07E9DAF6D6}"/>
    <hyperlink ref="B84" location="'Table 8.78'!A1" display="8.78" xr:uid="{1E61D389-C585-45AE-9FD0-005CA3797C65}"/>
    <hyperlink ref="B85" location="'Table 8.79'!A1" display="8.79" xr:uid="{6E9F50B8-6069-465D-9721-2A35B5D760EF}"/>
  </hyperlinks>
  <pageMargins left="0.7" right="0.7" top="0.75" bottom="0.75" header="0.3" footer="0.3"/>
  <pageSetup paperSize="9" orientation="portrait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EF676-20AF-478F-8AB2-5B04161AF9EF}">
  <sheetPr codeName="Sheet7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Boroondara</v>
      </c>
      <c r="T1" s="113"/>
      <c r="U1" s="113"/>
      <c r="V1" s="113"/>
      <c r="W1" s="113"/>
      <c r="X1" s="113"/>
      <c r="Y1" s="114" t="str">
        <f>Y3</f>
        <v>8.9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123</v>
      </c>
      <c r="Y3" s="118" t="s">
        <v>221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8.9 Boroondara,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138065</v>
      </c>
      <c r="U4" s="121">
        <v>138088</v>
      </c>
      <c r="V4" s="121">
        <v>137477</v>
      </c>
      <c r="W4" s="121">
        <v>137428</v>
      </c>
      <c r="X4" s="121">
        <v>138236</v>
      </c>
      <c r="Y4" s="121">
        <v>142750</v>
      </c>
      <c r="Z4" s="121">
        <v>144464</v>
      </c>
      <c r="AB4" s="122" t="str">
        <f>TEXT(Z4,"###,###")</f>
        <v>144,464</v>
      </c>
      <c r="AD4" s="123">
        <f>Z4/Y4-1</f>
        <v>1.2007005253940495E-2</v>
      </c>
      <c r="AF4" s="123">
        <f t="shared" ref="AF4:AF9" si="0">Z4/T4-1</f>
        <v>4.6347734762611781E-2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68669</v>
      </c>
      <c r="U5" s="121">
        <v>68549</v>
      </c>
      <c r="V5" s="121">
        <v>67819</v>
      </c>
      <c r="W5" s="121">
        <v>67534</v>
      </c>
      <c r="X5" s="121">
        <v>67809</v>
      </c>
      <c r="Y5" s="121">
        <v>69902</v>
      </c>
      <c r="Z5" s="121">
        <v>70840</v>
      </c>
      <c r="AB5" s="122" t="str">
        <f>TEXT(Z5,"###,###")</f>
        <v>70,840</v>
      </c>
      <c r="AD5" s="123">
        <f t="shared" ref="AD5:AD9" si="1">Z5/Y5-1</f>
        <v>1.3418786300821051E-2</v>
      </c>
      <c r="AF5" s="123">
        <f t="shared" si="0"/>
        <v>3.1615430543622258E-2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69396</v>
      </c>
      <c r="U6" s="121">
        <v>69538</v>
      </c>
      <c r="V6" s="121">
        <v>69658</v>
      </c>
      <c r="W6" s="121">
        <v>69894</v>
      </c>
      <c r="X6" s="121">
        <v>70427</v>
      </c>
      <c r="Y6" s="121">
        <v>72848</v>
      </c>
      <c r="Z6" s="121">
        <v>73621</v>
      </c>
      <c r="AB6" s="122" t="str">
        <f>TEXT(Z6,"###,###")</f>
        <v>73,621</v>
      </c>
      <c r="AD6" s="123">
        <f t="shared" si="1"/>
        <v>1.0611135515045111E-2</v>
      </c>
      <c r="AF6" s="123">
        <f t="shared" si="0"/>
        <v>6.0882471612196731E-2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97254</v>
      </c>
      <c r="U7" s="121">
        <v>97141</v>
      </c>
      <c r="V7" s="121">
        <v>96881</v>
      </c>
      <c r="W7" s="121">
        <v>96640</v>
      </c>
      <c r="X7" s="121">
        <v>97127</v>
      </c>
      <c r="Y7" s="121">
        <v>98967</v>
      </c>
      <c r="Z7" s="121">
        <v>100461</v>
      </c>
      <c r="AB7" s="122" t="str">
        <f>TEXT(Z7,"###,###")</f>
        <v>100,461</v>
      </c>
      <c r="AD7" s="123">
        <f t="shared" si="1"/>
        <v>1.5095941071266106E-2</v>
      </c>
      <c r="AF7" s="123">
        <f t="shared" si="0"/>
        <v>3.2975507434141571E-2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144,464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100,461</v>
      </c>
      <c r="P8" s="48"/>
      <c r="S8" s="120" t="s">
        <v>88</v>
      </c>
      <c r="T8" s="121">
        <v>39373</v>
      </c>
      <c r="U8" s="121">
        <v>40164.22</v>
      </c>
      <c r="V8" s="121">
        <v>41104.800000000003</v>
      </c>
      <c r="W8" s="121">
        <v>43124</v>
      </c>
      <c r="X8" s="121">
        <v>45021.5</v>
      </c>
      <c r="Y8" s="121">
        <v>45830</v>
      </c>
      <c r="Z8" s="121">
        <v>47786.96</v>
      </c>
      <c r="AB8" s="122" t="str">
        <f>TEXT(Z8,"$###,###")</f>
        <v>$47,787</v>
      </c>
      <c r="AD8" s="123">
        <f t="shared" si="1"/>
        <v>4.2700414575605583E-2</v>
      </c>
      <c r="AF8" s="123">
        <f t="shared" si="0"/>
        <v>0.21369872755441555</v>
      </c>
    </row>
    <row r="9" spans="1:32" x14ac:dyDescent="0.25">
      <c r="A9" s="52" t="s">
        <v>15</v>
      </c>
      <c r="B9" s="53"/>
      <c r="C9" s="54"/>
      <c r="D9" s="55">
        <f>AD104</f>
        <v>75.90472366818031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49.704860592667799</v>
      </c>
      <c r="P9" s="56" t="s">
        <v>89</v>
      </c>
      <c r="S9" s="120" t="s">
        <v>7</v>
      </c>
      <c r="T9" s="121">
        <v>7464933715</v>
      </c>
      <c r="U9" s="121">
        <v>7612211819.3999996</v>
      </c>
      <c r="V9" s="121">
        <v>7844409004</v>
      </c>
      <c r="W9" s="121">
        <v>7965158179</v>
      </c>
      <c r="X9" s="121">
        <v>8314487117</v>
      </c>
      <c r="Y9" s="121">
        <v>8631493737</v>
      </c>
      <c r="Z9" s="121">
        <v>9005780875</v>
      </c>
      <c r="AB9" s="122" t="str">
        <f>TEXT(Z9/1000000,"$#,###.0")&amp;" mil"</f>
        <v>$9,005.8 mil</v>
      </c>
      <c r="AD9" s="123">
        <f t="shared" si="1"/>
        <v>4.3362962356743751E-2</v>
      </c>
      <c r="AF9" s="123">
        <f t="shared" si="0"/>
        <v>0.20641136530172122</v>
      </c>
    </row>
    <row r="10" spans="1:32" x14ac:dyDescent="0.25">
      <c r="A10" s="52" t="s">
        <v>18</v>
      </c>
      <c r="B10" s="53"/>
      <c r="C10" s="54"/>
      <c r="D10" s="55">
        <f>AD105</f>
        <v>16.508611141876177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50.292153173868471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92.625994166890635</v>
      </c>
      <c r="P11" s="56" t="s">
        <v>89</v>
      </c>
      <c r="S11" s="120" t="s">
        <v>30</v>
      </c>
      <c r="T11" s="125">
        <v>122219</v>
      </c>
      <c r="U11" s="125">
        <v>122308</v>
      </c>
      <c r="V11" s="125">
        <v>122079</v>
      </c>
      <c r="W11" s="125">
        <v>122532</v>
      </c>
      <c r="X11" s="125">
        <v>122838</v>
      </c>
      <c r="Y11" s="125">
        <v>127018</v>
      </c>
      <c r="Z11" s="125">
        <v>128532</v>
      </c>
    </row>
    <row r="12" spans="1:32" ht="28.5" customHeight="1" x14ac:dyDescent="0.25">
      <c r="A12" s="52" t="s">
        <v>20</v>
      </c>
      <c r="B12" s="54"/>
      <c r="C12" s="54"/>
      <c r="D12" s="55">
        <f>AD108</f>
        <v>18.558256728319858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15.864862981654573</v>
      </c>
      <c r="P12" s="56" t="s">
        <v>89</v>
      </c>
      <c r="S12" s="120" t="s">
        <v>31</v>
      </c>
      <c r="T12" s="125">
        <v>15846</v>
      </c>
      <c r="U12" s="125">
        <v>15780</v>
      </c>
      <c r="V12" s="125">
        <v>15398</v>
      </c>
      <c r="W12" s="125">
        <v>14896</v>
      </c>
      <c r="X12" s="125">
        <v>15398</v>
      </c>
      <c r="Y12" s="125">
        <v>15732</v>
      </c>
      <c r="Z12" s="125">
        <v>15932</v>
      </c>
    </row>
    <row r="13" spans="1:32" ht="15" customHeight="1" x14ac:dyDescent="0.25">
      <c r="A13" s="52" t="s">
        <v>21</v>
      </c>
      <c r="B13" s="54"/>
      <c r="C13" s="54"/>
      <c r="D13" s="55">
        <f>AD109</f>
        <v>12.608677594417985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19.322460959131689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41.923939528186956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849</v>
      </c>
      <c r="Z15" s="125">
        <v>719</v>
      </c>
      <c r="AB15" s="129">
        <f t="shared" ref="AB15:AB34" si="2">IF(Z15="np",0,Z15/$Z$34)</f>
        <v>4.9770184959574701E-3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308</v>
      </c>
      <c r="Z16" s="125">
        <v>273</v>
      </c>
      <c r="AB16" s="129">
        <f t="shared" si="2"/>
        <v>1.8897441577140326E-3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5101</v>
      </c>
      <c r="Z17" s="125">
        <v>5037</v>
      </c>
      <c r="AB17" s="129">
        <f t="shared" si="2"/>
        <v>3.4866818030789677E-2</v>
      </c>
    </row>
    <row r="18" spans="1:28" x14ac:dyDescent="0.25">
      <c r="A18" s="82" t="str">
        <f>$S$1&amp;" ("&amp;$T$2&amp;" to "&amp;$Z$2&amp;")"</f>
        <v>Boroondara (2011-12 to 2017-18)</v>
      </c>
      <c r="B18" s="82"/>
      <c r="C18" s="82"/>
      <c r="D18" s="82"/>
      <c r="E18" s="82"/>
      <c r="F18" s="82"/>
      <c r="G18" s="82" t="str">
        <f>$S$1&amp;" ("&amp;$T$2&amp;" to "&amp;$Z$2&amp;")"</f>
        <v>Boroondara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729</v>
      </c>
      <c r="Z18" s="125">
        <v>769</v>
      </c>
      <c r="AB18" s="129">
        <f t="shared" si="2"/>
        <v>5.3231254845497837E-3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4617</v>
      </c>
      <c r="Z19" s="125">
        <v>5042</v>
      </c>
      <c r="AB19" s="129">
        <f t="shared" si="2"/>
        <v>3.4901428729648909E-2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5974</v>
      </c>
      <c r="Z20" s="125">
        <v>5876</v>
      </c>
      <c r="AB20" s="129">
        <f t="shared" si="2"/>
        <v>4.0674493299368703E-2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11689</v>
      </c>
      <c r="Z21" s="125">
        <v>12067</v>
      </c>
      <c r="AB21" s="129">
        <f t="shared" si="2"/>
        <v>8.3529460626868973E-2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9822</v>
      </c>
      <c r="Z22" s="125">
        <v>9931</v>
      </c>
      <c r="AB22" s="129">
        <f t="shared" si="2"/>
        <v>6.8743770074205332E-2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2429</v>
      </c>
      <c r="Z23" s="125">
        <v>2849</v>
      </c>
      <c r="AB23" s="129">
        <f t="shared" si="2"/>
        <v>1.9721176209990032E-2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3610</v>
      </c>
      <c r="Z24" s="125">
        <v>3631</v>
      </c>
      <c r="AB24" s="129">
        <f t="shared" si="2"/>
        <v>2.5134289511573819E-2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8314</v>
      </c>
      <c r="Z25" s="125">
        <v>8399</v>
      </c>
      <c r="AB25" s="129">
        <f t="shared" si="2"/>
        <v>5.813905194373685E-2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3175</v>
      </c>
      <c r="Z26" s="125">
        <v>3469</v>
      </c>
      <c r="AB26" s="129">
        <f t="shared" si="2"/>
        <v>2.4012902868534722E-2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18725</v>
      </c>
      <c r="Z27" s="125">
        <v>20405</v>
      </c>
      <c r="AB27" s="129">
        <f t="shared" si="2"/>
        <v>0.1412462620445232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10171</v>
      </c>
      <c r="Z28" s="125">
        <v>11173</v>
      </c>
      <c r="AB28" s="129">
        <f t="shared" si="2"/>
        <v>7.7341067670838412E-2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5386</v>
      </c>
      <c r="Z29" s="125">
        <v>5056</v>
      </c>
      <c r="AB29" s="129">
        <f t="shared" si="2"/>
        <v>3.4998338686454758E-2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14819</v>
      </c>
      <c r="Z30" s="125">
        <v>15532</v>
      </c>
      <c r="AB30" s="129">
        <f t="shared" si="2"/>
        <v>0.10751467493631632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18584</v>
      </c>
      <c r="Z31" s="125">
        <v>19299</v>
      </c>
      <c r="AB31" s="129">
        <f t="shared" si="2"/>
        <v>0.13359037545686123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3439</v>
      </c>
      <c r="Z32" s="125">
        <v>3943</v>
      </c>
      <c r="AB32" s="129">
        <f t="shared" si="2"/>
        <v>2.7293997120389855E-2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3610</v>
      </c>
      <c r="Z33" s="125">
        <v>3783</v>
      </c>
      <c r="AB33" s="129">
        <f t="shared" si="2"/>
        <v>2.6186454756894451E-2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142750</v>
      </c>
      <c r="Z34" s="132">
        <v>144464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42</v>
      </c>
      <c r="Y44" s="125">
        <v>30</v>
      </c>
      <c r="Z44" s="125">
        <v>40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640</v>
      </c>
      <c r="Y45" s="125">
        <v>756</v>
      </c>
      <c r="Z45" s="125">
        <v>748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3727</v>
      </c>
      <c r="Y46" s="125">
        <v>3847</v>
      </c>
      <c r="Z46" s="125">
        <v>3981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7633</v>
      </c>
      <c r="Y47" s="125">
        <v>8224</v>
      </c>
      <c r="Z47" s="125">
        <v>8239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9278</v>
      </c>
      <c r="Y48" s="125">
        <v>9684</v>
      </c>
      <c r="Z48" s="125">
        <v>10152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Boroondara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7431</v>
      </c>
      <c r="Y49" s="125">
        <v>7640</v>
      </c>
      <c r="Z49" s="125">
        <v>7681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6051</v>
      </c>
      <c r="Y50" s="125">
        <v>6274</v>
      </c>
      <c r="Z50" s="125">
        <v>6453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5987</v>
      </c>
      <c r="Y51" s="125">
        <v>5981</v>
      </c>
      <c r="Z51" s="125">
        <v>5968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6441</v>
      </c>
      <c r="Y52" s="125">
        <v>6486</v>
      </c>
      <c r="Z52" s="125">
        <v>6481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6239</v>
      </c>
      <c r="Y53" s="125">
        <v>6263</v>
      </c>
      <c r="Z53" s="125">
        <v>6243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5301</v>
      </c>
      <c r="Y54" s="125">
        <v>5457</v>
      </c>
      <c r="Z54" s="125">
        <v>5532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3944</v>
      </c>
      <c r="Y55" s="125">
        <v>4041</v>
      </c>
      <c r="Z55" s="125">
        <v>4093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2680</v>
      </c>
      <c r="Y56" s="125">
        <v>2681</v>
      </c>
      <c r="Z56" s="125">
        <v>2618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1350</v>
      </c>
      <c r="Y57" s="125">
        <v>1510</v>
      </c>
      <c r="Z57" s="125">
        <v>1517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547</v>
      </c>
      <c r="Y58" s="125">
        <v>560</v>
      </c>
      <c r="Z58" s="125">
        <v>559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285</v>
      </c>
      <c r="Y59" s="125">
        <v>254</v>
      </c>
      <c r="Z59" s="125">
        <v>264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227</v>
      </c>
      <c r="Y60" s="125">
        <v>210</v>
      </c>
      <c r="Z60" s="125">
        <v>228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67809</v>
      </c>
      <c r="Y61" s="125">
        <v>69902</v>
      </c>
      <c r="Z61" s="125">
        <v>70840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42</v>
      </c>
      <c r="Y63" s="125">
        <v>34</v>
      </c>
      <c r="Z63" s="125">
        <v>38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Boroondara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1028</v>
      </c>
      <c r="Y64" s="125">
        <v>1111</v>
      </c>
      <c r="Z64" s="125">
        <v>1023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4160</v>
      </c>
      <c r="Y65" s="125">
        <v>4524</v>
      </c>
      <c r="Z65" s="125">
        <v>4422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8213</v>
      </c>
      <c r="Y66" s="125">
        <v>8443</v>
      </c>
      <c r="Z66" s="125">
        <v>8441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9768</v>
      </c>
      <c r="Y67" s="125">
        <v>10141</v>
      </c>
      <c r="Z67" s="125">
        <v>10467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7244</v>
      </c>
      <c r="Y68" s="125">
        <v>7601</v>
      </c>
      <c r="Z68" s="125">
        <v>7802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6101</v>
      </c>
      <c r="Y69" s="125">
        <v>6340</v>
      </c>
      <c r="Z69" s="125">
        <v>6646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6354</v>
      </c>
      <c r="Y70" s="125">
        <v>6359</v>
      </c>
      <c r="Z70" s="125">
        <v>6357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7125</v>
      </c>
      <c r="Y71" s="125">
        <v>7376</v>
      </c>
      <c r="Z71" s="125">
        <v>7396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6767</v>
      </c>
      <c r="Y72" s="125">
        <v>6872</v>
      </c>
      <c r="Z72" s="125">
        <v>6765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5593</v>
      </c>
      <c r="Y73" s="125">
        <v>5810</v>
      </c>
      <c r="Z73" s="125">
        <v>5880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3904</v>
      </c>
      <c r="Y74" s="125">
        <v>4027</v>
      </c>
      <c r="Z74" s="125">
        <v>4039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2244</v>
      </c>
      <c r="Y75" s="125">
        <v>2254</v>
      </c>
      <c r="Z75" s="125">
        <v>2275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950</v>
      </c>
      <c r="Y76" s="125">
        <v>1040</v>
      </c>
      <c r="Z76" s="125">
        <v>1106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394</v>
      </c>
      <c r="Y77" s="125">
        <v>422</v>
      </c>
      <c r="Z77" s="125">
        <v>394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233</v>
      </c>
      <c r="Y78" s="125">
        <v>218</v>
      </c>
      <c r="Z78" s="125">
        <v>226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312</v>
      </c>
      <c r="Y79" s="125">
        <v>276</v>
      </c>
      <c r="Z79" s="125">
        <v>275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70427</v>
      </c>
      <c r="Y80" s="125">
        <v>72848</v>
      </c>
      <c r="Z80" s="125">
        <v>73621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Boroondara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9249</v>
      </c>
      <c r="Y83" s="125">
        <v>9550</v>
      </c>
      <c r="Z83" s="125">
        <v>9718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14217</v>
      </c>
      <c r="Y84" s="125">
        <v>14440</v>
      </c>
      <c r="Z84" s="125">
        <v>14806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144,464</v>
      </c>
      <c r="D85" s="96">
        <f t="shared" ref="D85:D90" si="4">AD4</f>
        <v>1.2007005253940495E-2</v>
      </c>
      <c r="E85" s="97">
        <f t="shared" ref="E85:E90" si="5">AD4</f>
        <v>1.2007005253940495E-2</v>
      </c>
      <c r="F85" s="96">
        <f t="shared" ref="F85:F90" si="6">AF4</f>
        <v>4.6347734762611781E-2</v>
      </c>
      <c r="G85" s="97">
        <f t="shared" ref="G85:G90" si="7">AF4</f>
        <v>4.6347734762611781E-2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3069</v>
      </c>
      <c r="Y85" s="125">
        <v>3147</v>
      </c>
      <c r="Z85" s="125">
        <v>3288</v>
      </c>
    </row>
    <row r="86" spans="1:32" ht="15" customHeight="1" x14ac:dyDescent="0.25">
      <c r="A86" s="98" t="s">
        <v>4</v>
      </c>
      <c r="B86" s="95"/>
      <c r="C86" s="109" t="str">
        <f t="shared" si="3"/>
        <v>70,840</v>
      </c>
      <c r="D86" s="96">
        <f t="shared" si="4"/>
        <v>1.3418786300821051E-2</v>
      </c>
      <c r="E86" s="97">
        <f t="shared" si="5"/>
        <v>1.3418786300821051E-2</v>
      </c>
      <c r="F86" s="96">
        <f t="shared" si="6"/>
        <v>3.1615430543622258E-2</v>
      </c>
      <c r="G86" s="97">
        <f t="shared" si="7"/>
        <v>3.1615430543622258E-2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2350</v>
      </c>
      <c r="Y86" s="125">
        <v>2474</v>
      </c>
      <c r="Z86" s="125">
        <v>2628</v>
      </c>
    </row>
    <row r="87" spans="1:32" ht="15" customHeight="1" x14ac:dyDescent="0.25">
      <c r="A87" s="98" t="s">
        <v>5</v>
      </c>
      <c r="B87" s="95"/>
      <c r="C87" s="109" t="str">
        <f t="shared" si="3"/>
        <v>73,621</v>
      </c>
      <c r="D87" s="96">
        <f t="shared" si="4"/>
        <v>1.0611135515045111E-2</v>
      </c>
      <c r="E87" s="97">
        <f t="shared" si="5"/>
        <v>1.0611135515045111E-2</v>
      </c>
      <c r="F87" s="96">
        <f t="shared" si="6"/>
        <v>6.0882471612196731E-2</v>
      </c>
      <c r="G87" s="97">
        <f t="shared" si="7"/>
        <v>6.0882471612196731E-2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3451</v>
      </c>
      <c r="Y87" s="125">
        <v>3650</v>
      </c>
      <c r="Z87" s="125">
        <v>3682</v>
      </c>
    </row>
    <row r="88" spans="1:32" ht="15" customHeight="1" x14ac:dyDescent="0.25">
      <c r="A88" s="95" t="s">
        <v>6</v>
      </c>
      <c r="B88" s="95"/>
      <c r="C88" s="109" t="str">
        <f t="shared" si="3"/>
        <v>100,461</v>
      </c>
      <c r="D88" s="96">
        <f t="shared" si="4"/>
        <v>1.5095941071266106E-2</v>
      </c>
      <c r="E88" s="97">
        <f t="shared" si="5"/>
        <v>1.5095941071266106E-2</v>
      </c>
      <c r="F88" s="96">
        <f t="shared" si="6"/>
        <v>3.2975507434141571E-2</v>
      </c>
      <c r="G88" s="97">
        <f t="shared" si="7"/>
        <v>3.2975507434141571E-2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2968</v>
      </c>
      <c r="Y88" s="125">
        <v>3141</v>
      </c>
      <c r="Z88" s="125">
        <v>3331</v>
      </c>
    </row>
    <row r="89" spans="1:32" ht="15" customHeight="1" x14ac:dyDescent="0.25">
      <c r="A89" s="95" t="s">
        <v>104</v>
      </c>
      <c r="B89" s="95"/>
      <c r="C89" s="146" t="str">
        <f t="shared" si="3"/>
        <v>$47,787</v>
      </c>
      <c r="D89" s="96">
        <f t="shared" si="4"/>
        <v>4.2700414575605583E-2</v>
      </c>
      <c r="E89" s="97">
        <f t="shared" si="5"/>
        <v>4.2700414575605583E-2</v>
      </c>
      <c r="F89" s="96">
        <f t="shared" si="6"/>
        <v>0.21369872755441555</v>
      </c>
      <c r="G89" s="97">
        <f t="shared" si="7"/>
        <v>0.21369872755441555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728</v>
      </c>
      <c r="Y89" s="125">
        <v>800</v>
      </c>
      <c r="Z89" s="125">
        <v>887</v>
      </c>
    </row>
    <row r="90" spans="1:32" ht="15" customHeight="1" x14ac:dyDescent="0.25">
      <c r="A90" s="95" t="s">
        <v>7</v>
      </c>
      <c r="B90" s="95"/>
      <c r="C90" s="109" t="str">
        <f t="shared" si="3"/>
        <v>$9,005.8 mil</v>
      </c>
      <c r="D90" s="96">
        <f t="shared" si="4"/>
        <v>4.3362962356743751E-2</v>
      </c>
      <c r="E90" s="97">
        <f t="shared" si="5"/>
        <v>4.3362962356743751E-2</v>
      </c>
      <c r="F90" s="96">
        <f t="shared" si="6"/>
        <v>0.20641136530172122</v>
      </c>
      <c r="G90" s="97">
        <f t="shared" si="7"/>
        <v>0.20641136530172122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1722</v>
      </c>
      <c r="Y90" s="125">
        <v>1838</v>
      </c>
      <c r="Z90" s="125">
        <v>1904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48480</v>
      </c>
      <c r="Y91" s="125">
        <v>49251</v>
      </c>
      <c r="Z91" s="125">
        <v>49934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5606</v>
      </c>
      <c r="Y93" s="125">
        <v>5991</v>
      </c>
      <c r="Z93" s="125">
        <v>6274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15339</v>
      </c>
      <c r="Y94" s="125">
        <v>15811</v>
      </c>
      <c r="Z94" s="125">
        <v>16328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867</v>
      </c>
      <c r="Y95" s="125">
        <v>860</v>
      </c>
      <c r="Z95" s="125">
        <v>885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3492</v>
      </c>
      <c r="Y96" s="125">
        <v>3751</v>
      </c>
      <c r="Z96" s="125">
        <v>3984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8486</v>
      </c>
      <c r="Y97" s="125">
        <v>8710</v>
      </c>
      <c r="Z97" s="125">
        <v>8806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4009</v>
      </c>
      <c r="Y98" s="125">
        <v>4127</v>
      </c>
      <c r="Z98" s="125">
        <v>4314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115</v>
      </c>
      <c r="Y99" s="125">
        <v>122</v>
      </c>
      <c r="Z99" s="125">
        <v>139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809</v>
      </c>
      <c r="Y100" s="125">
        <v>881</v>
      </c>
      <c r="Z100" s="125">
        <v>883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48647</v>
      </c>
      <c r="Y101" s="125">
        <v>49716</v>
      </c>
      <c r="Z101" s="125">
        <v>50524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100128</v>
      </c>
      <c r="Y104" s="125">
        <v>107517</v>
      </c>
      <c r="Z104" s="125">
        <v>109655</v>
      </c>
      <c r="AB104" s="122" t="str">
        <f>TEXT(Z104,"###,###")</f>
        <v>109,655</v>
      </c>
      <c r="AD104" s="143">
        <f>Z104/($Z$4)*100</f>
        <v>75.90472366818031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25163</v>
      </c>
      <c r="Y105" s="125">
        <v>24488</v>
      </c>
      <c r="Z105" s="125">
        <v>23849</v>
      </c>
      <c r="AB105" s="122" t="str">
        <f>TEXT(Z105,"###,###")</f>
        <v>23,849</v>
      </c>
      <c r="AD105" s="143">
        <f>Z105/($Z$4)*100</f>
        <v>16.508611141876177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125291</v>
      </c>
      <c r="Y106" s="132">
        <v>132005</v>
      </c>
      <c r="Z106" s="132">
        <v>133504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21658</v>
      </c>
      <c r="Y108" s="125">
        <v>23817</v>
      </c>
      <c r="Z108" s="125">
        <v>26810</v>
      </c>
      <c r="AB108" s="122" t="str">
        <f>TEXT(Z108,"###,###")</f>
        <v>26,810</v>
      </c>
      <c r="AD108" s="143">
        <f>Z108/($Z$4)*100</f>
        <v>18.558256728319858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17968</v>
      </c>
      <c r="Y109" s="125">
        <v>18788</v>
      </c>
      <c r="Z109" s="125">
        <v>18215</v>
      </c>
      <c r="AB109" s="122" t="str">
        <f>TEXT(Z109,"###,###")</f>
        <v>18,215</v>
      </c>
      <c r="AD109" s="143">
        <f>Z109/($Z$4)*100</f>
        <v>12.608677594417985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27824</v>
      </c>
      <c r="Y110" s="125">
        <v>29053</v>
      </c>
      <c r="Z110" s="125">
        <v>27914</v>
      </c>
      <c r="AB110" s="122" t="str">
        <f>TEXT(Z110,"###,###")</f>
        <v>27,914</v>
      </c>
      <c r="AD110" s="143">
        <f>Z110/($Z$4)*100</f>
        <v>19.322460959131689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57841</v>
      </c>
      <c r="Y111" s="125">
        <v>60347</v>
      </c>
      <c r="Z111" s="125">
        <v>60565</v>
      </c>
      <c r="AB111" s="122" t="str">
        <f>TEXT(Z111,"###,###")</f>
        <v>60,565</v>
      </c>
      <c r="AD111" s="143">
        <f>Z111/($Z$4)*100</f>
        <v>41.923939528186956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138236</v>
      </c>
      <c r="Y112" s="125">
        <v>142750</v>
      </c>
      <c r="Z112" s="125">
        <v>144464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42.32</v>
      </c>
      <c r="U118" s="144">
        <v>43.51</v>
      </c>
      <c r="V118" s="144">
        <v>44.62</v>
      </c>
      <c r="W118" s="144">
        <v>38.619999999999997</v>
      </c>
      <c r="X118" s="144">
        <v>44.63</v>
      </c>
      <c r="Y118" s="144">
        <v>41.5</v>
      </c>
      <c r="Z118" s="144">
        <v>41.47</v>
      </c>
      <c r="AB118" s="122" t="str">
        <f>TEXT(Z118,"##.0")</f>
        <v>41.5</v>
      </c>
    </row>
    <row r="120" spans="19:32" x14ac:dyDescent="0.25">
      <c r="S120" s="115" t="s">
        <v>106</v>
      </c>
      <c r="T120" s="125">
        <v>81408</v>
      </c>
      <c r="U120" s="125">
        <v>81370</v>
      </c>
      <c r="V120" s="125">
        <v>81483</v>
      </c>
      <c r="W120" s="125">
        <v>81744</v>
      </c>
      <c r="X120" s="125">
        <v>81729</v>
      </c>
      <c r="Y120" s="125">
        <v>83235</v>
      </c>
      <c r="Z120" s="125">
        <v>84529</v>
      </c>
      <c r="AB120" s="122" t="str">
        <f>TEXT(Z120,"###,###")</f>
        <v>84,529</v>
      </c>
    </row>
    <row r="121" spans="19:32" x14ac:dyDescent="0.25">
      <c r="S121" s="115" t="s">
        <v>107</v>
      </c>
      <c r="T121" s="125">
        <v>7558</v>
      </c>
      <c r="U121" s="125">
        <v>7545</v>
      </c>
      <c r="V121" s="125">
        <v>7439</v>
      </c>
      <c r="W121" s="125">
        <v>7212</v>
      </c>
      <c r="X121" s="125">
        <v>7299</v>
      </c>
      <c r="Y121" s="125">
        <v>7311</v>
      </c>
      <c r="Z121" s="125">
        <v>7414</v>
      </c>
      <c r="AB121" s="122" t="str">
        <f>TEXT(Z121,"###,###")</f>
        <v>7,414</v>
      </c>
    </row>
    <row r="122" spans="19:32" x14ac:dyDescent="0.25">
      <c r="S122" s="115" t="s">
        <v>108</v>
      </c>
      <c r="T122" s="125">
        <v>8283</v>
      </c>
      <c r="U122" s="125">
        <v>8224</v>
      </c>
      <c r="V122" s="125">
        <v>7958</v>
      </c>
      <c r="W122" s="125">
        <v>7684</v>
      </c>
      <c r="X122" s="125">
        <v>8100</v>
      </c>
      <c r="Y122" s="125">
        <v>8421</v>
      </c>
      <c r="Z122" s="125">
        <v>8524</v>
      </c>
      <c r="AB122" s="122" t="str">
        <f>TEXT(Z122,"###,###")</f>
        <v>8,524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89691</v>
      </c>
      <c r="U124" s="125">
        <v>89594</v>
      </c>
      <c r="V124" s="125">
        <v>89441</v>
      </c>
      <c r="W124" s="125">
        <v>89428</v>
      </c>
      <c r="X124" s="125">
        <v>89829</v>
      </c>
      <c r="Y124" s="125">
        <v>91656</v>
      </c>
      <c r="Z124" s="125">
        <v>93053</v>
      </c>
      <c r="AB124" s="122" t="str">
        <f>TEXT(Z124,"###,###")</f>
        <v>93,053</v>
      </c>
      <c r="AD124" s="139">
        <f>Z124/$Z$7*100</f>
        <v>92.625994166890635</v>
      </c>
    </row>
    <row r="125" spans="19:32" x14ac:dyDescent="0.25">
      <c r="S125" s="115" t="s">
        <v>110</v>
      </c>
      <c r="T125" s="125">
        <v>15841</v>
      </c>
      <c r="U125" s="125">
        <v>15769</v>
      </c>
      <c r="V125" s="125">
        <v>15397</v>
      </c>
      <c r="W125" s="125">
        <v>14896</v>
      </c>
      <c r="X125" s="125">
        <v>15399</v>
      </c>
      <c r="Y125" s="125">
        <v>15732</v>
      </c>
      <c r="Z125" s="125">
        <v>15938</v>
      </c>
      <c r="AB125" s="122" t="str">
        <f>TEXT(Z125,"###,###")</f>
        <v>15,938</v>
      </c>
      <c r="AD125" s="139">
        <f>Z125/$Z$7*100</f>
        <v>15.864862981654573</v>
      </c>
    </row>
    <row r="127" spans="19:32" x14ac:dyDescent="0.25">
      <c r="S127" s="115" t="s">
        <v>111</v>
      </c>
      <c r="T127" s="125">
        <v>49289</v>
      </c>
      <c r="U127" s="125">
        <v>49001</v>
      </c>
      <c r="V127" s="125">
        <v>48792</v>
      </c>
      <c r="W127" s="125">
        <v>48336</v>
      </c>
      <c r="X127" s="125">
        <v>48480</v>
      </c>
      <c r="Y127" s="125">
        <v>49251</v>
      </c>
      <c r="Z127" s="125">
        <v>49934</v>
      </c>
      <c r="AB127" s="122" t="str">
        <f>TEXT(Z127,"###,###")</f>
        <v>49,934</v>
      </c>
      <c r="AD127" s="139">
        <f>Z127/$Z$7*100</f>
        <v>49.704860592667799</v>
      </c>
    </row>
    <row r="128" spans="19:32" x14ac:dyDescent="0.25">
      <c r="S128" s="115" t="s">
        <v>112</v>
      </c>
      <c r="T128" s="125">
        <v>47965</v>
      </c>
      <c r="U128" s="125">
        <v>48139</v>
      </c>
      <c r="V128" s="125">
        <v>48089</v>
      </c>
      <c r="W128" s="125">
        <v>48304</v>
      </c>
      <c r="X128" s="125">
        <v>48647</v>
      </c>
      <c r="Y128" s="125">
        <v>49716</v>
      </c>
      <c r="Z128" s="125">
        <v>50524</v>
      </c>
      <c r="AB128" s="122" t="str">
        <f>TEXT(Z128,"###,###")</f>
        <v>50,524</v>
      </c>
      <c r="AD128" s="139">
        <f>Z128/$Z$7*100</f>
        <v>50.292153173868471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15" id="{30743A87-5270-4326-B96E-52EED4FA64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18" id="{F0D9EE5C-A4F9-4E35-A86C-28F987F812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21" id="{F08C754E-7B74-404F-BD30-2C903F7722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24" id="{EC8B8B86-D40B-4B70-BD7E-AC3E27DAA9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7F516-E37D-4D5C-ACE1-ED94D2635CA1}">
  <sheetPr codeName="Sheet7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Brimbank</v>
      </c>
      <c r="T1" s="113"/>
      <c r="U1" s="113"/>
      <c r="V1" s="113"/>
      <c r="W1" s="113"/>
      <c r="X1" s="113"/>
      <c r="Y1" s="114" t="str">
        <f>Y3</f>
        <v>8.10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124</v>
      </c>
      <c r="Y3" s="118" t="s">
        <v>125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8.10 Brimbank,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133025</v>
      </c>
      <c r="U4" s="121">
        <v>131432</v>
      </c>
      <c r="V4" s="121">
        <v>131206</v>
      </c>
      <c r="W4" s="121">
        <v>133698</v>
      </c>
      <c r="X4" s="121">
        <v>136546</v>
      </c>
      <c r="Y4" s="121">
        <v>143592</v>
      </c>
      <c r="Z4" s="121">
        <v>150082</v>
      </c>
      <c r="AB4" s="122" t="str">
        <f>TEXT(Z4,"###,###")</f>
        <v>150,082</v>
      </c>
      <c r="AD4" s="123">
        <f>Z4/Y4-1</f>
        <v>4.5197504039222292E-2</v>
      </c>
      <c r="AF4" s="123">
        <f t="shared" ref="AF4:AF9" si="0">Z4/T4-1</f>
        <v>0.12822401804172157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74075</v>
      </c>
      <c r="U5" s="121">
        <v>72652</v>
      </c>
      <c r="V5" s="121">
        <v>72072</v>
      </c>
      <c r="W5" s="121">
        <v>73720</v>
      </c>
      <c r="X5" s="121">
        <v>75733</v>
      </c>
      <c r="Y5" s="121">
        <v>80045</v>
      </c>
      <c r="Z5" s="121">
        <v>84030</v>
      </c>
      <c r="AB5" s="122" t="str">
        <f>TEXT(Z5,"###,###")</f>
        <v>84,030</v>
      </c>
      <c r="AD5" s="123">
        <f t="shared" ref="AD5:AD9" si="1">Z5/Y5-1</f>
        <v>4.9784496220875774E-2</v>
      </c>
      <c r="AF5" s="123">
        <f t="shared" si="0"/>
        <v>0.13439082011474857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58950</v>
      </c>
      <c r="U6" s="121">
        <v>58780</v>
      </c>
      <c r="V6" s="121">
        <v>59134</v>
      </c>
      <c r="W6" s="121">
        <v>59975</v>
      </c>
      <c r="X6" s="121">
        <v>60813</v>
      </c>
      <c r="Y6" s="121">
        <v>63547</v>
      </c>
      <c r="Z6" s="121">
        <v>66052</v>
      </c>
      <c r="AB6" s="122" t="str">
        <f>TEXT(Z6,"###,###")</f>
        <v>66,052</v>
      </c>
      <c r="AD6" s="123">
        <f t="shared" si="1"/>
        <v>3.9419642154625789E-2</v>
      </c>
      <c r="AF6" s="123">
        <f t="shared" si="0"/>
        <v>0.12047497879558944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98222</v>
      </c>
      <c r="U7" s="121">
        <v>97476</v>
      </c>
      <c r="V7" s="121">
        <v>97759</v>
      </c>
      <c r="W7" s="121">
        <v>99092</v>
      </c>
      <c r="X7" s="121">
        <v>100943</v>
      </c>
      <c r="Y7" s="121">
        <v>103717</v>
      </c>
      <c r="Z7" s="121">
        <v>106328</v>
      </c>
      <c r="AB7" s="122" t="str">
        <f>TEXT(Z7,"###,###")</f>
        <v>106,328</v>
      </c>
      <c r="AD7" s="123">
        <f t="shared" si="1"/>
        <v>2.5174272298658762E-2</v>
      </c>
      <c r="AF7" s="123">
        <f t="shared" si="0"/>
        <v>8.2527336034696974E-2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150,082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106,328</v>
      </c>
      <c r="P8" s="48"/>
      <c r="S8" s="120" t="s">
        <v>88</v>
      </c>
      <c r="T8" s="121">
        <v>36774.76</v>
      </c>
      <c r="U8" s="121">
        <v>37531</v>
      </c>
      <c r="V8" s="121">
        <v>37881</v>
      </c>
      <c r="W8" s="121">
        <v>39142.5</v>
      </c>
      <c r="X8" s="121">
        <v>40063.72</v>
      </c>
      <c r="Y8" s="121">
        <v>40167.5</v>
      </c>
      <c r="Z8" s="121">
        <v>41280.89</v>
      </c>
      <c r="AB8" s="122" t="str">
        <f>TEXT(Z8,"$###,###")</f>
        <v>$41,281</v>
      </c>
      <c r="AD8" s="123">
        <f t="shared" si="1"/>
        <v>2.7718678035725475E-2</v>
      </c>
      <c r="AF8" s="123">
        <f t="shared" si="0"/>
        <v>0.12253322659345689</v>
      </c>
    </row>
    <row r="9" spans="1:32" x14ac:dyDescent="0.25">
      <c r="A9" s="52" t="s">
        <v>15</v>
      </c>
      <c r="B9" s="53"/>
      <c r="C9" s="54"/>
      <c r="D9" s="55">
        <f>AD104</f>
        <v>81.893231700003994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55.259197953502373</v>
      </c>
      <c r="P9" s="56" t="s">
        <v>89</v>
      </c>
      <c r="S9" s="120" t="s">
        <v>7</v>
      </c>
      <c r="T9" s="121">
        <v>4229256052</v>
      </c>
      <c r="U9" s="121">
        <v>4293377423</v>
      </c>
      <c r="V9" s="121">
        <v>4377163881</v>
      </c>
      <c r="W9" s="121">
        <v>4536638806</v>
      </c>
      <c r="X9" s="121">
        <v>4759774450</v>
      </c>
      <c r="Y9" s="121">
        <v>4985251041</v>
      </c>
      <c r="Z9" s="121">
        <v>5310071156</v>
      </c>
      <c r="AB9" s="122" t="str">
        <f>TEXT(Z9/1000000,"$#,###.0")&amp;" mil"</f>
        <v>$5,310.1 mil</v>
      </c>
      <c r="AD9" s="123">
        <f t="shared" si="1"/>
        <v>6.5156220284313671E-2</v>
      </c>
      <c r="AF9" s="123">
        <f t="shared" si="0"/>
        <v>0.25555679077148485</v>
      </c>
    </row>
    <row r="10" spans="1:32" x14ac:dyDescent="0.25">
      <c r="A10" s="52" t="s">
        <v>18</v>
      </c>
      <c r="B10" s="53"/>
      <c r="C10" s="54"/>
      <c r="D10" s="55">
        <f>AD105</f>
        <v>10.488266414360149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44.740802046497627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92.922842525016918</v>
      </c>
      <c r="P11" s="56" t="s">
        <v>89</v>
      </c>
      <c r="S11" s="120" t="s">
        <v>30</v>
      </c>
      <c r="T11" s="125">
        <v>120878</v>
      </c>
      <c r="U11" s="125">
        <v>119407</v>
      </c>
      <c r="V11" s="125">
        <v>119070</v>
      </c>
      <c r="W11" s="125">
        <v>121530</v>
      </c>
      <c r="X11" s="125">
        <v>123660</v>
      </c>
      <c r="Y11" s="125">
        <v>129924</v>
      </c>
      <c r="Z11" s="125">
        <v>135727</v>
      </c>
    </row>
    <row r="12" spans="1:32" ht="28.5" customHeight="1" x14ac:dyDescent="0.25">
      <c r="A12" s="52" t="s">
        <v>20</v>
      </c>
      <c r="B12" s="54"/>
      <c r="C12" s="54"/>
      <c r="D12" s="55">
        <f>AD108</f>
        <v>16.31774629869005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13.499736663907907</v>
      </c>
      <c r="P12" s="56" t="s">
        <v>89</v>
      </c>
      <c r="S12" s="120" t="s">
        <v>31</v>
      </c>
      <c r="T12" s="125">
        <v>12147</v>
      </c>
      <c r="U12" s="125">
        <v>12025</v>
      </c>
      <c r="V12" s="125">
        <v>12136</v>
      </c>
      <c r="W12" s="125">
        <v>12168</v>
      </c>
      <c r="X12" s="125">
        <v>12886</v>
      </c>
      <c r="Y12" s="125">
        <v>13668</v>
      </c>
      <c r="Z12" s="125">
        <v>14355</v>
      </c>
    </row>
    <row r="13" spans="1:32" ht="15" customHeight="1" x14ac:dyDescent="0.25">
      <c r="A13" s="52" t="s">
        <v>21</v>
      </c>
      <c r="B13" s="54"/>
      <c r="C13" s="54"/>
      <c r="D13" s="55">
        <f>AD109</f>
        <v>12.342586052957715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21.220399514931838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42.500766247784547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823</v>
      </c>
      <c r="Z15" s="125">
        <v>876</v>
      </c>
      <c r="AB15" s="129">
        <f t="shared" ref="AB15:AB34" si="2">IF(Z15="np",0,Z15/$Z$34)</f>
        <v>5.8368092109646729E-3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116</v>
      </c>
      <c r="Z16" s="125">
        <v>83</v>
      </c>
      <c r="AB16" s="129">
        <f t="shared" si="2"/>
        <v>5.5303100971468928E-4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12108</v>
      </c>
      <c r="Z17" s="125">
        <v>11774</v>
      </c>
      <c r="AB17" s="129">
        <f t="shared" si="2"/>
        <v>7.8450447088924721E-2</v>
      </c>
    </row>
    <row r="18" spans="1:28" x14ac:dyDescent="0.25">
      <c r="A18" s="82" t="str">
        <f>$S$1&amp;" ("&amp;$T$2&amp;" to "&amp;$Z$2&amp;")"</f>
        <v>Brimbank (2011-12 to 2017-18)</v>
      </c>
      <c r="B18" s="82"/>
      <c r="C18" s="82"/>
      <c r="D18" s="82"/>
      <c r="E18" s="82"/>
      <c r="F18" s="82"/>
      <c r="G18" s="82" t="str">
        <f>$S$1&amp;" ("&amp;$T$2&amp;" to "&amp;$Z$2&amp;")"</f>
        <v>Brimbank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842</v>
      </c>
      <c r="Z18" s="125">
        <v>899</v>
      </c>
      <c r="AB18" s="129">
        <f t="shared" si="2"/>
        <v>5.9900587678735628E-3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7768</v>
      </c>
      <c r="Z19" s="125">
        <v>9276</v>
      </c>
      <c r="AB19" s="129">
        <f t="shared" si="2"/>
        <v>6.1806212603776604E-2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6684</v>
      </c>
      <c r="Z20" s="125">
        <v>7184</v>
      </c>
      <c r="AB20" s="129">
        <f t="shared" si="2"/>
        <v>4.786716594928106E-2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13261</v>
      </c>
      <c r="Z21" s="125">
        <v>14230</v>
      </c>
      <c r="AB21" s="129">
        <f t="shared" si="2"/>
        <v>9.4814834557108776E-2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10980</v>
      </c>
      <c r="Z22" s="125">
        <v>11258</v>
      </c>
      <c r="AB22" s="129">
        <f t="shared" si="2"/>
        <v>7.5012326594794843E-2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9011</v>
      </c>
      <c r="Z23" s="125">
        <v>10775</v>
      </c>
      <c r="AB23" s="129">
        <f t="shared" si="2"/>
        <v>7.1794085899708163E-2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1881</v>
      </c>
      <c r="Z24" s="125">
        <v>1705</v>
      </c>
      <c r="AB24" s="129">
        <f t="shared" si="2"/>
        <v>1.1360456283898136E-2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5512</v>
      </c>
      <c r="Z25" s="125">
        <v>5800</v>
      </c>
      <c r="AB25" s="129">
        <f t="shared" si="2"/>
        <v>3.8645540437893949E-2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2140</v>
      </c>
      <c r="Z26" s="125">
        <v>2386</v>
      </c>
      <c r="AB26" s="129">
        <f t="shared" si="2"/>
        <v>1.589797577324396E-2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7669</v>
      </c>
      <c r="Z27" s="125">
        <v>8654</v>
      </c>
      <c r="AB27" s="129">
        <f t="shared" si="2"/>
        <v>5.7661811543023148E-2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20163</v>
      </c>
      <c r="Z28" s="125">
        <v>23088</v>
      </c>
      <c r="AB28" s="129">
        <f t="shared" si="2"/>
        <v>0.15383590303967165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5999</v>
      </c>
      <c r="Z29" s="125">
        <v>5820</v>
      </c>
      <c r="AB29" s="129">
        <f t="shared" si="2"/>
        <v>3.877880092216255E-2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7027</v>
      </c>
      <c r="Z30" s="125">
        <v>7272</v>
      </c>
      <c r="AB30" s="129">
        <f t="shared" si="2"/>
        <v>4.8453512080062898E-2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12042</v>
      </c>
      <c r="Z31" s="125">
        <v>13218</v>
      </c>
      <c r="AB31" s="129">
        <f t="shared" si="2"/>
        <v>8.8071854053117626E-2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2488</v>
      </c>
      <c r="Z32" s="125">
        <v>2610</v>
      </c>
      <c r="AB32" s="129">
        <f t="shared" si="2"/>
        <v>1.7390493197052277E-2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4996</v>
      </c>
      <c r="Z33" s="125">
        <v>5743</v>
      </c>
      <c r="AB33" s="129">
        <f t="shared" si="2"/>
        <v>3.8265748057728442E-2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143592</v>
      </c>
      <c r="Z34" s="132">
        <v>150082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13</v>
      </c>
      <c r="Y44" s="125">
        <v>9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1026</v>
      </c>
      <c r="Y45" s="125">
        <v>952</v>
      </c>
      <c r="Z45" s="125">
        <v>967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4166</v>
      </c>
      <c r="Y46" s="125">
        <v>4162</v>
      </c>
      <c r="Z46" s="125">
        <v>4223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8819</v>
      </c>
      <c r="Y47" s="125">
        <v>9703</v>
      </c>
      <c r="Z47" s="125">
        <v>10173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11520</v>
      </c>
      <c r="Y48" s="125">
        <v>12351</v>
      </c>
      <c r="Z48" s="125">
        <v>13281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Brimbank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10601</v>
      </c>
      <c r="Y49" s="125">
        <v>11341</v>
      </c>
      <c r="Z49" s="125">
        <v>11636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8455</v>
      </c>
      <c r="Y50" s="125">
        <v>9084</v>
      </c>
      <c r="Z50" s="125">
        <v>9720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7253</v>
      </c>
      <c r="Y51" s="125">
        <v>7470</v>
      </c>
      <c r="Z51" s="125">
        <v>7707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6606</v>
      </c>
      <c r="Y52" s="125">
        <v>6982</v>
      </c>
      <c r="Z52" s="125">
        <v>7227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6225</v>
      </c>
      <c r="Y53" s="125">
        <v>6362</v>
      </c>
      <c r="Z53" s="125">
        <v>6771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5110</v>
      </c>
      <c r="Y54" s="125">
        <v>5385</v>
      </c>
      <c r="Z54" s="125">
        <v>5683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3565</v>
      </c>
      <c r="Y55" s="125">
        <v>3796</v>
      </c>
      <c r="Z55" s="125">
        <v>3959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1613</v>
      </c>
      <c r="Y56" s="125">
        <v>1615</v>
      </c>
      <c r="Z56" s="125">
        <v>1683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464</v>
      </c>
      <c r="Y57" s="125">
        <v>538</v>
      </c>
      <c r="Z57" s="125">
        <v>567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165</v>
      </c>
      <c r="Y58" s="125">
        <v>167</v>
      </c>
      <c r="Z58" s="125">
        <v>199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85</v>
      </c>
      <c r="Y59" s="125">
        <v>83</v>
      </c>
      <c r="Z59" s="125">
        <v>86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43</v>
      </c>
      <c r="Y60" s="125">
        <v>44</v>
      </c>
      <c r="Z60" s="125">
        <v>47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75733</v>
      </c>
      <c r="Y61" s="125">
        <v>80045</v>
      </c>
      <c r="Z61" s="125">
        <v>84030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8</v>
      </c>
      <c r="Y63" s="125">
        <v>15</v>
      </c>
      <c r="Z63" s="125">
        <v>14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Brimbank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1337</v>
      </c>
      <c r="Y64" s="125">
        <v>1368</v>
      </c>
      <c r="Z64" s="125">
        <v>1388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3675</v>
      </c>
      <c r="Y65" s="125">
        <v>3920</v>
      </c>
      <c r="Z65" s="125">
        <v>4028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7454</v>
      </c>
      <c r="Y66" s="125">
        <v>7868</v>
      </c>
      <c r="Z66" s="125">
        <v>8185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9247</v>
      </c>
      <c r="Y67" s="125">
        <v>10009</v>
      </c>
      <c r="Z67" s="125">
        <v>10342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7825</v>
      </c>
      <c r="Y68" s="125">
        <v>8120</v>
      </c>
      <c r="Z68" s="125">
        <v>8489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6175</v>
      </c>
      <c r="Y69" s="125">
        <v>6479</v>
      </c>
      <c r="Z69" s="125">
        <v>6758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5971</v>
      </c>
      <c r="Y70" s="125">
        <v>5874</v>
      </c>
      <c r="Z70" s="125">
        <v>6097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5672</v>
      </c>
      <c r="Y71" s="125">
        <v>5924</v>
      </c>
      <c r="Z71" s="125">
        <v>6241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5206</v>
      </c>
      <c r="Y72" s="125">
        <v>5340</v>
      </c>
      <c r="Z72" s="125">
        <v>5482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4261</v>
      </c>
      <c r="Y73" s="125">
        <v>4432</v>
      </c>
      <c r="Z73" s="125">
        <v>4473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2506</v>
      </c>
      <c r="Y74" s="125">
        <v>2626</v>
      </c>
      <c r="Z74" s="125">
        <v>2763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947</v>
      </c>
      <c r="Y75" s="125">
        <v>1015</v>
      </c>
      <c r="Z75" s="125">
        <v>1111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247</v>
      </c>
      <c r="Y76" s="125">
        <v>280</v>
      </c>
      <c r="Z76" s="125">
        <v>354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140</v>
      </c>
      <c r="Y77" s="125">
        <v>137</v>
      </c>
      <c r="Z77" s="125">
        <v>144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81</v>
      </c>
      <c r="Y78" s="125">
        <v>73</v>
      </c>
      <c r="Z78" s="125">
        <v>68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53</v>
      </c>
      <c r="Y79" s="125">
        <v>66</v>
      </c>
      <c r="Z79" s="125">
        <v>68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60813</v>
      </c>
      <c r="Y80" s="125">
        <v>63547</v>
      </c>
      <c r="Z80" s="125">
        <v>66052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Brimbank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4904</v>
      </c>
      <c r="Y83" s="125">
        <v>5219</v>
      </c>
      <c r="Z83" s="125">
        <v>5329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5413</v>
      </c>
      <c r="Y84" s="125">
        <v>5645</v>
      </c>
      <c r="Z84" s="125">
        <v>5945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150,082</v>
      </c>
      <c r="D85" s="96">
        <f t="shared" ref="D85:D90" si="4">AD4</f>
        <v>4.5197504039222292E-2</v>
      </c>
      <c r="E85" s="97">
        <f t="shared" ref="E85:E90" si="5">AD4</f>
        <v>4.5197504039222292E-2</v>
      </c>
      <c r="F85" s="96">
        <f t="shared" ref="F85:F90" si="6">AF4</f>
        <v>0.12822401804172157</v>
      </c>
      <c r="G85" s="97">
        <f t="shared" ref="G85:G90" si="7">AF4</f>
        <v>0.12822401804172157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8804</v>
      </c>
      <c r="Y85" s="125">
        <v>9087</v>
      </c>
      <c r="Z85" s="125">
        <v>9479</v>
      </c>
    </row>
    <row r="86" spans="1:32" ht="15" customHeight="1" x14ac:dyDescent="0.25">
      <c r="A86" s="98" t="s">
        <v>4</v>
      </c>
      <c r="B86" s="95"/>
      <c r="C86" s="109" t="str">
        <f t="shared" si="3"/>
        <v>84,030</v>
      </c>
      <c r="D86" s="96">
        <f t="shared" si="4"/>
        <v>4.9784496220875774E-2</v>
      </c>
      <c r="E86" s="97">
        <f t="shared" si="5"/>
        <v>4.9784496220875774E-2</v>
      </c>
      <c r="F86" s="96">
        <f t="shared" si="6"/>
        <v>0.13439082011474857</v>
      </c>
      <c r="G86" s="97">
        <f t="shared" si="7"/>
        <v>0.13439082011474857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2680</v>
      </c>
      <c r="Y86" s="125">
        <v>2779</v>
      </c>
      <c r="Z86" s="125">
        <v>2975</v>
      </c>
    </row>
    <row r="87" spans="1:32" ht="15" customHeight="1" x14ac:dyDescent="0.25">
      <c r="A87" s="98" t="s">
        <v>5</v>
      </c>
      <c r="B87" s="95"/>
      <c r="C87" s="109" t="str">
        <f t="shared" si="3"/>
        <v>66,052</v>
      </c>
      <c r="D87" s="96">
        <f t="shared" si="4"/>
        <v>3.9419642154625789E-2</v>
      </c>
      <c r="E87" s="97">
        <f t="shared" si="5"/>
        <v>3.9419642154625789E-2</v>
      </c>
      <c r="F87" s="96">
        <f t="shared" si="6"/>
        <v>0.12047497879558944</v>
      </c>
      <c r="G87" s="97">
        <f t="shared" si="7"/>
        <v>0.12047497879558944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3300</v>
      </c>
      <c r="Y87" s="125">
        <v>3420</v>
      </c>
      <c r="Z87" s="125">
        <v>3547</v>
      </c>
    </row>
    <row r="88" spans="1:32" ht="15" customHeight="1" x14ac:dyDescent="0.25">
      <c r="A88" s="95" t="s">
        <v>6</v>
      </c>
      <c r="B88" s="95"/>
      <c r="C88" s="109" t="str">
        <f t="shared" si="3"/>
        <v>106,328</v>
      </c>
      <c r="D88" s="96">
        <f t="shared" si="4"/>
        <v>2.5174272298658762E-2</v>
      </c>
      <c r="E88" s="97">
        <f t="shared" si="5"/>
        <v>2.5174272298658762E-2</v>
      </c>
      <c r="F88" s="96">
        <f t="shared" si="6"/>
        <v>8.2527336034696974E-2</v>
      </c>
      <c r="G88" s="97">
        <f t="shared" si="7"/>
        <v>8.2527336034696974E-2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2846</v>
      </c>
      <c r="Y88" s="125">
        <v>2905</v>
      </c>
      <c r="Z88" s="125">
        <v>3064</v>
      </c>
    </row>
    <row r="89" spans="1:32" ht="15" customHeight="1" x14ac:dyDescent="0.25">
      <c r="A89" s="95" t="s">
        <v>104</v>
      </c>
      <c r="B89" s="95"/>
      <c r="C89" s="146" t="str">
        <f t="shared" si="3"/>
        <v>$41,281</v>
      </c>
      <c r="D89" s="96">
        <f t="shared" si="4"/>
        <v>2.7718678035725475E-2</v>
      </c>
      <c r="E89" s="97">
        <f t="shared" si="5"/>
        <v>2.7718678035725475E-2</v>
      </c>
      <c r="F89" s="96">
        <f t="shared" si="6"/>
        <v>0.12253322659345689</v>
      </c>
      <c r="G89" s="97">
        <f t="shared" si="7"/>
        <v>0.12253322659345689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7019</v>
      </c>
      <c r="Y89" s="125">
        <v>7290</v>
      </c>
      <c r="Z89" s="125">
        <v>7536</v>
      </c>
    </row>
    <row r="90" spans="1:32" ht="15" customHeight="1" x14ac:dyDescent="0.25">
      <c r="A90" s="95" t="s">
        <v>7</v>
      </c>
      <c r="B90" s="95"/>
      <c r="C90" s="109" t="str">
        <f t="shared" si="3"/>
        <v>$5,310.1 mil</v>
      </c>
      <c r="D90" s="96">
        <f t="shared" si="4"/>
        <v>6.5156220284313671E-2</v>
      </c>
      <c r="E90" s="97">
        <f t="shared" si="5"/>
        <v>6.5156220284313671E-2</v>
      </c>
      <c r="F90" s="96">
        <f t="shared" si="6"/>
        <v>0.25555679077148485</v>
      </c>
      <c r="G90" s="97">
        <f t="shared" si="7"/>
        <v>0.25555679077148485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9180</v>
      </c>
      <c r="Y90" s="125">
        <v>9371</v>
      </c>
      <c r="Z90" s="125">
        <v>9652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55903</v>
      </c>
      <c r="Y91" s="125">
        <v>57369</v>
      </c>
      <c r="Z91" s="125">
        <v>58756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3365</v>
      </c>
      <c r="Y93" s="125">
        <v>3668</v>
      </c>
      <c r="Z93" s="125">
        <v>3823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6831</v>
      </c>
      <c r="Y94" s="125">
        <v>7261</v>
      </c>
      <c r="Z94" s="125">
        <v>7596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1509</v>
      </c>
      <c r="Y95" s="125">
        <v>1623</v>
      </c>
      <c r="Z95" s="125">
        <v>1658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5791</v>
      </c>
      <c r="Y96" s="125">
        <v>6103</v>
      </c>
      <c r="Z96" s="125">
        <v>6643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7895</v>
      </c>
      <c r="Y97" s="125">
        <v>8092</v>
      </c>
      <c r="Z97" s="125">
        <v>8129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4855</v>
      </c>
      <c r="Y98" s="125">
        <v>4966</v>
      </c>
      <c r="Z98" s="125">
        <v>5215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1082</v>
      </c>
      <c r="Y99" s="125">
        <v>1212</v>
      </c>
      <c r="Z99" s="125">
        <v>1293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5043</v>
      </c>
      <c r="Y100" s="125">
        <v>5249</v>
      </c>
      <c r="Z100" s="125">
        <v>5645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45040</v>
      </c>
      <c r="Y101" s="125">
        <v>46348</v>
      </c>
      <c r="Z101" s="125">
        <v>47572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107826</v>
      </c>
      <c r="Y104" s="125">
        <v>116097</v>
      </c>
      <c r="Z104" s="125">
        <v>122907</v>
      </c>
      <c r="AB104" s="122" t="str">
        <f>TEXT(Z104,"###,###")</f>
        <v>122,907</v>
      </c>
      <c r="AD104" s="143">
        <f>Z104/($Z$4)*100</f>
        <v>81.893231700003994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15944</v>
      </c>
      <c r="Y105" s="125">
        <v>16007</v>
      </c>
      <c r="Z105" s="125">
        <v>15741</v>
      </c>
      <c r="AB105" s="122" t="str">
        <f>TEXT(Z105,"###,###")</f>
        <v>15,741</v>
      </c>
      <c r="AD105" s="143">
        <f>Z105/($Z$4)*100</f>
        <v>10.488266414360149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123770</v>
      </c>
      <c r="Y106" s="132">
        <v>132104</v>
      </c>
      <c r="Z106" s="132">
        <v>138648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17819</v>
      </c>
      <c r="Y108" s="125">
        <v>19240</v>
      </c>
      <c r="Z108" s="125">
        <v>24490</v>
      </c>
      <c r="AB108" s="122" t="str">
        <f>TEXT(Z108,"###,###")</f>
        <v>24,490</v>
      </c>
      <c r="AD108" s="143">
        <f>Z108/($Z$4)*100</f>
        <v>16.31774629869005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16343</v>
      </c>
      <c r="Y109" s="125">
        <v>18091</v>
      </c>
      <c r="Z109" s="125">
        <v>18524</v>
      </c>
      <c r="AB109" s="122" t="str">
        <f>TEXT(Z109,"###,###")</f>
        <v>18,524</v>
      </c>
      <c r="AD109" s="143">
        <f>Z109/($Z$4)*100</f>
        <v>12.342586052957715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30498</v>
      </c>
      <c r="Y110" s="125">
        <v>32178</v>
      </c>
      <c r="Z110" s="125">
        <v>31848</v>
      </c>
      <c r="AB110" s="122" t="str">
        <f>TEXT(Z110,"###,###")</f>
        <v>31,848</v>
      </c>
      <c r="AD110" s="143">
        <f>Z110/($Z$4)*100</f>
        <v>21.220399514931838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59110</v>
      </c>
      <c r="Y111" s="125">
        <v>62595</v>
      </c>
      <c r="Z111" s="125">
        <v>63786</v>
      </c>
      <c r="AB111" s="122" t="str">
        <f>TEXT(Z111,"###,###")</f>
        <v>63,786</v>
      </c>
      <c r="AD111" s="143">
        <f>Z111/($Z$4)*100</f>
        <v>42.500766247784547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136546</v>
      </c>
      <c r="Y112" s="125">
        <v>143592</v>
      </c>
      <c r="Z112" s="125">
        <v>150082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36.520000000000003</v>
      </c>
      <c r="U118" s="144">
        <v>38.69</v>
      </c>
      <c r="V118" s="144">
        <v>37.880000000000003</v>
      </c>
      <c r="W118" s="144">
        <v>35.909999999999997</v>
      </c>
      <c r="X118" s="144">
        <v>39.93</v>
      </c>
      <c r="Y118" s="144">
        <v>38.880000000000003</v>
      </c>
      <c r="Z118" s="144">
        <v>38.909999999999997</v>
      </c>
      <c r="AB118" s="122" t="str">
        <f>TEXT(Z118,"##.0")</f>
        <v>38.9</v>
      </c>
    </row>
    <row r="120" spans="19:32" x14ac:dyDescent="0.25">
      <c r="S120" s="115" t="s">
        <v>106</v>
      </c>
      <c r="T120" s="125">
        <v>86075</v>
      </c>
      <c r="U120" s="125">
        <v>85456</v>
      </c>
      <c r="V120" s="125">
        <v>85623</v>
      </c>
      <c r="W120" s="125">
        <v>86924</v>
      </c>
      <c r="X120" s="125">
        <v>88057</v>
      </c>
      <c r="Y120" s="125">
        <v>90049</v>
      </c>
      <c r="Z120" s="125">
        <v>91973</v>
      </c>
      <c r="AB120" s="122" t="str">
        <f>TEXT(Z120,"###,###")</f>
        <v>91,973</v>
      </c>
    </row>
    <row r="121" spans="19:32" x14ac:dyDescent="0.25">
      <c r="S121" s="115" t="s">
        <v>107</v>
      </c>
      <c r="T121" s="125">
        <v>7089</v>
      </c>
      <c r="U121" s="125">
        <v>7037</v>
      </c>
      <c r="V121" s="125">
        <v>7217</v>
      </c>
      <c r="W121" s="125">
        <v>7113</v>
      </c>
      <c r="X121" s="125">
        <v>7255</v>
      </c>
      <c r="Y121" s="125">
        <v>7423</v>
      </c>
      <c r="Z121" s="125">
        <v>7524</v>
      </c>
      <c r="AB121" s="122" t="str">
        <f>TEXT(Z121,"###,###")</f>
        <v>7,524</v>
      </c>
    </row>
    <row r="122" spans="19:32" x14ac:dyDescent="0.25">
      <c r="S122" s="115" t="s">
        <v>108</v>
      </c>
      <c r="T122" s="125">
        <v>5059</v>
      </c>
      <c r="U122" s="125">
        <v>4980</v>
      </c>
      <c r="V122" s="125">
        <v>4922</v>
      </c>
      <c r="W122" s="125">
        <v>5056</v>
      </c>
      <c r="X122" s="125">
        <v>5631</v>
      </c>
      <c r="Y122" s="125">
        <v>6245</v>
      </c>
      <c r="Z122" s="125">
        <v>6830</v>
      </c>
      <c r="AB122" s="122" t="str">
        <f>TEXT(Z122,"###,###")</f>
        <v>6,830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91134</v>
      </c>
      <c r="U124" s="125">
        <v>90436</v>
      </c>
      <c r="V124" s="125">
        <v>90545</v>
      </c>
      <c r="W124" s="125">
        <v>91980</v>
      </c>
      <c r="X124" s="125">
        <v>93688</v>
      </c>
      <c r="Y124" s="125">
        <v>96294</v>
      </c>
      <c r="Z124" s="125">
        <v>98803</v>
      </c>
      <c r="AB124" s="122" t="str">
        <f>TEXT(Z124,"###,###")</f>
        <v>98,803</v>
      </c>
      <c r="AD124" s="139">
        <f>Z124/$Z$7*100</f>
        <v>92.922842525016918</v>
      </c>
    </row>
    <row r="125" spans="19:32" x14ac:dyDescent="0.25">
      <c r="S125" s="115" t="s">
        <v>110</v>
      </c>
      <c r="T125" s="125">
        <v>12148</v>
      </c>
      <c r="U125" s="125">
        <v>12017</v>
      </c>
      <c r="V125" s="125">
        <v>12139</v>
      </c>
      <c r="W125" s="125">
        <v>12169</v>
      </c>
      <c r="X125" s="125">
        <v>12886</v>
      </c>
      <c r="Y125" s="125">
        <v>13668</v>
      </c>
      <c r="Z125" s="125">
        <v>14354</v>
      </c>
      <c r="AB125" s="122" t="str">
        <f>TEXT(Z125,"###,###")</f>
        <v>14,354</v>
      </c>
      <c r="AD125" s="139">
        <f>Z125/$Z$7*100</f>
        <v>13.499736663907907</v>
      </c>
    </row>
    <row r="127" spans="19:32" x14ac:dyDescent="0.25">
      <c r="S127" s="115" t="s">
        <v>111</v>
      </c>
      <c r="T127" s="125">
        <v>54773</v>
      </c>
      <c r="U127" s="125">
        <v>54120</v>
      </c>
      <c r="V127" s="125">
        <v>53987</v>
      </c>
      <c r="W127" s="125">
        <v>54629</v>
      </c>
      <c r="X127" s="125">
        <v>55903</v>
      </c>
      <c r="Y127" s="125">
        <v>57369</v>
      </c>
      <c r="Z127" s="125">
        <v>58756</v>
      </c>
      <c r="AB127" s="122" t="str">
        <f>TEXT(Z127,"###,###")</f>
        <v>58,756</v>
      </c>
      <c r="AD127" s="139">
        <f>Z127/$Z$7*100</f>
        <v>55.259197953502373</v>
      </c>
    </row>
    <row r="128" spans="19:32" x14ac:dyDescent="0.25">
      <c r="S128" s="115" t="s">
        <v>112</v>
      </c>
      <c r="T128" s="125">
        <v>43449</v>
      </c>
      <c r="U128" s="125">
        <v>43356</v>
      </c>
      <c r="V128" s="125">
        <v>43772</v>
      </c>
      <c r="W128" s="125">
        <v>44461</v>
      </c>
      <c r="X128" s="125">
        <v>45040</v>
      </c>
      <c r="Y128" s="125">
        <v>46348</v>
      </c>
      <c r="Z128" s="125">
        <v>47572</v>
      </c>
      <c r="AB128" s="122" t="str">
        <f>TEXT(Z128,"###,###")</f>
        <v>47,572</v>
      </c>
      <c r="AD128" s="139">
        <f>Z128/$Z$7*100</f>
        <v>44.740802046497627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05" id="{625622B3-34D4-4431-8D9F-023A11602B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08" id="{76BB59D6-1D79-4420-8084-2F851D6C86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11" id="{8B5C1303-5AAE-4EF7-B410-C4FC159AA7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14" id="{D35445F1-5479-4515-8687-AB6884B516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3A82F-0B77-46C9-97CC-051D78EFA620}">
  <sheetPr codeName="Sheet7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Buloke</v>
      </c>
      <c r="T1" s="113"/>
      <c r="U1" s="113"/>
      <c r="V1" s="113"/>
      <c r="W1" s="113"/>
      <c r="X1" s="113"/>
      <c r="Y1" s="114" t="str">
        <f>Y3</f>
        <v>8.11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126</v>
      </c>
      <c r="Y3" s="118" t="s">
        <v>222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8.11 Buloke,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4656</v>
      </c>
      <c r="U4" s="121">
        <v>4641</v>
      </c>
      <c r="V4" s="121">
        <v>4649</v>
      </c>
      <c r="W4" s="121">
        <v>4531</v>
      </c>
      <c r="X4" s="121">
        <v>4218</v>
      </c>
      <c r="Y4" s="121">
        <v>4600</v>
      </c>
      <c r="Z4" s="121">
        <v>4952</v>
      </c>
      <c r="AB4" s="122" t="str">
        <f>TEXT(Z4,"###,###")</f>
        <v>4,952</v>
      </c>
      <c r="AD4" s="123">
        <f>Z4/Y4-1</f>
        <v>7.6521739130434696E-2</v>
      </c>
      <c r="AF4" s="123">
        <f t="shared" ref="AF4:AF9" si="0">Z4/T4-1</f>
        <v>6.3573883161512024E-2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2368</v>
      </c>
      <c r="U5" s="121">
        <v>2411</v>
      </c>
      <c r="V5" s="121">
        <v>2392</v>
      </c>
      <c r="W5" s="121">
        <v>2322</v>
      </c>
      <c r="X5" s="121">
        <v>2182</v>
      </c>
      <c r="Y5" s="121">
        <v>2419</v>
      </c>
      <c r="Z5" s="121">
        <v>2664</v>
      </c>
      <c r="AB5" s="122" t="str">
        <f>TEXT(Z5,"###,###")</f>
        <v>2,664</v>
      </c>
      <c r="AD5" s="123">
        <f t="shared" ref="AD5:AD9" si="1">Z5/Y5-1</f>
        <v>0.10128152128978907</v>
      </c>
      <c r="AF5" s="123">
        <f t="shared" si="0"/>
        <v>0.125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2294</v>
      </c>
      <c r="U6" s="121">
        <v>2225</v>
      </c>
      <c r="V6" s="121">
        <v>2254</v>
      </c>
      <c r="W6" s="121">
        <v>2206</v>
      </c>
      <c r="X6" s="121">
        <v>2040</v>
      </c>
      <c r="Y6" s="121">
        <v>2181</v>
      </c>
      <c r="Z6" s="121">
        <v>2289</v>
      </c>
      <c r="AB6" s="122" t="str">
        <f>TEXT(Z6,"###,###")</f>
        <v>2,289</v>
      </c>
      <c r="AD6" s="123">
        <f t="shared" si="1"/>
        <v>4.9518569463548934E-2</v>
      </c>
      <c r="AF6" s="123">
        <f t="shared" si="0"/>
        <v>-2.1795989537924942E-3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3144</v>
      </c>
      <c r="U7" s="121">
        <v>3141</v>
      </c>
      <c r="V7" s="121">
        <v>3154</v>
      </c>
      <c r="W7" s="121">
        <v>3086</v>
      </c>
      <c r="X7" s="121">
        <v>2930</v>
      </c>
      <c r="Y7" s="121">
        <v>3131</v>
      </c>
      <c r="Z7" s="121">
        <v>3419</v>
      </c>
      <c r="AB7" s="122" t="str">
        <f>TEXT(Z7,"###,###")</f>
        <v>3,419</v>
      </c>
      <c r="AD7" s="123">
        <f t="shared" si="1"/>
        <v>9.1983391887575872E-2</v>
      </c>
      <c r="AF7" s="123">
        <f t="shared" si="0"/>
        <v>8.7468193384223847E-2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4,952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3,419</v>
      </c>
      <c r="P8" s="48"/>
      <c r="S8" s="120" t="s">
        <v>88</v>
      </c>
      <c r="T8" s="121">
        <v>22521.65</v>
      </c>
      <c r="U8" s="121">
        <v>23620.720000000001</v>
      </c>
      <c r="V8" s="121">
        <v>22879.45</v>
      </c>
      <c r="W8" s="121">
        <v>25672.5</v>
      </c>
      <c r="X8" s="121">
        <v>27432.33</v>
      </c>
      <c r="Y8" s="121">
        <v>27004.54</v>
      </c>
      <c r="Z8" s="121">
        <v>29997.759999999998</v>
      </c>
      <c r="AB8" s="122" t="str">
        <f>TEXT(Z8,"$###,###")</f>
        <v>$29,998</v>
      </c>
      <c r="AD8" s="123">
        <f t="shared" si="1"/>
        <v>0.11084136223020269</v>
      </c>
      <c r="AF8" s="123">
        <f t="shared" si="0"/>
        <v>0.33195214382605176</v>
      </c>
    </row>
    <row r="9" spans="1:32" x14ac:dyDescent="0.25">
      <c r="A9" s="52" t="s">
        <v>15</v>
      </c>
      <c r="B9" s="53"/>
      <c r="C9" s="54"/>
      <c r="D9" s="55">
        <f>AD104</f>
        <v>56.865912762520196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54.986838256800233</v>
      </c>
      <c r="P9" s="56" t="s">
        <v>89</v>
      </c>
      <c r="S9" s="120" t="s">
        <v>7</v>
      </c>
      <c r="T9" s="121">
        <v>115786134</v>
      </c>
      <c r="U9" s="121">
        <v>129545224</v>
      </c>
      <c r="V9" s="121">
        <v>120673947</v>
      </c>
      <c r="W9" s="121">
        <v>99922150</v>
      </c>
      <c r="X9" s="121">
        <v>92158467</v>
      </c>
      <c r="Y9" s="121">
        <v>132501100</v>
      </c>
      <c r="Z9" s="121">
        <v>162976003</v>
      </c>
      <c r="AB9" s="122" t="str">
        <f>TEXT(Z9/1000000,"$#,###.0")&amp;" mil"</f>
        <v>$163.0 mil</v>
      </c>
      <c r="AD9" s="123">
        <f t="shared" si="1"/>
        <v>0.22999735851249548</v>
      </c>
      <c r="AF9" s="123">
        <f t="shared" si="0"/>
        <v>0.40756062379628299</v>
      </c>
    </row>
    <row r="10" spans="1:32" x14ac:dyDescent="0.25">
      <c r="A10" s="52" t="s">
        <v>18</v>
      </c>
      <c r="B10" s="53"/>
      <c r="C10" s="54"/>
      <c r="D10" s="55">
        <f>AD105</f>
        <v>20.335218093699513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45.042410061421464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78.794969289265865</v>
      </c>
      <c r="P11" s="56" t="s">
        <v>89</v>
      </c>
      <c r="S11" s="120" t="s">
        <v>30</v>
      </c>
      <c r="T11" s="125">
        <v>3563</v>
      </c>
      <c r="U11" s="125">
        <v>3524</v>
      </c>
      <c r="V11" s="125">
        <v>3539</v>
      </c>
      <c r="W11" s="125">
        <v>3452</v>
      </c>
      <c r="X11" s="125">
        <v>3268</v>
      </c>
      <c r="Y11" s="125">
        <v>3547</v>
      </c>
      <c r="Z11" s="125">
        <v>3702</v>
      </c>
    </row>
    <row r="12" spans="1:32" ht="28.5" customHeight="1" x14ac:dyDescent="0.25">
      <c r="A12" s="52" t="s">
        <v>20</v>
      </c>
      <c r="B12" s="54"/>
      <c r="C12" s="54"/>
      <c r="D12" s="55">
        <f>AD108</f>
        <v>21.93053311793215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36.706639368236324</v>
      </c>
      <c r="P12" s="56" t="s">
        <v>89</v>
      </c>
      <c r="S12" s="120" t="s">
        <v>31</v>
      </c>
      <c r="T12" s="125">
        <v>1092</v>
      </c>
      <c r="U12" s="125">
        <v>1119</v>
      </c>
      <c r="V12" s="125">
        <v>1102</v>
      </c>
      <c r="W12" s="125">
        <v>1073</v>
      </c>
      <c r="X12" s="125">
        <v>957</v>
      </c>
      <c r="Y12" s="125">
        <v>1053</v>
      </c>
      <c r="Z12" s="125">
        <v>1247</v>
      </c>
    </row>
    <row r="13" spans="1:32" ht="15" customHeight="1" x14ac:dyDescent="0.25">
      <c r="A13" s="52" t="s">
        <v>21</v>
      </c>
      <c r="B13" s="54"/>
      <c r="C13" s="54"/>
      <c r="D13" s="55">
        <f>AD109</f>
        <v>13.953957996768981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46.1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16.518578352180938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24.717285945072696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581</v>
      </c>
      <c r="Z15" s="125">
        <v>687</v>
      </c>
      <c r="AB15" s="129">
        <f t="shared" ref="AB15:AB34" si="2">IF(Z15="np",0,Z15/$Z$34)</f>
        <v>0.13881592240856738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10</v>
      </c>
      <c r="Z16" s="125">
        <v>5</v>
      </c>
      <c r="AB16" s="129">
        <f t="shared" si="2"/>
        <v>1.0103051121438675E-3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233</v>
      </c>
      <c r="Z17" s="125">
        <v>366</v>
      </c>
      <c r="AB17" s="129">
        <f t="shared" si="2"/>
        <v>7.3954334208931091E-2</v>
      </c>
    </row>
    <row r="18" spans="1:28" x14ac:dyDescent="0.25">
      <c r="A18" s="82" t="str">
        <f>$S$1&amp;" ("&amp;$T$2&amp;" to "&amp;$Z$2&amp;")"</f>
        <v>Buloke (2011-12 to 2017-18)</v>
      </c>
      <c r="B18" s="82"/>
      <c r="C18" s="82"/>
      <c r="D18" s="82"/>
      <c r="E18" s="82"/>
      <c r="F18" s="82"/>
      <c r="G18" s="82" t="str">
        <f>$S$1&amp;" ("&amp;$T$2&amp;" to "&amp;$Z$2&amp;")"</f>
        <v>Buloke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15</v>
      </c>
      <c r="Z18" s="125">
        <v>22</v>
      </c>
      <c r="AB18" s="129">
        <f t="shared" si="2"/>
        <v>4.4453424934330164E-3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171</v>
      </c>
      <c r="Z19" s="125">
        <v>217</v>
      </c>
      <c r="AB19" s="129">
        <f t="shared" si="2"/>
        <v>4.3847241867043849E-2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221</v>
      </c>
      <c r="Z20" s="125">
        <v>284</v>
      </c>
      <c r="AB20" s="129">
        <f t="shared" si="2"/>
        <v>5.738533036977167E-2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282</v>
      </c>
      <c r="Z21" s="125">
        <v>306</v>
      </c>
      <c r="AB21" s="129">
        <f t="shared" si="2"/>
        <v>6.1830672863204685E-2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156</v>
      </c>
      <c r="Z22" s="125">
        <v>146</v>
      </c>
      <c r="AB22" s="129">
        <f t="shared" si="2"/>
        <v>2.9500909274600931E-2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210</v>
      </c>
      <c r="Z23" s="125">
        <v>206</v>
      </c>
      <c r="AB23" s="129">
        <f t="shared" si="2"/>
        <v>4.1624570620327338E-2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14</v>
      </c>
      <c r="Z24" s="125">
        <v>12</v>
      </c>
      <c r="AB24" s="129">
        <f t="shared" si="2"/>
        <v>2.4247322691452818E-3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118</v>
      </c>
      <c r="Z25" s="125">
        <v>97</v>
      </c>
      <c r="AB25" s="129">
        <f t="shared" si="2"/>
        <v>1.9599919175591028E-2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39</v>
      </c>
      <c r="Z26" s="125">
        <v>51</v>
      </c>
      <c r="AB26" s="129">
        <f t="shared" si="2"/>
        <v>1.0305112143867447E-2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105</v>
      </c>
      <c r="Z27" s="125">
        <v>133</v>
      </c>
      <c r="AB27" s="129">
        <f t="shared" si="2"/>
        <v>2.6874115983026876E-2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248</v>
      </c>
      <c r="Z28" s="125">
        <v>223</v>
      </c>
      <c r="AB28" s="129">
        <f t="shared" si="2"/>
        <v>4.5059608001616486E-2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259</v>
      </c>
      <c r="Z29" s="125">
        <v>217</v>
      </c>
      <c r="AB29" s="129">
        <f t="shared" si="2"/>
        <v>4.3847241867043849E-2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382</v>
      </c>
      <c r="Z30" s="125">
        <v>383</v>
      </c>
      <c r="AB30" s="129">
        <f t="shared" si="2"/>
        <v>7.7389371590220246E-2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463</v>
      </c>
      <c r="Z31" s="125">
        <v>540</v>
      </c>
      <c r="AB31" s="129">
        <f t="shared" si="2"/>
        <v>0.10911295211153768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65</v>
      </c>
      <c r="Z32" s="125">
        <v>73</v>
      </c>
      <c r="AB32" s="129">
        <f t="shared" si="2"/>
        <v>1.4750454637300466E-2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95</v>
      </c>
      <c r="Z33" s="125">
        <v>107</v>
      </c>
      <c r="AB33" s="129">
        <f t="shared" si="2"/>
        <v>2.1620529399878765E-2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4600</v>
      </c>
      <c r="Z34" s="132">
        <v>4949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</v>
      </c>
      <c r="Y44" s="125">
        <v>11</v>
      </c>
      <c r="Z44" s="125">
        <v>6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52</v>
      </c>
      <c r="Y45" s="125">
        <v>81</v>
      </c>
      <c r="Z45" s="125">
        <v>76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128</v>
      </c>
      <c r="Y46" s="125">
        <v>146</v>
      </c>
      <c r="Z46" s="125">
        <v>188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247</v>
      </c>
      <c r="Y47" s="125">
        <v>269</v>
      </c>
      <c r="Z47" s="125">
        <v>255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168</v>
      </c>
      <c r="Y48" s="125">
        <v>191</v>
      </c>
      <c r="Z48" s="125">
        <v>255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Buloke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154</v>
      </c>
      <c r="Y49" s="125">
        <v>163</v>
      </c>
      <c r="Z49" s="125">
        <v>193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143</v>
      </c>
      <c r="Y50" s="125">
        <v>154</v>
      </c>
      <c r="Z50" s="125">
        <v>156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168</v>
      </c>
      <c r="Y51" s="125">
        <v>172</v>
      </c>
      <c r="Z51" s="125">
        <v>178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207</v>
      </c>
      <c r="Y52" s="125">
        <v>230</v>
      </c>
      <c r="Z52" s="125">
        <v>221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203</v>
      </c>
      <c r="Y53" s="125">
        <v>248</v>
      </c>
      <c r="Z53" s="125">
        <v>260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217</v>
      </c>
      <c r="Y54" s="125">
        <v>222</v>
      </c>
      <c r="Z54" s="125">
        <v>239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223</v>
      </c>
      <c r="Y55" s="125">
        <v>222</v>
      </c>
      <c r="Z55" s="125">
        <v>239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134</v>
      </c>
      <c r="Y56" s="125">
        <v>156</v>
      </c>
      <c r="Z56" s="125">
        <v>176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59</v>
      </c>
      <c r="Y57" s="125">
        <v>61</v>
      </c>
      <c r="Z57" s="125">
        <v>96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46</v>
      </c>
      <c r="Y58" s="125">
        <v>53</v>
      </c>
      <c r="Z58" s="125">
        <v>58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13</v>
      </c>
      <c r="Y59" s="125">
        <v>18</v>
      </c>
      <c r="Z59" s="125">
        <v>25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19</v>
      </c>
      <c r="Y60" s="125">
        <v>22</v>
      </c>
      <c r="Z60" s="125">
        <v>24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2179</v>
      </c>
      <c r="Y61" s="125">
        <v>2419</v>
      </c>
      <c r="Z61" s="125">
        <v>2663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4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Buloke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56</v>
      </c>
      <c r="Y64" s="125">
        <v>51</v>
      </c>
      <c r="Z64" s="125">
        <v>47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114</v>
      </c>
      <c r="Y65" s="125">
        <v>133</v>
      </c>
      <c r="Z65" s="125">
        <v>154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181</v>
      </c>
      <c r="Y66" s="125">
        <v>203</v>
      </c>
      <c r="Z66" s="125">
        <v>226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206</v>
      </c>
      <c r="Y67" s="125">
        <v>199</v>
      </c>
      <c r="Z67" s="125">
        <v>170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122</v>
      </c>
      <c r="Y68" s="125">
        <v>117</v>
      </c>
      <c r="Z68" s="125">
        <v>148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126</v>
      </c>
      <c r="Y69" s="125">
        <v>144</v>
      </c>
      <c r="Z69" s="125">
        <v>144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167</v>
      </c>
      <c r="Y70" s="125">
        <v>172</v>
      </c>
      <c r="Z70" s="125">
        <v>173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205</v>
      </c>
      <c r="Y71" s="125">
        <v>229</v>
      </c>
      <c r="Z71" s="125">
        <v>265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253</v>
      </c>
      <c r="Y72" s="125">
        <v>283</v>
      </c>
      <c r="Z72" s="125">
        <v>230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263</v>
      </c>
      <c r="Y73" s="125">
        <v>257</v>
      </c>
      <c r="Z73" s="125">
        <v>270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142</v>
      </c>
      <c r="Y74" s="125">
        <v>173</v>
      </c>
      <c r="Z74" s="125">
        <v>194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92</v>
      </c>
      <c r="Y75" s="125">
        <v>106</v>
      </c>
      <c r="Z75" s="125">
        <v>124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42</v>
      </c>
      <c r="Y76" s="125">
        <v>48</v>
      </c>
      <c r="Z76" s="125">
        <v>60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29</v>
      </c>
      <c r="Y77" s="125">
        <v>29</v>
      </c>
      <c r="Z77" s="125">
        <v>35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11</v>
      </c>
      <c r="Y78" s="125">
        <v>13</v>
      </c>
      <c r="Z78" s="125">
        <v>19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18</v>
      </c>
      <c r="Y79" s="125">
        <v>22</v>
      </c>
      <c r="Z79" s="125">
        <v>19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2036</v>
      </c>
      <c r="Y80" s="125">
        <v>2181</v>
      </c>
      <c r="Z80" s="125">
        <v>2288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Buloke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146</v>
      </c>
      <c r="Y83" s="125">
        <v>156</v>
      </c>
      <c r="Z83" s="125">
        <v>179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121</v>
      </c>
      <c r="Y84" s="125">
        <v>130</v>
      </c>
      <c r="Z84" s="125">
        <v>112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4,952</v>
      </c>
      <c r="D85" s="96">
        <f t="shared" ref="D85:D90" si="4">AD4</f>
        <v>7.6521739130434696E-2</v>
      </c>
      <c r="E85" s="97">
        <f t="shared" ref="E85:E90" si="5">AD4</f>
        <v>7.6521739130434696E-2</v>
      </c>
      <c r="F85" s="96">
        <f t="shared" ref="F85:F90" si="6">AF4</f>
        <v>6.3573883161512024E-2</v>
      </c>
      <c r="G85" s="97">
        <f t="shared" ref="G85:G90" si="7">AF4</f>
        <v>6.3573883161512024E-2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214</v>
      </c>
      <c r="Y85" s="125">
        <v>218</v>
      </c>
      <c r="Z85" s="125">
        <v>217</v>
      </c>
    </row>
    <row r="86" spans="1:32" ht="15" customHeight="1" x14ac:dyDescent="0.25">
      <c r="A86" s="98" t="s">
        <v>4</v>
      </c>
      <c r="B86" s="95"/>
      <c r="C86" s="109" t="str">
        <f t="shared" si="3"/>
        <v>2,664</v>
      </c>
      <c r="D86" s="96">
        <f t="shared" si="4"/>
        <v>0.10128152128978907</v>
      </c>
      <c r="E86" s="97">
        <f t="shared" si="5"/>
        <v>0.10128152128978907</v>
      </c>
      <c r="F86" s="96">
        <f t="shared" si="6"/>
        <v>0.125</v>
      </c>
      <c r="G86" s="97">
        <f t="shared" si="7"/>
        <v>0.125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39</v>
      </c>
      <c r="Y86" s="125">
        <v>42</v>
      </c>
      <c r="Z86" s="125">
        <v>43</v>
      </c>
    </row>
    <row r="87" spans="1:32" ht="15" customHeight="1" x14ac:dyDescent="0.25">
      <c r="A87" s="98" t="s">
        <v>5</v>
      </c>
      <c r="B87" s="95"/>
      <c r="C87" s="109" t="str">
        <f t="shared" si="3"/>
        <v>2,289</v>
      </c>
      <c r="D87" s="96">
        <f t="shared" si="4"/>
        <v>4.9518569463548934E-2</v>
      </c>
      <c r="E87" s="97">
        <f t="shared" si="5"/>
        <v>4.9518569463548934E-2</v>
      </c>
      <c r="F87" s="96">
        <f t="shared" si="6"/>
        <v>-2.1795989537924942E-3</v>
      </c>
      <c r="G87" s="97">
        <f t="shared" si="7"/>
        <v>-2.1795989537924942E-3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39</v>
      </c>
      <c r="Y87" s="125">
        <v>39</v>
      </c>
      <c r="Z87" s="125">
        <v>33</v>
      </c>
    </row>
    <row r="88" spans="1:32" ht="15" customHeight="1" x14ac:dyDescent="0.25">
      <c r="A88" s="95" t="s">
        <v>6</v>
      </c>
      <c r="B88" s="95"/>
      <c r="C88" s="109" t="str">
        <f t="shared" si="3"/>
        <v>3,419</v>
      </c>
      <c r="D88" s="96">
        <f t="shared" si="4"/>
        <v>9.1983391887575872E-2</v>
      </c>
      <c r="E88" s="97">
        <f t="shared" si="5"/>
        <v>9.1983391887575872E-2</v>
      </c>
      <c r="F88" s="96">
        <f t="shared" si="6"/>
        <v>8.7468193384223847E-2</v>
      </c>
      <c r="G88" s="97">
        <f t="shared" si="7"/>
        <v>8.7468193384223847E-2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39</v>
      </c>
      <c r="Y88" s="125">
        <v>41</v>
      </c>
      <c r="Z88" s="125">
        <v>45</v>
      </c>
    </row>
    <row r="89" spans="1:32" ht="15" customHeight="1" x14ac:dyDescent="0.25">
      <c r="A89" s="95" t="s">
        <v>104</v>
      </c>
      <c r="B89" s="95"/>
      <c r="C89" s="146" t="str">
        <f t="shared" si="3"/>
        <v>$29,998</v>
      </c>
      <c r="D89" s="96">
        <f t="shared" si="4"/>
        <v>0.11084136223020269</v>
      </c>
      <c r="E89" s="97">
        <f t="shared" si="5"/>
        <v>0.11084136223020269</v>
      </c>
      <c r="F89" s="96">
        <f t="shared" si="6"/>
        <v>0.33195214382605176</v>
      </c>
      <c r="G89" s="97">
        <f t="shared" si="7"/>
        <v>0.33195214382605176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144</v>
      </c>
      <c r="Y89" s="125">
        <v>166</v>
      </c>
      <c r="Z89" s="125">
        <v>210</v>
      </c>
    </row>
    <row r="90" spans="1:32" ht="15" customHeight="1" x14ac:dyDescent="0.25">
      <c r="A90" s="95" t="s">
        <v>7</v>
      </c>
      <c r="B90" s="95"/>
      <c r="C90" s="109" t="str">
        <f t="shared" si="3"/>
        <v>$163.0 mil</v>
      </c>
      <c r="D90" s="96">
        <f t="shared" si="4"/>
        <v>0.22999735851249548</v>
      </c>
      <c r="E90" s="97">
        <f t="shared" si="5"/>
        <v>0.22999735851249548</v>
      </c>
      <c r="F90" s="96">
        <f t="shared" si="6"/>
        <v>0.40756062379628299</v>
      </c>
      <c r="G90" s="97">
        <f t="shared" si="7"/>
        <v>0.40756062379628299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276</v>
      </c>
      <c r="Y90" s="125">
        <v>324</v>
      </c>
      <c r="Z90" s="125">
        <v>329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1558</v>
      </c>
      <c r="Y91" s="125">
        <v>1686</v>
      </c>
      <c r="Z91" s="125">
        <v>1882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65</v>
      </c>
      <c r="Y93" s="125">
        <v>70</v>
      </c>
      <c r="Z93" s="125">
        <v>91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294</v>
      </c>
      <c r="Y94" s="125">
        <v>309</v>
      </c>
      <c r="Z94" s="125">
        <v>327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27</v>
      </c>
      <c r="Y95" s="125">
        <v>27</v>
      </c>
      <c r="Z95" s="125">
        <v>33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192</v>
      </c>
      <c r="Y96" s="125">
        <v>190</v>
      </c>
      <c r="Z96" s="125">
        <v>186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205</v>
      </c>
      <c r="Y97" s="125">
        <v>216</v>
      </c>
      <c r="Z97" s="125">
        <v>194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102</v>
      </c>
      <c r="Y98" s="125">
        <v>96</v>
      </c>
      <c r="Z98" s="125">
        <v>106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9</v>
      </c>
      <c r="Y99" s="125">
        <v>25</v>
      </c>
      <c r="Z99" s="125">
        <v>22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129</v>
      </c>
      <c r="Y100" s="125">
        <v>143</v>
      </c>
      <c r="Z100" s="125">
        <v>172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1368</v>
      </c>
      <c r="Y101" s="125">
        <v>1445</v>
      </c>
      <c r="Z101" s="125">
        <v>1537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2343</v>
      </c>
      <c r="Y104" s="125">
        <v>2637</v>
      </c>
      <c r="Z104" s="125">
        <v>2816</v>
      </c>
      <c r="AB104" s="122" t="str">
        <f>TEXT(Z104,"###,###")</f>
        <v>2,816</v>
      </c>
      <c r="AD104" s="143">
        <f>Z104/($Z$4)*100</f>
        <v>56.865912762520196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1023</v>
      </c>
      <c r="Y105" s="125">
        <v>1030</v>
      </c>
      <c r="Z105" s="125">
        <v>1007</v>
      </c>
      <c r="AB105" s="122" t="str">
        <f>TEXT(Z105,"###,###")</f>
        <v>1,007</v>
      </c>
      <c r="AD105" s="143">
        <f>Z105/($Z$4)*100</f>
        <v>20.335218093699513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3366</v>
      </c>
      <c r="Y106" s="132">
        <v>3667</v>
      </c>
      <c r="Z106" s="132">
        <v>3823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875</v>
      </c>
      <c r="Y108" s="125">
        <v>999</v>
      </c>
      <c r="Z108" s="125">
        <v>1086</v>
      </c>
      <c r="AB108" s="122" t="str">
        <f>TEXT(Z108,"###,###")</f>
        <v>1,086</v>
      </c>
      <c r="AD108" s="143">
        <f>Z108/($Z$4)*100</f>
        <v>21.93053311793215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690</v>
      </c>
      <c r="Y109" s="125">
        <v>722</v>
      </c>
      <c r="Z109" s="125">
        <v>691</v>
      </c>
      <c r="AB109" s="122" t="str">
        <f>TEXT(Z109,"###,###")</f>
        <v>691</v>
      </c>
      <c r="AD109" s="143">
        <f>Z109/($Z$4)*100</f>
        <v>13.953957996768981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662</v>
      </c>
      <c r="Y110" s="125">
        <v>664</v>
      </c>
      <c r="Z110" s="125">
        <v>818</v>
      </c>
      <c r="AB110" s="122" t="str">
        <f>TEXT(Z110,"###,###")</f>
        <v>818</v>
      </c>
      <c r="AD110" s="143">
        <f>Z110/($Z$4)*100</f>
        <v>16.518578352180938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1147</v>
      </c>
      <c r="Y111" s="125">
        <v>1282</v>
      </c>
      <c r="Z111" s="125">
        <v>1224</v>
      </c>
      <c r="AB111" s="122" t="str">
        <f>TEXT(Z111,"###,###")</f>
        <v>1,224</v>
      </c>
      <c r="AD111" s="143">
        <f>Z111/($Z$4)*100</f>
        <v>24.717285945072696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4218</v>
      </c>
      <c r="Y112" s="125">
        <v>4600</v>
      </c>
      <c r="Z112" s="125">
        <v>4953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44.4</v>
      </c>
      <c r="U118" s="144">
        <v>45.1</v>
      </c>
      <c r="V118" s="144">
        <v>42.25</v>
      </c>
      <c r="W118" s="144">
        <v>45.72</v>
      </c>
      <c r="X118" s="144">
        <v>44.73</v>
      </c>
      <c r="Y118" s="144">
        <v>45.69</v>
      </c>
      <c r="Z118" s="144">
        <v>46.11</v>
      </c>
      <c r="AB118" s="122" t="str">
        <f>TEXT(Z118,"##.0")</f>
        <v>46.1</v>
      </c>
    </row>
    <row r="120" spans="19:32" x14ac:dyDescent="0.25">
      <c r="S120" s="115" t="s">
        <v>106</v>
      </c>
      <c r="T120" s="125">
        <v>2054</v>
      </c>
      <c r="U120" s="125">
        <v>2026</v>
      </c>
      <c r="V120" s="125">
        <v>2049</v>
      </c>
      <c r="W120" s="125">
        <v>2014</v>
      </c>
      <c r="X120" s="125">
        <v>1973</v>
      </c>
      <c r="Y120" s="125">
        <v>2078</v>
      </c>
      <c r="Z120" s="125">
        <v>2175</v>
      </c>
      <c r="AB120" s="122" t="str">
        <f>TEXT(Z120,"###,###")</f>
        <v>2,175</v>
      </c>
    </row>
    <row r="121" spans="19:32" x14ac:dyDescent="0.25">
      <c r="S121" s="115" t="s">
        <v>107</v>
      </c>
      <c r="T121" s="125">
        <v>619</v>
      </c>
      <c r="U121" s="125">
        <v>648</v>
      </c>
      <c r="V121" s="125">
        <v>633</v>
      </c>
      <c r="W121" s="125">
        <v>634</v>
      </c>
      <c r="X121" s="125">
        <v>541</v>
      </c>
      <c r="Y121" s="125">
        <v>588</v>
      </c>
      <c r="Z121" s="125">
        <v>736</v>
      </c>
      <c r="AB121" s="122" t="str">
        <f>TEXT(Z121,"###,###")</f>
        <v>736</v>
      </c>
    </row>
    <row r="122" spans="19:32" x14ac:dyDescent="0.25">
      <c r="S122" s="115" t="s">
        <v>108</v>
      </c>
      <c r="T122" s="125">
        <v>472</v>
      </c>
      <c r="U122" s="125">
        <v>466</v>
      </c>
      <c r="V122" s="125">
        <v>471</v>
      </c>
      <c r="W122" s="125">
        <v>443</v>
      </c>
      <c r="X122" s="125">
        <v>414</v>
      </c>
      <c r="Y122" s="125">
        <v>465</v>
      </c>
      <c r="Z122" s="125">
        <v>519</v>
      </c>
      <c r="AB122" s="122" t="str">
        <f>TEXT(Z122,"###,###")</f>
        <v>519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2526</v>
      </c>
      <c r="U124" s="125">
        <v>2492</v>
      </c>
      <c r="V124" s="125">
        <v>2520</v>
      </c>
      <c r="W124" s="125">
        <v>2457</v>
      </c>
      <c r="X124" s="125">
        <v>2387</v>
      </c>
      <c r="Y124" s="125">
        <v>2543</v>
      </c>
      <c r="Z124" s="125">
        <v>2694</v>
      </c>
      <c r="AB124" s="122" t="str">
        <f>TEXT(Z124,"###,###")</f>
        <v>2,694</v>
      </c>
      <c r="AD124" s="139">
        <f>Z124/$Z$7*100</f>
        <v>78.794969289265865</v>
      </c>
    </row>
    <row r="125" spans="19:32" x14ac:dyDescent="0.25">
      <c r="S125" s="115" t="s">
        <v>110</v>
      </c>
      <c r="T125" s="125">
        <v>1091</v>
      </c>
      <c r="U125" s="125">
        <v>1114</v>
      </c>
      <c r="V125" s="125">
        <v>1104</v>
      </c>
      <c r="W125" s="125">
        <v>1077</v>
      </c>
      <c r="X125" s="125">
        <v>955</v>
      </c>
      <c r="Y125" s="125">
        <v>1053</v>
      </c>
      <c r="Z125" s="125">
        <v>1255</v>
      </c>
      <c r="AB125" s="122" t="str">
        <f>TEXT(Z125,"###,###")</f>
        <v>1,255</v>
      </c>
      <c r="AD125" s="139">
        <f>Z125/$Z$7*100</f>
        <v>36.706639368236324</v>
      </c>
    </row>
    <row r="127" spans="19:32" x14ac:dyDescent="0.25">
      <c r="S127" s="115" t="s">
        <v>111</v>
      </c>
      <c r="T127" s="125">
        <v>1689</v>
      </c>
      <c r="U127" s="125">
        <v>1712</v>
      </c>
      <c r="V127" s="125">
        <v>1681</v>
      </c>
      <c r="W127" s="125">
        <v>1628</v>
      </c>
      <c r="X127" s="125">
        <v>1559</v>
      </c>
      <c r="Y127" s="125">
        <v>1686</v>
      </c>
      <c r="Z127" s="125">
        <v>1880</v>
      </c>
      <c r="AB127" s="122" t="str">
        <f>TEXT(Z127,"###,###")</f>
        <v>1,880</v>
      </c>
      <c r="AD127" s="139">
        <f>Z127/$Z$7*100</f>
        <v>54.986838256800233</v>
      </c>
    </row>
    <row r="128" spans="19:32" x14ac:dyDescent="0.25">
      <c r="S128" s="115" t="s">
        <v>112</v>
      </c>
      <c r="T128" s="125">
        <v>1460</v>
      </c>
      <c r="U128" s="125">
        <v>1435</v>
      </c>
      <c r="V128" s="125">
        <v>1478</v>
      </c>
      <c r="W128" s="125">
        <v>1462</v>
      </c>
      <c r="X128" s="125">
        <v>1373</v>
      </c>
      <c r="Y128" s="125">
        <v>1445</v>
      </c>
      <c r="Z128" s="125">
        <v>1540</v>
      </c>
      <c r="AB128" s="122" t="str">
        <f>TEXT(Z128,"###,###")</f>
        <v>1,540</v>
      </c>
      <c r="AD128" s="139">
        <f>Z128/$Z$7*100</f>
        <v>45.042410061421464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95" id="{6C3D4DC2-B347-4069-BE4C-55FA9B570D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98" id="{7EC9FB51-721E-452F-9454-97A53F9064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01" id="{CD2D146F-778F-4450-BB44-0A4F65F8F6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04" id="{E728E886-2C7E-4D77-8822-B81269442A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F9CD9-54B1-4CFD-9946-921A9D9D029B}">
  <sheetPr codeName="Sheet7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Campaspe</v>
      </c>
      <c r="T1" s="113"/>
      <c r="U1" s="113"/>
      <c r="V1" s="113"/>
      <c r="W1" s="113"/>
      <c r="X1" s="113"/>
      <c r="Y1" s="114" t="str">
        <f>Y3</f>
        <v>8.12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127</v>
      </c>
      <c r="Y3" s="118" t="s">
        <v>223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8.12 Campaspe,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26996</v>
      </c>
      <c r="U4" s="121">
        <v>26805</v>
      </c>
      <c r="V4" s="121">
        <v>27223</v>
      </c>
      <c r="W4" s="121">
        <v>28033</v>
      </c>
      <c r="X4" s="121">
        <v>27901</v>
      </c>
      <c r="Y4" s="121">
        <v>28912</v>
      </c>
      <c r="Z4" s="121">
        <v>30231</v>
      </c>
      <c r="AB4" s="122" t="str">
        <f>TEXT(Z4,"###,###")</f>
        <v>30,231</v>
      </c>
      <c r="AD4" s="123">
        <f>Z4/Y4-1</f>
        <v>4.5621195351411181E-2</v>
      </c>
      <c r="AF4" s="123">
        <f t="shared" ref="AF4:AF9" si="0">Z4/T4-1</f>
        <v>0.11983256778782048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13873</v>
      </c>
      <c r="U5" s="121">
        <v>13763</v>
      </c>
      <c r="V5" s="121">
        <v>13995</v>
      </c>
      <c r="W5" s="121">
        <v>14341</v>
      </c>
      <c r="X5" s="121">
        <v>14141</v>
      </c>
      <c r="Y5" s="121">
        <v>14785</v>
      </c>
      <c r="Z5" s="121">
        <v>15609</v>
      </c>
      <c r="AB5" s="122" t="str">
        <f>TEXT(Z5,"###,###")</f>
        <v>15,609</v>
      </c>
      <c r="AD5" s="123">
        <f t="shared" ref="AD5:AD9" si="1">Z5/Y5-1</f>
        <v>5.5732160973960054E-2</v>
      </c>
      <c r="AF5" s="123">
        <f t="shared" si="0"/>
        <v>0.12513515461688174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13123</v>
      </c>
      <c r="U6" s="121">
        <v>13041</v>
      </c>
      <c r="V6" s="121">
        <v>13228</v>
      </c>
      <c r="W6" s="121">
        <v>13692</v>
      </c>
      <c r="X6" s="121">
        <v>13760</v>
      </c>
      <c r="Y6" s="121">
        <v>14127</v>
      </c>
      <c r="Z6" s="121">
        <v>14622</v>
      </c>
      <c r="AB6" s="122" t="str">
        <f>TEXT(Z6,"###,###")</f>
        <v>14,622</v>
      </c>
      <c r="AD6" s="123">
        <f t="shared" si="1"/>
        <v>3.5039286472711817E-2</v>
      </c>
      <c r="AF6" s="123">
        <f t="shared" si="0"/>
        <v>0.11422692981787708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18957</v>
      </c>
      <c r="U7" s="121">
        <v>19005</v>
      </c>
      <c r="V7" s="121">
        <v>19290</v>
      </c>
      <c r="W7" s="121">
        <v>19532</v>
      </c>
      <c r="X7" s="121">
        <v>19611</v>
      </c>
      <c r="Y7" s="121">
        <v>20036</v>
      </c>
      <c r="Z7" s="121">
        <v>20984</v>
      </c>
      <c r="AB7" s="122" t="str">
        <f>TEXT(Z7,"###,###")</f>
        <v>20,984</v>
      </c>
      <c r="AD7" s="123">
        <f t="shared" si="1"/>
        <v>4.7314833300059922E-2</v>
      </c>
      <c r="AF7" s="123">
        <f t="shared" si="0"/>
        <v>0.10692620140317555</v>
      </c>
    </row>
    <row r="8" spans="1:32" ht="17.25" customHeight="1" x14ac:dyDescent="0.25">
      <c r="A8" s="44" t="s">
        <v>13</v>
      </c>
      <c r="B8" s="45"/>
      <c r="C8" s="46"/>
      <c r="D8" s="47" t="str">
        <f>AB4</f>
        <v>30,231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20,984</v>
      </c>
      <c r="P8" s="48"/>
      <c r="S8" s="120" t="s">
        <v>88</v>
      </c>
      <c r="T8" s="121">
        <v>30186.5</v>
      </c>
      <c r="U8" s="121">
        <v>31142</v>
      </c>
      <c r="V8" s="121">
        <v>32324.29</v>
      </c>
      <c r="W8" s="121">
        <v>33420</v>
      </c>
      <c r="X8" s="121">
        <v>35031.43</v>
      </c>
      <c r="Y8" s="121">
        <v>35795.360000000001</v>
      </c>
      <c r="Z8" s="121">
        <v>37244.089999999997</v>
      </c>
      <c r="AB8" s="122" t="str">
        <f>TEXT(Z8,"$###,###")</f>
        <v>$37,244</v>
      </c>
      <c r="AD8" s="123">
        <f t="shared" si="1"/>
        <v>4.0472564041819759E-2</v>
      </c>
      <c r="AF8" s="123">
        <f t="shared" si="0"/>
        <v>0.23379954615473797</v>
      </c>
    </row>
    <row r="9" spans="1:32" x14ac:dyDescent="0.25">
      <c r="A9" s="52" t="s">
        <v>15</v>
      </c>
      <c r="B9" s="53"/>
      <c r="C9" s="54"/>
      <c r="D9" s="55">
        <f>AD104</f>
        <v>71.515993516588921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52.387533358749529</v>
      </c>
      <c r="P9" s="56" t="s">
        <v>89</v>
      </c>
      <c r="S9" s="120" t="s">
        <v>7</v>
      </c>
      <c r="T9" s="121">
        <v>724511879</v>
      </c>
      <c r="U9" s="121">
        <v>739343552</v>
      </c>
      <c r="V9" s="121">
        <v>790500021</v>
      </c>
      <c r="W9" s="121">
        <v>834443049</v>
      </c>
      <c r="X9" s="121">
        <v>832212761</v>
      </c>
      <c r="Y9" s="121">
        <v>875578854</v>
      </c>
      <c r="Z9" s="121">
        <v>975536923</v>
      </c>
      <c r="AB9" s="122" t="str">
        <f>TEXT(Z9/1000000,"$#,###.0")&amp;" mil"</f>
        <v>$975.5 mil</v>
      </c>
      <c r="AD9" s="123">
        <f t="shared" si="1"/>
        <v>0.11416226938710428</v>
      </c>
      <c r="AF9" s="123">
        <f t="shared" si="0"/>
        <v>0.3464747111482489</v>
      </c>
    </row>
    <row r="10" spans="1:32" x14ac:dyDescent="0.25">
      <c r="A10" s="52" t="s">
        <v>18</v>
      </c>
      <c r="B10" s="53"/>
      <c r="C10" s="54"/>
      <c r="D10" s="55">
        <f>AD105</f>
        <v>14.627369256723229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47.598170034311856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87.471406786122756</v>
      </c>
      <c r="P11" s="56" t="s">
        <v>89</v>
      </c>
      <c r="S11" s="120" t="s">
        <v>30</v>
      </c>
      <c r="T11" s="125">
        <v>22628</v>
      </c>
      <c r="U11" s="125">
        <v>22494</v>
      </c>
      <c r="V11" s="125">
        <v>22921</v>
      </c>
      <c r="W11" s="125">
        <v>23812</v>
      </c>
      <c r="X11" s="125">
        <v>23719</v>
      </c>
      <c r="Y11" s="125">
        <v>24602</v>
      </c>
      <c r="Z11" s="125">
        <v>25653</v>
      </c>
    </row>
    <row r="12" spans="1:32" ht="28.5" customHeight="1" x14ac:dyDescent="0.25">
      <c r="A12" s="52" t="s">
        <v>20</v>
      </c>
      <c r="B12" s="54"/>
      <c r="C12" s="54"/>
      <c r="D12" s="55">
        <f>AD108</f>
        <v>17.012338328206145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21.811856652687762</v>
      </c>
      <c r="P12" s="56" t="s">
        <v>89</v>
      </c>
      <c r="S12" s="120" t="s">
        <v>31</v>
      </c>
      <c r="T12" s="125">
        <v>4368</v>
      </c>
      <c r="U12" s="125">
        <v>4310</v>
      </c>
      <c r="V12" s="125">
        <v>4302</v>
      </c>
      <c r="W12" s="125">
        <v>4224</v>
      </c>
      <c r="X12" s="125">
        <v>4180</v>
      </c>
      <c r="Y12" s="125">
        <v>4310</v>
      </c>
      <c r="Z12" s="125">
        <v>4575</v>
      </c>
    </row>
    <row r="13" spans="1:32" ht="15" customHeight="1" x14ac:dyDescent="0.25">
      <c r="A13" s="52" t="s">
        <v>21</v>
      </c>
      <c r="B13" s="54"/>
      <c r="C13" s="54"/>
      <c r="D13" s="55">
        <f>AD109</f>
        <v>18.021236479110847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22.943336310409844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28.153220204425921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2347</v>
      </c>
      <c r="Z15" s="125">
        <v>2434</v>
      </c>
      <c r="AB15" s="129">
        <f t="shared" ref="AB15:AB34" si="2">IF(Z15="np",0,Z15/$Z$34)</f>
        <v>8.0513380304984949E-2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94</v>
      </c>
      <c r="Z16" s="125">
        <v>90</v>
      </c>
      <c r="AB16" s="129">
        <f t="shared" si="2"/>
        <v>2.9770765108663292E-3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2590</v>
      </c>
      <c r="Z17" s="125">
        <v>2911</v>
      </c>
      <c r="AB17" s="129">
        <f t="shared" si="2"/>
        <v>9.62918858125765E-2</v>
      </c>
    </row>
    <row r="18" spans="1:28" x14ac:dyDescent="0.25">
      <c r="A18" s="82" t="str">
        <f>$S$1&amp;" ("&amp;$T$2&amp;" to "&amp;$Z$2&amp;")"</f>
        <v>Campaspe (2011-12 to 2017-18)</v>
      </c>
      <c r="B18" s="82"/>
      <c r="C18" s="82"/>
      <c r="D18" s="82"/>
      <c r="E18" s="82"/>
      <c r="F18" s="82"/>
      <c r="G18" s="82" t="str">
        <f>$S$1&amp;" ("&amp;$T$2&amp;" to "&amp;$Z$2&amp;")"</f>
        <v>Campaspe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241</v>
      </c>
      <c r="Z18" s="125">
        <v>286</v>
      </c>
      <c r="AB18" s="129">
        <f t="shared" si="2"/>
        <v>9.4604875789752237E-3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1843</v>
      </c>
      <c r="Z19" s="125">
        <v>2144</v>
      </c>
      <c r="AB19" s="129">
        <f t="shared" si="2"/>
        <v>7.0920578214415664E-2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854</v>
      </c>
      <c r="Z20" s="125">
        <v>865</v>
      </c>
      <c r="AB20" s="129">
        <f t="shared" si="2"/>
        <v>2.8613013132215277E-2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2544</v>
      </c>
      <c r="Z21" s="125">
        <v>2760</v>
      </c>
      <c r="AB21" s="129">
        <f t="shared" si="2"/>
        <v>9.129701299990077E-2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2288</v>
      </c>
      <c r="Z22" s="125">
        <v>2245</v>
      </c>
      <c r="AB22" s="129">
        <f t="shared" si="2"/>
        <v>7.4261519632165651E-2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972</v>
      </c>
      <c r="Z23" s="125">
        <v>1069</v>
      </c>
      <c r="AB23" s="129">
        <f t="shared" si="2"/>
        <v>3.5361053223512288E-2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153</v>
      </c>
      <c r="Z24" s="125">
        <v>148</v>
      </c>
      <c r="AB24" s="129">
        <f t="shared" si="2"/>
        <v>4.8956369289801863E-3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831</v>
      </c>
      <c r="Z25" s="125">
        <v>939</v>
      </c>
      <c r="AB25" s="129">
        <f t="shared" si="2"/>
        <v>3.106083159670537E-2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469</v>
      </c>
      <c r="Z26" s="125">
        <v>457</v>
      </c>
      <c r="AB26" s="129">
        <f t="shared" si="2"/>
        <v>1.5116932949621249E-2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916</v>
      </c>
      <c r="Z27" s="125">
        <v>1003</v>
      </c>
      <c r="AB27" s="129">
        <f t="shared" si="2"/>
        <v>3.3177863782210312E-2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1620</v>
      </c>
      <c r="Z28" s="125">
        <v>1778</v>
      </c>
      <c r="AB28" s="129">
        <f t="shared" si="2"/>
        <v>5.8813800403559262E-2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1217</v>
      </c>
      <c r="Z29" s="125">
        <v>1075</v>
      </c>
      <c r="AB29" s="129">
        <f t="shared" si="2"/>
        <v>3.5559524990903375E-2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1859</v>
      </c>
      <c r="Z30" s="125">
        <v>2049</v>
      </c>
      <c r="AB30" s="129">
        <f t="shared" si="2"/>
        <v>6.7778108564056763E-2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3418</v>
      </c>
      <c r="Z31" s="125">
        <v>3477</v>
      </c>
      <c r="AB31" s="129">
        <f t="shared" si="2"/>
        <v>0.11501438920313585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283</v>
      </c>
      <c r="Z32" s="125">
        <v>344</v>
      </c>
      <c r="AB32" s="129">
        <f t="shared" si="2"/>
        <v>1.1379047997089081E-2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725</v>
      </c>
      <c r="Z33" s="125">
        <v>829</v>
      </c>
      <c r="AB33" s="129">
        <f t="shared" si="2"/>
        <v>2.7422182527868745E-2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28912</v>
      </c>
      <c r="Z34" s="132">
        <v>30231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8</v>
      </c>
      <c r="Y44" s="125">
        <v>13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396</v>
      </c>
      <c r="Y45" s="125">
        <v>418</v>
      </c>
      <c r="Z45" s="125">
        <v>394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1005</v>
      </c>
      <c r="Y46" s="125">
        <v>1113</v>
      </c>
      <c r="Z46" s="125">
        <v>1138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1415</v>
      </c>
      <c r="Y47" s="125">
        <v>1415</v>
      </c>
      <c r="Z47" s="125">
        <v>1596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1424</v>
      </c>
      <c r="Y48" s="125">
        <v>1535</v>
      </c>
      <c r="Z48" s="125">
        <v>1663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Campaspe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1284</v>
      </c>
      <c r="Y49" s="125">
        <v>1257</v>
      </c>
      <c r="Z49" s="125">
        <v>1293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1019</v>
      </c>
      <c r="Y50" s="125">
        <v>1056</v>
      </c>
      <c r="Z50" s="125">
        <v>1133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1305</v>
      </c>
      <c r="Y51" s="125">
        <v>1270</v>
      </c>
      <c r="Z51" s="125">
        <v>1236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1361</v>
      </c>
      <c r="Y52" s="125">
        <v>1402</v>
      </c>
      <c r="Z52" s="125">
        <v>1451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1373</v>
      </c>
      <c r="Y53" s="125">
        <v>1424</v>
      </c>
      <c r="Z53" s="125">
        <v>1479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1428</v>
      </c>
      <c r="Y54" s="125">
        <v>1501</v>
      </c>
      <c r="Z54" s="125">
        <v>1605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1031</v>
      </c>
      <c r="Y55" s="125">
        <v>1161</v>
      </c>
      <c r="Z55" s="125">
        <v>1242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626</v>
      </c>
      <c r="Y56" s="125">
        <v>686</v>
      </c>
      <c r="Z56" s="125">
        <v>724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240</v>
      </c>
      <c r="Y57" s="125">
        <v>284</v>
      </c>
      <c r="Z57" s="125">
        <v>334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130</v>
      </c>
      <c r="Y58" s="125">
        <v>152</v>
      </c>
      <c r="Z58" s="125">
        <v>167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57</v>
      </c>
      <c r="Y59" s="125">
        <v>55</v>
      </c>
      <c r="Z59" s="125">
        <v>74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38</v>
      </c>
      <c r="Y60" s="125">
        <v>42</v>
      </c>
      <c r="Z60" s="125">
        <v>46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14141</v>
      </c>
      <c r="Y61" s="125">
        <v>14785</v>
      </c>
      <c r="Z61" s="125">
        <v>15609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9</v>
      </c>
      <c r="Y63" s="125">
        <v>10</v>
      </c>
      <c r="Z63" s="125">
        <v>16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Campaspe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386</v>
      </c>
      <c r="Y64" s="125">
        <v>382</v>
      </c>
      <c r="Z64" s="125">
        <v>420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1075</v>
      </c>
      <c r="Y65" s="125">
        <v>1080</v>
      </c>
      <c r="Z65" s="125">
        <v>1043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1271</v>
      </c>
      <c r="Y66" s="125">
        <v>1339</v>
      </c>
      <c r="Z66" s="125">
        <v>1455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1340</v>
      </c>
      <c r="Y67" s="125">
        <v>1373</v>
      </c>
      <c r="Z67" s="125">
        <v>1451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1088</v>
      </c>
      <c r="Y68" s="125">
        <v>1136</v>
      </c>
      <c r="Z68" s="125">
        <v>1163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1103</v>
      </c>
      <c r="Y69" s="125">
        <v>1075</v>
      </c>
      <c r="Z69" s="125">
        <v>1110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1335</v>
      </c>
      <c r="Y70" s="125">
        <v>1363</v>
      </c>
      <c r="Z70" s="125">
        <v>1309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1505</v>
      </c>
      <c r="Y71" s="125">
        <v>1539</v>
      </c>
      <c r="Z71" s="125">
        <v>1540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1563</v>
      </c>
      <c r="Y72" s="125">
        <v>1540</v>
      </c>
      <c r="Z72" s="125">
        <v>1526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1336</v>
      </c>
      <c r="Y73" s="125">
        <v>1429</v>
      </c>
      <c r="Z73" s="125">
        <v>1535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982</v>
      </c>
      <c r="Y74" s="125">
        <v>1026</v>
      </c>
      <c r="Z74" s="125">
        <v>1071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405</v>
      </c>
      <c r="Y75" s="125">
        <v>456</v>
      </c>
      <c r="Z75" s="125">
        <v>530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142</v>
      </c>
      <c r="Y76" s="125">
        <v>162</v>
      </c>
      <c r="Z76" s="125">
        <v>201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103</v>
      </c>
      <c r="Y77" s="125">
        <v>113</v>
      </c>
      <c r="Z77" s="125">
        <v>119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61</v>
      </c>
      <c r="Y78" s="125">
        <v>57</v>
      </c>
      <c r="Z78" s="125">
        <v>71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51</v>
      </c>
      <c r="Y79" s="125">
        <v>47</v>
      </c>
      <c r="Z79" s="125">
        <v>54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13760</v>
      </c>
      <c r="Y80" s="125">
        <v>14127</v>
      </c>
      <c r="Z80" s="125">
        <v>14622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Campaspe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1026</v>
      </c>
      <c r="Y83" s="125">
        <v>1094</v>
      </c>
      <c r="Z83" s="125">
        <v>1171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752</v>
      </c>
      <c r="Y84" s="125">
        <v>758</v>
      </c>
      <c r="Z84" s="125">
        <v>757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30,231</v>
      </c>
      <c r="D85" s="96">
        <f t="shared" ref="D85:D90" si="4">AD4</f>
        <v>4.5621195351411181E-2</v>
      </c>
      <c r="E85" s="97">
        <f t="shared" ref="E85:E90" si="5">AD4</f>
        <v>4.5621195351411181E-2</v>
      </c>
      <c r="F85" s="96">
        <f t="shared" ref="F85:F90" si="6">AF4</f>
        <v>0.11983256778782048</v>
      </c>
      <c r="G85" s="97">
        <f t="shared" ref="G85:G90" si="7">AF4</f>
        <v>0.11983256778782048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1835</v>
      </c>
      <c r="Y85" s="125">
        <v>1906</v>
      </c>
      <c r="Z85" s="125">
        <v>2006</v>
      </c>
    </row>
    <row r="86" spans="1:32" ht="15" customHeight="1" x14ac:dyDescent="0.25">
      <c r="A86" s="98" t="s">
        <v>4</v>
      </c>
      <c r="B86" s="95"/>
      <c r="C86" s="109" t="str">
        <f t="shared" si="3"/>
        <v>15,609</v>
      </c>
      <c r="D86" s="96">
        <f t="shared" si="4"/>
        <v>5.5732160973960054E-2</v>
      </c>
      <c r="E86" s="97">
        <f t="shared" si="5"/>
        <v>5.5732160973960054E-2</v>
      </c>
      <c r="F86" s="96">
        <f t="shared" si="6"/>
        <v>0.12513515461688174</v>
      </c>
      <c r="G86" s="97">
        <f t="shared" si="7"/>
        <v>0.12513515461688174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405</v>
      </c>
      <c r="Y86" s="125">
        <v>436</v>
      </c>
      <c r="Z86" s="125">
        <v>478</v>
      </c>
    </row>
    <row r="87" spans="1:32" ht="15" customHeight="1" x14ac:dyDescent="0.25">
      <c r="A87" s="98" t="s">
        <v>5</v>
      </c>
      <c r="B87" s="95"/>
      <c r="C87" s="109" t="str">
        <f t="shared" si="3"/>
        <v>14,622</v>
      </c>
      <c r="D87" s="96">
        <f t="shared" si="4"/>
        <v>3.5039286472711817E-2</v>
      </c>
      <c r="E87" s="97">
        <f t="shared" si="5"/>
        <v>3.5039286472711817E-2</v>
      </c>
      <c r="F87" s="96">
        <f t="shared" si="6"/>
        <v>0.11422692981787708</v>
      </c>
      <c r="G87" s="97">
        <f t="shared" si="7"/>
        <v>0.11422692981787708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277</v>
      </c>
      <c r="Y87" s="125">
        <v>305</v>
      </c>
      <c r="Z87" s="125">
        <v>297</v>
      </c>
    </row>
    <row r="88" spans="1:32" ht="15" customHeight="1" x14ac:dyDescent="0.25">
      <c r="A88" s="95" t="s">
        <v>6</v>
      </c>
      <c r="B88" s="95"/>
      <c r="C88" s="109" t="str">
        <f t="shared" si="3"/>
        <v>20,984</v>
      </c>
      <c r="D88" s="96">
        <f t="shared" si="4"/>
        <v>4.7314833300059922E-2</v>
      </c>
      <c r="E88" s="97">
        <f t="shared" si="5"/>
        <v>4.7314833300059922E-2</v>
      </c>
      <c r="F88" s="96">
        <f t="shared" si="6"/>
        <v>0.10692620140317555</v>
      </c>
      <c r="G88" s="97">
        <f t="shared" si="7"/>
        <v>0.10692620140317555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455</v>
      </c>
      <c r="Y88" s="125">
        <v>479</v>
      </c>
      <c r="Z88" s="125">
        <v>513</v>
      </c>
    </row>
    <row r="89" spans="1:32" ht="15" customHeight="1" x14ac:dyDescent="0.25">
      <c r="A89" s="95" t="s">
        <v>104</v>
      </c>
      <c r="B89" s="95"/>
      <c r="C89" s="146" t="str">
        <f t="shared" si="3"/>
        <v>$37,244</v>
      </c>
      <c r="D89" s="96">
        <f t="shared" si="4"/>
        <v>4.0472564041819759E-2</v>
      </c>
      <c r="E89" s="97">
        <f t="shared" si="5"/>
        <v>4.0472564041819759E-2</v>
      </c>
      <c r="F89" s="96">
        <f t="shared" si="6"/>
        <v>0.23379954615473797</v>
      </c>
      <c r="G89" s="97">
        <f t="shared" si="7"/>
        <v>0.23379954615473797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1027</v>
      </c>
      <c r="Y89" s="125">
        <v>1071</v>
      </c>
      <c r="Z89" s="125">
        <v>1142</v>
      </c>
    </row>
    <row r="90" spans="1:32" ht="15" customHeight="1" x14ac:dyDescent="0.25">
      <c r="A90" s="95" t="s">
        <v>7</v>
      </c>
      <c r="B90" s="95"/>
      <c r="C90" s="109" t="str">
        <f t="shared" si="3"/>
        <v>$975.5 mil</v>
      </c>
      <c r="D90" s="96">
        <f t="shared" si="4"/>
        <v>0.11416226938710428</v>
      </c>
      <c r="E90" s="97">
        <f t="shared" si="5"/>
        <v>0.11416226938710428</v>
      </c>
      <c r="F90" s="96">
        <f t="shared" si="6"/>
        <v>0.3464747111482489</v>
      </c>
      <c r="G90" s="97">
        <f t="shared" si="7"/>
        <v>0.3464747111482489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1791</v>
      </c>
      <c r="Y90" s="125">
        <v>1833</v>
      </c>
      <c r="Z90" s="125">
        <v>1912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10239</v>
      </c>
      <c r="Y91" s="125">
        <v>10471</v>
      </c>
      <c r="Z91" s="125">
        <v>10993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600</v>
      </c>
      <c r="Y93" s="125">
        <v>663</v>
      </c>
      <c r="Z93" s="125">
        <v>671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1640</v>
      </c>
      <c r="Y94" s="125">
        <v>1691</v>
      </c>
      <c r="Z94" s="125">
        <v>1764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339</v>
      </c>
      <c r="Y95" s="125">
        <v>342</v>
      </c>
      <c r="Z95" s="125">
        <v>335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1379</v>
      </c>
      <c r="Y96" s="125">
        <v>1448</v>
      </c>
      <c r="Z96" s="125">
        <v>1583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1439</v>
      </c>
      <c r="Y97" s="125">
        <v>1494</v>
      </c>
      <c r="Z97" s="125">
        <v>1509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967</v>
      </c>
      <c r="Y98" s="125">
        <v>989</v>
      </c>
      <c r="Z98" s="125">
        <v>1022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55</v>
      </c>
      <c r="Y99" s="125">
        <v>70</v>
      </c>
      <c r="Z99" s="125">
        <v>78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913</v>
      </c>
      <c r="Y100" s="125">
        <v>935</v>
      </c>
      <c r="Z100" s="125">
        <v>985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9375</v>
      </c>
      <c r="Y101" s="125">
        <v>9565</v>
      </c>
      <c r="Z101" s="125">
        <v>9989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19416</v>
      </c>
      <c r="Y104" s="125">
        <v>20787</v>
      </c>
      <c r="Z104" s="125">
        <v>21620</v>
      </c>
      <c r="AB104" s="122" t="str">
        <f>TEXT(Z104,"###,###")</f>
        <v>21,620</v>
      </c>
      <c r="AD104" s="143">
        <f>Z104/($Z$4)*100</f>
        <v>71.515993516588921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4358</v>
      </c>
      <c r="Y105" s="125">
        <v>4556</v>
      </c>
      <c r="Z105" s="125">
        <v>4422</v>
      </c>
      <c r="AB105" s="122" t="str">
        <f>TEXT(Z105,"###,###")</f>
        <v>4,422</v>
      </c>
      <c r="AD105" s="143">
        <f>Z105/($Z$4)*100</f>
        <v>14.627369256723229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23774</v>
      </c>
      <c r="Y106" s="132">
        <v>25343</v>
      </c>
      <c r="Z106" s="132">
        <v>26042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4457</v>
      </c>
      <c r="Y108" s="125">
        <v>4733</v>
      </c>
      <c r="Z108" s="125">
        <v>5143</v>
      </c>
      <c r="AB108" s="122" t="str">
        <f>TEXT(Z108,"###,###")</f>
        <v>5,143</v>
      </c>
      <c r="AD108" s="143">
        <f>Z108/($Z$4)*100</f>
        <v>17.012338328206145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4951</v>
      </c>
      <c r="Y109" s="125">
        <v>5349</v>
      </c>
      <c r="Z109" s="125">
        <v>5448</v>
      </c>
      <c r="AB109" s="122" t="str">
        <f>TEXT(Z109,"###,###")</f>
        <v>5,448</v>
      </c>
      <c r="AD109" s="143">
        <f>Z109/($Z$4)*100</f>
        <v>18.021236479110847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6666</v>
      </c>
      <c r="Y110" s="125">
        <v>6680</v>
      </c>
      <c r="Z110" s="125">
        <v>6936</v>
      </c>
      <c r="AB110" s="122" t="str">
        <f>TEXT(Z110,"###,###")</f>
        <v>6,936</v>
      </c>
      <c r="AD110" s="143">
        <f>Z110/($Z$4)*100</f>
        <v>22.943336310409844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7707</v>
      </c>
      <c r="Y111" s="125">
        <v>8581</v>
      </c>
      <c r="Z111" s="125">
        <v>8511</v>
      </c>
      <c r="AB111" s="122" t="str">
        <f>TEXT(Z111,"###,###")</f>
        <v>8,511</v>
      </c>
      <c r="AD111" s="143">
        <f>Z111/($Z$4)*100</f>
        <v>28.153220204425921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27901</v>
      </c>
      <c r="Y112" s="125">
        <v>28912</v>
      </c>
      <c r="Z112" s="125">
        <v>30231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45.15</v>
      </c>
      <c r="U118" s="144">
        <v>40.450000000000003</v>
      </c>
      <c r="V118" s="144">
        <v>44.47</v>
      </c>
      <c r="W118" s="144">
        <v>40.619999999999997</v>
      </c>
      <c r="X118" s="144">
        <v>39.729999999999997</v>
      </c>
      <c r="Y118" s="144">
        <v>43.05</v>
      </c>
      <c r="Z118" s="144">
        <v>43.23</v>
      </c>
      <c r="AB118" s="122" t="str">
        <f>TEXT(Z118,"##.0")</f>
        <v>43.2</v>
      </c>
    </row>
    <row r="120" spans="19:32" x14ac:dyDescent="0.25">
      <c r="S120" s="115" t="s">
        <v>106</v>
      </c>
      <c r="T120" s="125">
        <v>14589</v>
      </c>
      <c r="U120" s="125">
        <v>14695</v>
      </c>
      <c r="V120" s="125">
        <v>14988</v>
      </c>
      <c r="W120" s="125">
        <v>15311</v>
      </c>
      <c r="X120" s="125">
        <v>15429</v>
      </c>
      <c r="Y120" s="125">
        <v>15726</v>
      </c>
      <c r="Z120" s="125">
        <v>16406</v>
      </c>
      <c r="AB120" s="122" t="str">
        <f>TEXT(Z120,"###,###")</f>
        <v>16,406</v>
      </c>
    </row>
    <row r="121" spans="19:32" x14ac:dyDescent="0.25">
      <c r="S121" s="115" t="s">
        <v>107</v>
      </c>
      <c r="T121" s="125">
        <v>2523</v>
      </c>
      <c r="U121" s="125">
        <v>2532</v>
      </c>
      <c r="V121" s="125">
        <v>2501</v>
      </c>
      <c r="W121" s="125">
        <v>2440</v>
      </c>
      <c r="X121" s="125">
        <v>2359</v>
      </c>
      <c r="Y121" s="125">
        <v>2400</v>
      </c>
      <c r="Z121" s="125">
        <v>2628</v>
      </c>
      <c r="AB121" s="122" t="str">
        <f>TEXT(Z121,"###,###")</f>
        <v>2,628</v>
      </c>
    </row>
    <row r="122" spans="19:32" x14ac:dyDescent="0.25">
      <c r="S122" s="115" t="s">
        <v>108</v>
      </c>
      <c r="T122" s="125">
        <v>1851</v>
      </c>
      <c r="U122" s="125">
        <v>1777</v>
      </c>
      <c r="V122" s="125">
        <v>1803</v>
      </c>
      <c r="W122" s="125">
        <v>1779</v>
      </c>
      <c r="X122" s="125">
        <v>1820</v>
      </c>
      <c r="Y122" s="125">
        <v>1910</v>
      </c>
      <c r="Z122" s="125">
        <v>1949</v>
      </c>
      <c r="AB122" s="122" t="str">
        <f>TEXT(Z122,"###,###")</f>
        <v>1,949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16440</v>
      </c>
      <c r="U124" s="125">
        <v>16472</v>
      </c>
      <c r="V124" s="125">
        <v>16791</v>
      </c>
      <c r="W124" s="125">
        <v>17090</v>
      </c>
      <c r="X124" s="125">
        <v>17249</v>
      </c>
      <c r="Y124" s="125">
        <v>17636</v>
      </c>
      <c r="Z124" s="125">
        <v>18355</v>
      </c>
      <c r="AB124" s="122" t="str">
        <f>TEXT(Z124,"###,###")</f>
        <v>18,355</v>
      </c>
      <c r="AD124" s="139">
        <f>Z124/$Z$7*100</f>
        <v>87.471406786122756</v>
      </c>
    </row>
    <row r="125" spans="19:32" x14ac:dyDescent="0.25">
      <c r="S125" s="115" t="s">
        <v>110</v>
      </c>
      <c r="T125" s="125">
        <v>4374</v>
      </c>
      <c r="U125" s="125">
        <v>4309</v>
      </c>
      <c r="V125" s="125">
        <v>4304</v>
      </c>
      <c r="W125" s="125">
        <v>4219</v>
      </c>
      <c r="X125" s="125">
        <v>4179</v>
      </c>
      <c r="Y125" s="125">
        <v>4310</v>
      </c>
      <c r="Z125" s="125">
        <v>4577</v>
      </c>
      <c r="AB125" s="122" t="str">
        <f>TEXT(Z125,"###,###")</f>
        <v>4,577</v>
      </c>
      <c r="AD125" s="139">
        <f>Z125/$Z$7*100</f>
        <v>21.811856652687762</v>
      </c>
    </row>
    <row r="127" spans="19:32" x14ac:dyDescent="0.25">
      <c r="S127" s="115" t="s">
        <v>111</v>
      </c>
      <c r="T127" s="125">
        <v>9967</v>
      </c>
      <c r="U127" s="125">
        <v>10026</v>
      </c>
      <c r="V127" s="125">
        <v>10191</v>
      </c>
      <c r="W127" s="125">
        <v>10283</v>
      </c>
      <c r="X127" s="125">
        <v>10239</v>
      </c>
      <c r="Y127" s="125">
        <v>10471</v>
      </c>
      <c r="Z127" s="125">
        <v>10993</v>
      </c>
      <c r="AB127" s="122" t="str">
        <f>TEXT(Z127,"###,###")</f>
        <v>10,993</v>
      </c>
      <c r="AD127" s="139">
        <f>Z127/$Z$7*100</f>
        <v>52.387533358749529</v>
      </c>
    </row>
    <row r="128" spans="19:32" x14ac:dyDescent="0.25">
      <c r="S128" s="115" t="s">
        <v>112</v>
      </c>
      <c r="T128" s="125">
        <v>8991</v>
      </c>
      <c r="U128" s="125">
        <v>8978</v>
      </c>
      <c r="V128" s="125">
        <v>9097</v>
      </c>
      <c r="W128" s="125">
        <v>9252</v>
      </c>
      <c r="X128" s="125">
        <v>9375</v>
      </c>
      <c r="Y128" s="125">
        <v>9565</v>
      </c>
      <c r="Z128" s="125">
        <v>9988</v>
      </c>
      <c r="AB128" s="122" t="str">
        <f>TEXT(Z128,"###,###")</f>
        <v>9,988</v>
      </c>
      <c r="AD128" s="139">
        <f>Z128/$Z$7*100</f>
        <v>47.598170034311856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85" id="{8E55E0B9-65A3-4355-9205-83286163C4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88" id="{AD119669-C5B7-4040-9E75-6E43CC123D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91" id="{ABE6455E-A06E-4826-BBFF-329199E8FB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94" id="{4FD75C6E-D67F-4EE8-B946-25C6173BBF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07E10-D255-4046-B7A7-83A9B5E90E6F}">
  <sheetPr codeName="Sheet7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Cardinia</v>
      </c>
      <c r="T1" s="113"/>
      <c r="U1" s="113"/>
      <c r="V1" s="113"/>
      <c r="W1" s="113"/>
      <c r="X1" s="113"/>
      <c r="Y1" s="114" t="str">
        <f>Y3</f>
        <v>8.13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128</v>
      </c>
      <c r="Y3" s="118" t="s">
        <v>224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8.13 Cardinia,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60548</v>
      </c>
      <c r="U4" s="121">
        <v>63401</v>
      </c>
      <c r="V4" s="121">
        <v>65321</v>
      </c>
      <c r="W4" s="121">
        <v>68163</v>
      </c>
      <c r="X4" s="121">
        <v>71333</v>
      </c>
      <c r="Y4" s="121">
        <v>77845</v>
      </c>
      <c r="Z4" s="121">
        <v>83093</v>
      </c>
      <c r="AB4" s="122" t="str">
        <f>TEXT(Z4,"###,###")</f>
        <v>83,093</v>
      </c>
      <c r="AD4" s="123">
        <f>Z4/Y4-1</f>
        <v>6.7416019012139561E-2</v>
      </c>
      <c r="AF4" s="123">
        <f t="shared" ref="AF4:AF9" si="0">Z4/T4-1</f>
        <v>0.37234921054370096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31572</v>
      </c>
      <c r="U5" s="121">
        <v>33128</v>
      </c>
      <c r="V5" s="121">
        <v>34024</v>
      </c>
      <c r="W5" s="121">
        <v>35236</v>
      </c>
      <c r="X5" s="121">
        <v>36969</v>
      </c>
      <c r="Y5" s="121">
        <v>40490</v>
      </c>
      <c r="Z5" s="121">
        <v>43301</v>
      </c>
      <c r="AB5" s="122" t="str">
        <f>TEXT(Z5,"###,###")</f>
        <v>43,301</v>
      </c>
      <c r="AD5" s="123">
        <f t="shared" ref="AD5:AD9" si="1">Z5/Y5-1</f>
        <v>6.942454927142494E-2</v>
      </c>
      <c r="AF5" s="123">
        <f t="shared" si="0"/>
        <v>0.37150006334726982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28976</v>
      </c>
      <c r="U6" s="121">
        <v>30272</v>
      </c>
      <c r="V6" s="121">
        <v>31297</v>
      </c>
      <c r="W6" s="121">
        <v>32927</v>
      </c>
      <c r="X6" s="121">
        <v>34363</v>
      </c>
      <c r="Y6" s="121">
        <v>37355</v>
      </c>
      <c r="Z6" s="121">
        <v>39792</v>
      </c>
      <c r="AB6" s="122" t="str">
        <f>TEXT(Z6,"###,###")</f>
        <v>39,792</v>
      </c>
      <c r="AD6" s="123">
        <f t="shared" si="1"/>
        <v>6.5238923838843554E-2</v>
      </c>
      <c r="AF6" s="123">
        <f t="shared" si="0"/>
        <v>0.37327443401435678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44291</v>
      </c>
      <c r="U7" s="121">
        <v>46160</v>
      </c>
      <c r="V7" s="121">
        <v>47610</v>
      </c>
      <c r="W7" s="121">
        <v>49568</v>
      </c>
      <c r="X7" s="121">
        <v>52167</v>
      </c>
      <c r="Y7" s="121">
        <v>55798</v>
      </c>
      <c r="Z7" s="121">
        <v>59417</v>
      </c>
      <c r="AB7" s="122" t="str">
        <f>TEXT(Z7,"###,###")</f>
        <v>59,417</v>
      </c>
      <c r="AD7" s="123">
        <f t="shared" si="1"/>
        <v>6.4858955518118933E-2</v>
      </c>
      <c r="AF7" s="123">
        <f t="shared" si="0"/>
        <v>0.34151407735205797</v>
      </c>
    </row>
    <row r="8" spans="1:32" ht="17.25" customHeight="1" x14ac:dyDescent="0.25">
      <c r="A8" s="44" t="s">
        <v>13</v>
      </c>
      <c r="B8" s="45"/>
      <c r="C8" s="46"/>
      <c r="D8" s="47" t="str">
        <f>AB4</f>
        <v>83,093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59,417</v>
      </c>
      <c r="P8" s="48"/>
      <c r="S8" s="120" t="s">
        <v>88</v>
      </c>
      <c r="T8" s="121">
        <v>37964.18</v>
      </c>
      <c r="U8" s="121">
        <v>38955.24</v>
      </c>
      <c r="V8" s="121">
        <v>39536.019999999997</v>
      </c>
      <c r="W8" s="121">
        <v>41184</v>
      </c>
      <c r="X8" s="121">
        <v>42606.28</v>
      </c>
      <c r="Y8" s="121">
        <v>42867.24</v>
      </c>
      <c r="Z8" s="121">
        <v>44439.11</v>
      </c>
      <c r="AB8" s="122" t="str">
        <f>TEXT(Z8,"$###,###")</f>
        <v>$44,439</v>
      </c>
      <c r="AD8" s="123">
        <f t="shared" si="1"/>
        <v>3.6668327608682105E-2</v>
      </c>
      <c r="AF8" s="123">
        <f t="shared" si="0"/>
        <v>0.17055366400643979</v>
      </c>
    </row>
    <row r="9" spans="1:32" x14ac:dyDescent="0.25">
      <c r="A9" s="52" t="s">
        <v>15</v>
      </c>
      <c r="B9" s="53"/>
      <c r="C9" s="54"/>
      <c r="D9" s="55">
        <f>AD104</f>
        <v>79.964617958191425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52.766043388255888</v>
      </c>
      <c r="P9" s="56" t="s">
        <v>89</v>
      </c>
      <c r="S9" s="120" t="s">
        <v>7</v>
      </c>
      <c r="T9" s="121">
        <v>2032307750</v>
      </c>
      <c r="U9" s="121">
        <v>2161998150</v>
      </c>
      <c r="V9" s="121">
        <v>2289167471</v>
      </c>
      <c r="W9" s="121">
        <v>2463593357</v>
      </c>
      <c r="X9" s="121">
        <v>2664379385</v>
      </c>
      <c r="Y9" s="121">
        <v>2917273820</v>
      </c>
      <c r="Z9" s="121">
        <v>3232469626</v>
      </c>
      <c r="AB9" s="122" t="str">
        <f>TEXT(Z9/1000000,"$#,###.0")&amp;" mil"</f>
        <v>$3,232.5 mil</v>
      </c>
      <c r="AD9" s="123">
        <f t="shared" si="1"/>
        <v>0.10804464217212217</v>
      </c>
      <c r="AF9" s="123">
        <f t="shared" si="0"/>
        <v>0.59054140594602367</v>
      </c>
    </row>
    <row r="10" spans="1:32" x14ac:dyDescent="0.25">
      <c r="A10" s="52" t="s">
        <v>18</v>
      </c>
      <c r="B10" s="53"/>
      <c r="C10" s="54"/>
      <c r="D10" s="55">
        <f>AD105</f>
        <v>11.856594418302384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47.233956611744112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92.439874110103176</v>
      </c>
      <c r="P11" s="56" t="s">
        <v>89</v>
      </c>
      <c r="S11" s="120" t="s">
        <v>30</v>
      </c>
      <c r="T11" s="125">
        <v>53200</v>
      </c>
      <c r="U11" s="125">
        <v>55923</v>
      </c>
      <c r="V11" s="125">
        <v>57807</v>
      </c>
      <c r="W11" s="125">
        <v>60674</v>
      </c>
      <c r="X11" s="125">
        <v>63660</v>
      </c>
      <c r="Y11" s="125">
        <v>69661</v>
      </c>
      <c r="Z11" s="125">
        <v>74373</v>
      </c>
    </row>
    <row r="12" spans="1:32" ht="28.5" customHeight="1" x14ac:dyDescent="0.25">
      <c r="A12" s="52" t="s">
        <v>20</v>
      </c>
      <c r="B12" s="54"/>
      <c r="C12" s="54"/>
      <c r="D12" s="55">
        <f>AD108</f>
        <v>18.130287749870629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14.674251476850058</v>
      </c>
      <c r="P12" s="56" t="s">
        <v>89</v>
      </c>
      <c r="S12" s="120" t="s">
        <v>31</v>
      </c>
      <c r="T12" s="125">
        <v>7348</v>
      </c>
      <c r="U12" s="125">
        <v>7481</v>
      </c>
      <c r="V12" s="125">
        <v>7516</v>
      </c>
      <c r="W12" s="125">
        <v>7490</v>
      </c>
      <c r="X12" s="125">
        <v>7670</v>
      </c>
      <c r="Y12" s="125">
        <v>8184</v>
      </c>
      <c r="Z12" s="125">
        <v>8721</v>
      </c>
    </row>
    <row r="13" spans="1:32" ht="15" customHeight="1" x14ac:dyDescent="0.25">
      <c r="A13" s="52" t="s">
        <v>21</v>
      </c>
      <c r="B13" s="54"/>
      <c r="C13" s="54"/>
      <c r="D13" s="55">
        <f>AD109</f>
        <v>15.333421587859386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22.864741915684835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35.491557652269144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1615</v>
      </c>
      <c r="Z15" s="125">
        <v>1670</v>
      </c>
      <c r="AB15" s="129">
        <f t="shared" ref="AB15:AB34" si="2">IF(Z15="np",0,Z15/$Z$34)</f>
        <v>2.0097962523918982E-2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188</v>
      </c>
      <c r="Z16" s="125">
        <v>159</v>
      </c>
      <c r="AB16" s="129">
        <f t="shared" si="2"/>
        <v>1.9135185876066577E-3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6850</v>
      </c>
      <c r="Z17" s="125">
        <v>7226</v>
      </c>
      <c r="AB17" s="129">
        <f t="shared" si="2"/>
        <v>8.6962800717268599E-2</v>
      </c>
    </row>
    <row r="18" spans="1:28" x14ac:dyDescent="0.25">
      <c r="A18" s="82" t="str">
        <f>$S$1&amp;" ("&amp;$T$2&amp;" to "&amp;$Z$2&amp;")"</f>
        <v>Cardinia (2011-12 to 2017-18)</v>
      </c>
      <c r="B18" s="82"/>
      <c r="C18" s="82"/>
      <c r="D18" s="82"/>
      <c r="E18" s="82"/>
      <c r="F18" s="82"/>
      <c r="G18" s="82" t="str">
        <f>$S$1&amp;" ("&amp;$T$2&amp;" to "&amp;$Z$2&amp;")"</f>
        <v>Cardinia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597</v>
      </c>
      <c r="Z18" s="125">
        <v>638</v>
      </c>
      <c r="AB18" s="129">
        <f t="shared" si="2"/>
        <v>7.6781437666229406E-3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7631</v>
      </c>
      <c r="Z19" s="125">
        <v>8842</v>
      </c>
      <c r="AB19" s="129">
        <f t="shared" si="2"/>
        <v>0.1064108890038872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4144</v>
      </c>
      <c r="Z20" s="125">
        <v>4322</v>
      </c>
      <c r="AB20" s="129">
        <f t="shared" si="2"/>
        <v>5.2014008400226255E-2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7705</v>
      </c>
      <c r="Z21" s="125">
        <v>8117</v>
      </c>
      <c r="AB21" s="129">
        <f t="shared" si="2"/>
        <v>9.7685725632724776E-2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4157</v>
      </c>
      <c r="Z22" s="125">
        <v>4317</v>
      </c>
      <c r="AB22" s="129">
        <f t="shared" si="2"/>
        <v>5.1953834859735475E-2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3058</v>
      </c>
      <c r="Z23" s="125">
        <v>3411</v>
      </c>
      <c r="AB23" s="129">
        <f t="shared" si="2"/>
        <v>4.1050389322806975E-2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873</v>
      </c>
      <c r="Z24" s="125">
        <v>934</v>
      </c>
      <c r="AB24" s="129">
        <f t="shared" si="2"/>
        <v>1.1240417363676845E-2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2461</v>
      </c>
      <c r="Z25" s="125">
        <v>2706</v>
      </c>
      <c r="AB25" s="129">
        <f t="shared" si="2"/>
        <v>3.2565920113607642E-2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1581</v>
      </c>
      <c r="Z26" s="125">
        <v>1742</v>
      </c>
      <c r="AB26" s="129">
        <f t="shared" si="2"/>
        <v>2.0964461506986148E-2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4071</v>
      </c>
      <c r="Z27" s="125">
        <v>4754</v>
      </c>
      <c r="AB27" s="129">
        <f t="shared" si="2"/>
        <v>5.7213002298629245E-2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6463</v>
      </c>
      <c r="Z28" s="125">
        <v>7739</v>
      </c>
      <c r="AB28" s="129">
        <f t="shared" si="2"/>
        <v>9.3136605971622155E-2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3075</v>
      </c>
      <c r="Z29" s="125">
        <v>2905</v>
      </c>
      <c r="AB29" s="129">
        <f t="shared" si="2"/>
        <v>3.4960827025140508E-2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5222</v>
      </c>
      <c r="Z30" s="125">
        <v>5624</v>
      </c>
      <c r="AB30" s="129">
        <f t="shared" si="2"/>
        <v>6.768319834402417E-2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7456</v>
      </c>
      <c r="Z31" s="125">
        <v>8493</v>
      </c>
      <c r="AB31" s="129">
        <f t="shared" si="2"/>
        <v>0.10221077587763108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1514</v>
      </c>
      <c r="Z32" s="125">
        <v>1753</v>
      </c>
      <c r="AB32" s="129">
        <f t="shared" si="2"/>
        <v>2.1096843296065853E-2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2630</v>
      </c>
      <c r="Z33" s="125">
        <v>3208</v>
      </c>
      <c r="AB33" s="129">
        <f t="shared" si="2"/>
        <v>3.8607343578881494E-2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77845</v>
      </c>
      <c r="Z34" s="132">
        <v>83093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19</v>
      </c>
      <c r="Y44" s="125">
        <v>23</v>
      </c>
      <c r="Z44" s="125">
        <v>25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767</v>
      </c>
      <c r="Y45" s="125">
        <v>774</v>
      </c>
      <c r="Z45" s="125">
        <v>889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2080</v>
      </c>
      <c r="Y46" s="125">
        <v>2595</v>
      </c>
      <c r="Z46" s="125">
        <v>2587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3570</v>
      </c>
      <c r="Y47" s="125">
        <v>3815</v>
      </c>
      <c r="Z47" s="125">
        <v>4161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4629</v>
      </c>
      <c r="Y48" s="125">
        <v>5138</v>
      </c>
      <c r="Z48" s="125">
        <v>5578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Cardinia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4736</v>
      </c>
      <c r="Y49" s="125">
        <v>5415</v>
      </c>
      <c r="Z49" s="125">
        <v>5821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4189</v>
      </c>
      <c r="Y50" s="125">
        <v>4637</v>
      </c>
      <c r="Z50" s="125">
        <v>4987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3953</v>
      </c>
      <c r="Y51" s="125">
        <v>4105</v>
      </c>
      <c r="Z51" s="125">
        <v>4396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3804</v>
      </c>
      <c r="Y52" s="125">
        <v>4047</v>
      </c>
      <c r="Z52" s="125">
        <v>4370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3164</v>
      </c>
      <c r="Y53" s="125">
        <v>3388</v>
      </c>
      <c r="Z53" s="125">
        <v>3501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2592</v>
      </c>
      <c r="Y54" s="125">
        <v>2821</v>
      </c>
      <c r="Z54" s="125">
        <v>2952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1864</v>
      </c>
      <c r="Y55" s="125">
        <v>2000</v>
      </c>
      <c r="Z55" s="125">
        <v>2130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976</v>
      </c>
      <c r="Y56" s="125">
        <v>991</v>
      </c>
      <c r="Z56" s="125">
        <v>1063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367</v>
      </c>
      <c r="Y57" s="125">
        <v>427</v>
      </c>
      <c r="Z57" s="125">
        <v>472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151</v>
      </c>
      <c r="Y58" s="125">
        <v>168</v>
      </c>
      <c r="Z58" s="125">
        <v>176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73</v>
      </c>
      <c r="Y59" s="125">
        <v>94</v>
      </c>
      <c r="Z59" s="125">
        <v>95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50</v>
      </c>
      <c r="Y60" s="125">
        <v>52</v>
      </c>
      <c r="Z60" s="125">
        <v>55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36969</v>
      </c>
      <c r="Y61" s="125">
        <v>40490</v>
      </c>
      <c r="Z61" s="125">
        <v>43301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13</v>
      </c>
      <c r="Y63" s="125">
        <v>17</v>
      </c>
      <c r="Z63" s="125">
        <v>23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Cardinia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872</v>
      </c>
      <c r="Y64" s="125">
        <v>922</v>
      </c>
      <c r="Z64" s="125">
        <v>998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2206</v>
      </c>
      <c r="Y65" s="125">
        <v>2496</v>
      </c>
      <c r="Z65" s="125">
        <v>2593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3687</v>
      </c>
      <c r="Y66" s="125">
        <v>3983</v>
      </c>
      <c r="Z66" s="125">
        <v>4068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4299</v>
      </c>
      <c r="Y67" s="125">
        <v>4805</v>
      </c>
      <c r="Z67" s="125">
        <v>5153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4056</v>
      </c>
      <c r="Y68" s="125">
        <v>4489</v>
      </c>
      <c r="Z68" s="125">
        <v>5070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3534</v>
      </c>
      <c r="Y69" s="125">
        <v>3820</v>
      </c>
      <c r="Z69" s="125">
        <v>4180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3735</v>
      </c>
      <c r="Y70" s="125">
        <v>3900</v>
      </c>
      <c r="Z70" s="125">
        <v>3935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3682</v>
      </c>
      <c r="Y71" s="125">
        <v>3945</v>
      </c>
      <c r="Z71" s="125">
        <v>4260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3187</v>
      </c>
      <c r="Y72" s="125">
        <v>3456</v>
      </c>
      <c r="Z72" s="125">
        <v>3491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2410</v>
      </c>
      <c r="Y73" s="125">
        <v>2626</v>
      </c>
      <c r="Z73" s="125">
        <v>2869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1552</v>
      </c>
      <c r="Y74" s="125">
        <v>1690</v>
      </c>
      <c r="Z74" s="125">
        <v>1788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676</v>
      </c>
      <c r="Y75" s="125">
        <v>700</v>
      </c>
      <c r="Z75" s="125">
        <v>780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219</v>
      </c>
      <c r="Y76" s="125">
        <v>267</v>
      </c>
      <c r="Z76" s="125">
        <v>297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116</v>
      </c>
      <c r="Y77" s="125">
        <v>133</v>
      </c>
      <c r="Z77" s="125">
        <v>159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54</v>
      </c>
      <c r="Y78" s="125">
        <v>56</v>
      </c>
      <c r="Z78" s="125">
        <v>66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59</v>
      </c>
      <c r="Y79" s="125">
        <v>50</v>
      </c>
      <c r="Z79" s="125">
        <v>51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34363</v>
      </c>
      <c r="Y80" s="125">
        <v>37355</v>
      </c>
      <c r="Z80" s="125">
        <v>39792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Cardinia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3385</v>
      </c>
      <c r="Y83" s="125">
        <v>3630</v>
      </c>
      <c r="Z83" s="125">
        <v>3876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2512</v>
      </c>
      <c r="Y84" s="125">
        <v>2826</v>
      </c>
      <c r="Z84" s="125">
        <v>3098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83,093</v>
      </c>
      <c r="D85" s="96">
        <f t="shared" ref="D85:D90" si="4">AD4</f>
        <v>6.7416019012139561E-2</v>
      </c>
      <c r="E85" s="97">
        <f t="shared" ref="E85:E90" si="5">AD4</f>
        <v>6.7416019012139561E-2</v>
      </c>
      <c r="F85" s="96">
        <f t="shared" ref="F85:F90" si="6">AF4</f>
        <v>0.37234921054370096</v>
      </c>
      <c r="G85" s="97">
        <f t="shared" ref="G85:G90" si="7">AF4</f>
        <v>0.37234921054370096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6066</v>
      </c>
      <c r="Y85" s="125">
        <v>6505</v>
      </c>
      <c r="Z85" s="125">
        <v>7084</v>
      </c>
    </row>
    <row r="86" spans="1:32" ht="15" customHeight="1" x14ac:dyDescent="0.25">
      <c r="A86" s="98" t="s">
        <v>4</v>
      </c>
      <c r="B86" s="95"/>
      <c r="C86" s="109" t="str">
        <f t="shared" si="3"/>
        <v>43,301</v>
      </c>
      <c r="D86" s="96">
        <f t="shared" si="4"/>
        <v>6.942454927142494E-2</v>
      </c>
      <c r="E86" s="97">
        <f t="shared" si="5"/>
        <v>6.942454927142494E-2</v>
      </c>
      <c r="F86" s="96">
        <f t="shared" si="6"/>
        <v>0.37150006334726982</v>
      </c>
      <c r="G86" s="97">
        <f t="shared" si="7"/>
        <v>0.37150006334726982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1022</v>
      </c>
      <c r="Y86" s="125">
        <v>1117</v>
      </c>
      <c r="Z86" s="125">
        <v>1250</v>
      </c>
    </row>
    <row r="87" spans="1:32" ht="15" customHeight="1" x14ac:dyDescent="0.25">
      <c r="A87" s="98" t="s">
        <v>5</v>
      </c>
      <c r="B87" s="95"/>
      <c r="C87" s="109" t="str">
        <f t="shared" si="3"/>
        <v>39,792</v>
      </c>
      <c r="D87" s="96">
        <f t="shared" si="4"/>
        <v>6.5238923838843554E-2</v>
      </c>
      <c r="E87" s="97">
        <f t="shared" si="5"/>
        <v>6.5238923838843554E-2</v>
      </c>
      <c r="F87" s="96">
        <f t="shared" si="6"/>
        <v>0.37327443401435678</v>
      </c>
      <c r="G87" s="97">
        <f t="shared" si="7"/>
        <v>0.37327443401435678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1196</v>
      </c>
      <c r="Y87" s="125">
        <v>1315</v>
      </c>
      <c r="Z87" s="125">
        <v>1366</v>
      </c>
    </row>
    <row r="88" spans="1:32" ht="15" customHeight="1" x14ac:dyDescent="0.25">
      <c r="A88" s="95" t="s">
        <v>6</v>
      </c>
      <c r="B88" s="95"/>
      <c r="C88" s="109" t="str">
        <f t="shared" si="3"/>
        <v>59,417</v>
      </c>
      <c r="D88" s="96">
        <f t="shared" si="4"/>
        <v>6.4858955518118933E-2</v>
      </c>
      <c r="E88" s="97">
        <f t="shared" si="5"/>
        <v>6.4858955518118933E-2</v>
      </c>
      <c r="F88" s="96">
        <f t="shared" si="6"/>
        <v>0.34151407735205797</v>
      </c>
      <c r="G88" s="97">
        <f t="shared" si="7"/>
        <v>0.34151407735205797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1332</v>
      </c>
      <c r="Y88" s="125">
        <v>1505</v>
      </c>
      <c r="Z88" s="125">
        <v>1593</v>
      </c>
    </row>
    <row r="89" spans="1:32" ht="15" customHeight="1" x14ac:dyDescent="0.25">
      <c r="A89" s="95" t="s">
        <v>104</v>
      </c>
      <c r="B89" s="95"/>
      <c r="C89" s="146" t="str">
        <f t="shared" si="3"/>
        <v>$44,439</v>
      </c>
      <c r="D89" s="96">
        <f t="shared" si="4"/>
        <v>3.6668327608682105E-2</v>
      </c>
      <c r="E89" s="97">
        <f t="shared" si="5"/>
        <v>3.6668327608682105E-2</v>
      </c>
      <c r="F89" s="96">
        <f t="shared" si="6"/>
        <v>0.17055366400643979</v>
      </c>
      <c r="G89" s="97">
        <f t="shared" si="7"/>
        <v>0.17055366400643979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2867</v>
      </c>
      <c r="Y89" s="125">
        <v>3064</v>
      </c>
      <c r="Z89" s="125">
        <v>3311</v>
      </c>
    </row>
    <row r="90" spans="1:32" ht="15" customHeight="1" x14ac:dyDescent="0.25">
      <c r="A90" s="95" t="s">
        <v>7</v>
      </c>
      <c r="B90" s="95"/>
      <c r="C90" s="109" t="str">
        <f t="shared" si="3"/>
        <v>$3,232.5 mil</v>
      </c>
      <c r="D90" s="96">
        <f t="shared" si="4"/>
        <v>0.10804464217212217</v>
      </c>
      <c r="E90" s="97">
        <f t="shared" si="5"/>
        <v>0.10804464217212217</v>
      </c>
      <c r="F90" s="96">
        <f t="shared" si="6"/>
        <v>0.59054140594602367</v>
      </c>
      <c r="G90" s="97">
        <f t="shared" si="7"/>
        <v>0.59054140594602367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3146</v>
      </c>
      <c r="Y90" s="125">
        <v>3381</v>
      </c>
      <c r="Z90" s="125">
        <v>3724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27467</v>
      </c>
      <c r="Y91" s="125">
        <v>29462</v>
      </c>
      <c r="Z91" s="125">
        <v>31352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2026</v>
      </c>
      <c r="Y93" s="125">
        <v>2291</v>
      </c>
      <c r="Z93" s="125">
        <v>2498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4101</v>
      </c>
      <c r="Y94" s="125">
        <v>4446</v>
      </c>
      <c r="Z94" s="125">
        <v>4821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975</v>
      </c>
      <c r="Y95" s="125">
        <v>1069</v>
      </c>
      <c r="Z95" s="125">
        <v>1138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3524</v>
      </c>
      <c r="Y96" s="125">
        <v>3913</v>
      </c>
      <c r="Z96" s="125">
        <v>4396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4734</v>
      </c>
      <c r="Y97" s="125">
        <v>5169</v>
      </c>
      <c r="Z97" s="125">
        <v>5350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2750</v>
      </c>
      <c r="Y98" s="125">
        <v>2926</v>
      </c>
      <c r="Z98" s="125">
        <v>3166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393</v>
      </c>
      <c r="Y99" s="125">
        <v>420</v>
      </c>
      <c r="Z99" s="125">
        <v>465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1526</v>
      </c>
      <c r="Y100" s="125">
        <v>1668</v>
      </c>
      <c r="Z100" s="125">
        <v>1882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24699</v>
      </c>
      <c r="Y101" s="125">
        <v>26336</v>
      </c>
      <c r="Z101" s="125">
        <v>28065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55177</v>
      </c>
      <c r="Y104" s="125">
        <v>61785</v>
      </c>
      <c r="Z104" s="125">
        <v>66445</v>
      </c>
      <c r="AB104" s="122" t="str">
        <f>TEXT(Z104,"###,###")</f>
        <v>66,445</v>
      </c>
      <c r="AD104" s="143">
        <f>Z104/($Z$4)*100</f>
        <v>79.964617958191425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8945</v>
      </c>
      <c r="Y105" s="125">
        <v>9750</v>
      </c>
      <c r="Z105" s="125">
        <v>9852</v>
      </c>
      <c r="AB105" s="122" t="str">
        <f>TEXT(Z105,"###,###")</f>
        <v>9,852</v>
      </c>
      <c r="AD105" s="143">
        <f>Z105/($Z$4)*100</f>
        <v>11.856594418302384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64122</v>
      </c>
      <c r="Y106" s="132">
        <v>71535</v>
      </c>
      <c r="Z106" s="132">
        <v>76297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10758</v>
      </c>
      <c r="Y108" s="125">
        <v>12414</v>
      </c>
      <c r="Z108" s="125">
        <v>15065</v>
      </c>
      <c r="AB108" s="122" t="str">
        <f>TEXT(Z108,"###,###")</f>
        <v>15,065</v>
      </c>
      <c r="AD108" s="143">
        <f>Z108/($Z$4)*100</f>
        <v>18.130287749870629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11160</v>
      </c>
      <c r="Y109" s="125">
        <v>12243</v>
      </c>
      <c r="Z109" s="125">
        <v>12741</v>
      </c>
      <c r="AB109" s="122" t="str">
        <f>TEXT(Z109,"###,###")</f>
        <v>12,741</v>
      </c>
      <c r="AD109" s="143">
        <f>Z109/($Z$4)*100</f>
        <v>15.333421587859386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17085</v>
      </c>
      <c r="Y110" s="125">
        <v>19056</v>
      </c>
      <c r="Z110" s="125">
        <v>18999</v>
      </c>
      <c r="AB110" s="122" t="str">
        <f>TEXT(Z110,"###,###")</f>
        <v>18,999</v>
      </c>
      <c r="AD110" s="143">
        <f>Z110/($Z$4)*100</f>
        <v>22.864741915684835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25120</v>
      </c>
      <c r="Y111" s="125">
        <v>27822</v>
      </c>
      <c r="Z111" s="125">
        <v>29491</v>
      </c>
      <c r="AB111" s="122" t="str">
        <f>TEXT(Z111,"###,###")</f>
        <v>29,491</v>
      </c>
      <c r="AD111" s="143">
        <f>Z111/($Z$4)*100</f>
        <v>35.491557652269144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71333</v>
      </c>
      <c r="Y112" s="125">
        <v>77845</v>
      </c>
      <c r="Z112" s="125">
        <v>83093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39.57</v>
      </c>
      <c r="U118" s="144">
        <v>37.64</v>
      </c>
      <c r="V118" s="144">
        <v>37.86</v>
      </c>
      <c r="W118" s="144">
        <v>36.85</v>
      </c>
      <c r="X118" s="144">
        <v>42.78</v>
      </c>
      <c r="Y118" s="144">
        <v>39.770000000000003</v>
      </c>
      <c r="Z118" s="144">
        <v>39.770000000000003</v>
      </c>
      <c r="AB118" s="122" t="str">
        <f>TEXT(Z118,"##.0")</f>
        <v>39.8</v>
      </c>
    </row>
    <row r="120" spans="19:32" x14ac:dyDescent="0.25">
      <c r="S120" s="115" t="s">
        <v>106</v>
      </c>
      <c r="T120" s="125">
        <v>36943</v>
      </c>
      <c r="U120" s="125">
        <v>38686</v>
      </c>
      <c r="V120" s="125">
        <v>40096</v>
      </c>
      <c r="W120" s="125">
        <v>42079</v>
      </c>
      <c r="X120" s="125">
        <v>44494</v>
      </c>
      <c r="Y120" s="125">
        <v>47614</v>
      </c>
      <c r="Z120" s="125">
        <v>50697</v>
      </c>
      <c r="AB120" s="122" t="str">
        <f>TEXT(Z120,"###,###")</f>
        <v>50,697</v>
      </c>
    </row>
    <row r="121" spans="19:32" x14ac:dyDescent="0.25">
      <c r="S121" s="115" t="s">
        <v>107</v>
      </c>
      <c r="T121" s="125">
        <v>4165</v>
      </c>
      <c r="U121" s="125">
        <v>4251</v>
      </c>
      <c r="V121" s="125">
        <v>4204</v>
      </c>
      <c r="W121" s="125">
        <v>4086</v>
      </c>
      <c r="X121" s="125">
        <v>4150</v>
      </c>
      <c r="Y121" s="125">
        <v>4309</v>
      </c>
      <c r="Z121" s="125">
        <v>4491</v>
      </c>
      <c r="AB121" s="122" t="str">
        <f>TEXT(Z121,"###,###")</f>
        <v>4,491</v>
      </c>
    </row>
    <row r="122" spans="19:32" x14ac:dyDescent="0.25">
      <c r="S122" s="115" t="s">
        <v>108</v>
      </c>
      <c r="T122" s="125">
        <v>3185</v>
      </c>
      <c r="U122" s="125">
        <v>3223</v>
      </c>
      <c r="V122" s="125">
        <v>3311</v>
      </c>
      <c r="W122" s="125">
        <v>3401</v>
      </c>
      <c r="X122" s="125">
        <v>3523</v>
      </c>
      <c r="Y122" s="125">
        <v>3875</v>
      </c>
      <c r="Z122" s="125">
        <v>4228</v>
      </c>
      <c r="AB122" s="122" t="str">
        <f>TEXT(Z122,"###,###")</f>
        <v>4,228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40128</v>
      </c>
      <c r="U124" s="125">
        <v>41909</v>
      </c>
      <c r="V124" s="125">
        <v>43407</v>
      </c>
      <c r="W124" s="125">
        <v>45480</v>
      </c>
      <c r="X124" s="125">
        <v>48017</v>
      </c>
      <c r="Y124" s="125">
        <v>51489</v>
      </c>
      <c r="Z124" s="125">
        <v>54925</v>
      </c>
      <c r="AB124" s="122" t="str">
        <f>TEXT(Z124,"###,###")</f>
        <v>54,925</v>
      </c>
      <c r="AD124" s="139">
        <f>Z124/$Z$7*100</f>
        <v>92.439874110103176</v>
      </c>
    </row>
    <row r="125" spans="19:32" x14ac:dyDescent="0.25">
      <c r="S125" s="115" t="s">
        <v>110</v>
      </c>
      <c r="T125" s="125">
        <v>7350</v>
      </c>
      <c r="U125" s="125">
        <v>7474</v>
      </c>
      <c r="V125" s="125">
        <v>7515</v>
      </c>
      <c r="W125" s="125">
        <v>7487</v>
      </c>
      <c r="X125" s="125">
        <v>7673</v>
      </c>
      <c r="Y125" s="125">
        <v>8184</v>
      </c>
      <c r="Z125" s="125">
        <v>8719</v>
      </c>
      <c r="AB125" s="122" t="str">
        <f>TEXT(Z125,"###,###")</f>
        <v>8,719</v>
      </c>
      <c r="AD125" s="139">
        <f>Z125/$Z$7*100</f>
        <v>14.674251476850058</v>
      </c>
    </row>
    <row r="127" spans="19:32" x14ac:dyDescent="0.25">
      <c r="S127" s="115" t="s">
        <v>111</v>
      </c>
      <c r="T127" s="125">
        <v>23489</v>
      </c>
      <c r="U127" s="125">
        <v>24490</v>
      </c>
      <c r="V127" s="125">
        <v>25168</v>
      </c>
      <c r="W127" s="125">
        <v>26059</v>
      </c>
      <c r="X127" s="125">
        <v>27467</v>
      </c>
      <c r="Y127" s="125">
        <v>29462</v>
      </c>
      <c r="Z127" s="125">
        <v>31352</v>
      </c>
      <c r="AB127" s="122" t="str">
        <f>TEXT(Z127,"###,###")</f>
        <v>31,352</v>
      </c>
      <c r="AD127" s="139">
        <f>Z127/$Z$7*100</f>
        <v>52.766043388255888</v>
      </c>
    </row>
    <row r="128" spans="19:32" x14ac:dyDescent="0.25">
      <c r="S128" s="115" t="s">
        <v>112</v>
      </c>
      <c r="T128" s="125">
        <v>20802</v>
      </c>
      <c r="U128" s="125">
        <v>21669</v>
      </c>
      <c r="V128" s="125">
        <v>22442</v>
      </c>
      <c r="W128" s="125">
        <v>23509</v>
      </c>
      <c r="X128" s="125">
        <v>24699</v>
      </c>
      <c r="Y128" s="125">
        <v>26336</v>
      </c>
      <c r="Z128" s="125">
        <v>28065</v>
      </c>
      <c r="AB128" s="122" t="str">
        <f>TEXT(Z128,"###,###")</f>
        <v>28,065</v>
      </c>
      <c r="AD128" s="139">
        <f>Z128/$Z$7*100</f>
        <v>47.233956611744112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5" id="{DC351C92-CAB0-4D30-BA53-71423BBDEE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78" id="{962E1446-EDA6-454A-AA39-00134234B92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81" id="{AB06208A-4943-438D-A8E2-2AB6819FF4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84" id="{0CBBBDDA-F7AB-4066-B01A-662009AAA5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C69BF-2E14-43B0-8B91-AE13843EBB4F}">
  <sheetPr codeName="Sheet7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Casey</v>
      </c>
      <c r="T1" s="113"/>
      <c r="U1" s="113"/>
      <c r="V1" s="113"/>
      <c r="W1" s="113"/>
      <c r="X1" s="113"/>
      <c r="Y1" s="114" t="str">
        <f>Y3</f>
        <v>8.14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129</v>
      </c>
      <c r="Y3" s="118" t="s">
        <v>225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8.14 Casey,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197719</v>
      </c>
      <c r="U4" s="121">
        <v>202237</v>
      </c>
      <c r="V4" s="121">
        <v>205235</v>
      </c>
      <c r="W4" s="121">
        <v>214542</v>
      </c>
      <c r="X4" s="121">
        <v>223623</v>
      </c>
      <c r="Y4" s="121">
        <v>240315</v>
      </c>
      <c r="Z4" s="121">
        <v>255214</v>
      </c>
      <c r="AB4" s="122" t="str">
        <f>TEXT(Z4,"###,###")</f>
        <v>255,214</v>
      </c>
      <c r="AD4" s="123">
        <f>Z4/Y4-1</f>
        <v>6.1997794561305053E-2</v>
      </c>
      <c r="AF4" s="123">
        <f t="shared" ref="AF4:AF9" si="0">Z4/T4-1</f>
        <v>0.29079147679282213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106649</v>
      </c>
      <c r="U5" s="121">
        <v>108422</v>
      </c>
      <c r="V5" s="121">
        <v>110293</v>
      </c>
      <c r="W5" s="121">
        <v>115076</v>
      </c>
      <c r="X5" s="121">
        <v>120176</v>
      </c>
      <c r="Y5" s="121">
        <v>129749</v>
      </c>
      <c r="Z5" s="121">
        <v>137911</v>
      </c>
      <c r="AB5" s="122" t="str">
        <f>TEXT(Z5,"###,###")</f>
        <v>137,911</v>
      </c>
      <c r="AD5" s="123">
        <f t="shared" ref="AD5:AD9" si="1">Z5/Y5-1</f>
        <v>6.2906072493815079E-2</v>
      </c>
      <c r="AF5" s="123">
        <f t="shared" si="0"/>
        <v>0.29312979962306263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91070</v>
      </c>
      <c r="U6" s="121">
        <v>93812</v>
      </c>
      <c r="V6" s="121">
        <v>94942</v>
      </c>
      <c r="W6" s="121">
        <v>99466</v>
      </c>
      <c r="X6" s="121">
        <v>103447</v>
      </c>
      <c r="Y6" s="121">
        <v>110566</v>
      </c>
      <c r="Z6" s="121">
        <v>117300</v>
      </c>
      <c r="AB6" s="122" t="str">
        <f>TEXT(Z6,"###,###")</f>
        <v>117,300</v>
      </c>
      <c r="AD6" s="123">
        <f t="shared" si="1"/>
        <v>6.0904798943617333E-2</v>
      </c>
      <c r="AF6" s="123">
        <f t="shared" si="0"/>
        <v>0.28802020423849783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145900</v>
      </c>
      <c r="U7" s="121">
        <v>148621</v>
      </c>
      <c r="V7" s="121">
        <v>151496</v>
      </c>
      <c r="W7" s="121">
        <v>156588</v>
      </c>
      <c r="X7" s="121">
        <v>163538</v>
      </c>
      <c r="Y7" s="121">
        <v>172427</v>
      </c>
      <c r="Z7" s="121">
        <v>181619</v>
      </c>
      <c r="AB7" s="122" t="str">
        <f>TEXT(Z7,"###,###")</f>
        <v>181,619</v>
      </c>
      <c r="AD7" s="123">
        <f t="shared" si="1"/>
        <v>5.3309516491036879E-2</v>
      </c>
      <c r="AF7" s="123">
        <f t="shared" si="0"/>
        <v>0.24481836874571616</v>
      </c>
    </row>
    <row r="8" spans="1:32" ht="17.25" customHeight="1" x14ac:dyDescent="0.25">
      <c r="A8" s="44" t="s">
        <v>13</v>
      </c>
      <c r="B8" s="45"/>
      <c r="C8" s="46"/>
      <c r="D8" s="47" t="str">
        <f>AB4</f>
        <v>255,214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181,619</v>
      </c>
      <c r="P8" s="48"/>
      <c r="S8" s="120" t="s">
        <v>88</v>
      </c>
      <c r="T8" s="121">
        <v>39102.07</v>
      </c>
      <c r="U8" s="121">
        <v>39800</v>
      </c>
      <c r="V8" s="121">
        <v>40507.43</v>
      </c>
      <c r="W8" s="121">
        <v>41855.21</v>
      </c>
      <c r="X8" s="121">
        <v>43233</v>
      </c>
      <c r="Y8" s="121">
        <v>43794.93</v>
      </c>
      <c r="Z8" s="121">
        <v>44743.31</v>
      </c>
      <c r="AB8" s="122" t="str">
        <f>TEXT(Z8,"$###,###")</f>
        <v>$44,743</v>
      </c>
      <c r="AD8" s="123">
        <f t="shared" si="1"/>
        <v>2.1655018058026387E-2</v>
      </c>
      <c r="AF8" s="123">
        <f t="shared" si="0"/>
        <v>0.14426960004930689</v>
      </c>
    </row>
    <row r="9" spans="1:32" x14ac:dyDescent="0.25">
      <c r="A9" s="52" t="s">
        <v>15</v>
      </c>
      <c r="B9" s="53"/>
      <c r="C9" s="54"/>
      <c r="D9" s="55">
        <f>AD104</f>
        <v>81.894802009294168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54.099516019799687</v>
      </c>
      <c r="P9" s="56" t="s">
        <v>89</v>
      </c>
      <c r="S9" s="120" t="s">
        <v>7</v>
      </c>
      <c r="T9" s="121">
        <v>6704751273</v>
      </c>
      <c r="U9" s="121">
        <v>6995105441</v>
      </c>
      <c r="V9" s="121">
        <v>7275846870</v>
      </c>
      <c r="W9" s="121">
        <v>7730827567</v>
      </c>
      <c r="X9" s="121">
        <v>8324028143</v>
      </c>
      <c r="Y9" s="121">
        <v>8983070181</v>
      </c>
      <c r="Z9" s="121">
        <v>9761812167</v>
      </c>
      <c r="AB9" s="122" t="str">
        <f>TEXT(Z9/1000000,"$#,###.0")&amp;" mil"</f>
        <v>$9,761.8 mil</v>
      </c>
      <c r="AD9" s="123">
        <f t="shared" si="1"/>
        <v>8.668995903506449E-2</v>
      </c>
      <c r="AF9" s="123">
        <f t="shared" si="0"/>
        <v>0.45595440748276062</v>
      </c>
    </row>
    <row r="10" spans="1:32" x14ac:dyDescent="0.25">
      <c r="A10" s="52" t="s">
        <v>18</v>
      </c>
      <c r="B10" s="53"/>
      <c r="C10" s="54"/>
      <c r="D10" s="55">
        <f>AD105</f>
        <v>10.653804258387078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45.89883217064294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92.602095595725118</v>
      </c>
      <c r="P11" s="56" t="s">
        <v>89</v>
      </c>
      <c r="S11" s="120" t="s">
        <v>30</v>
      </c>
      <c r="T11" s="125">
        <v>178778</v>
      </c>
      <c r="U11" s="125">
        <v>183055</v>
      </c>
      <c r="V11" s="125">
        <v>185509</v>
      </c>
      <c r="W11" s="125">
        <v>194024</v>
      </c>
      <c r="X11" s="125">
        <v>201225</v>
      </c>
      <c r="Y11" s="125">
        <v>215877</v>
      </c>
      <c r="Z11" s="125">
        <v>229029</v>
      </c>
    </row>
    <row r="12" spans="1:32" ht="28.5" customHeight="1" x14ac:dyDescent="0.25">
      <c r="A12" s="52" t="s">
        <v>20</v>
      </c>
      <c r="B12" s="54"/>
      <c r="C12" s="54"/>
      <c r="D12" s="55">
        <f>AD108</f>
        <v>16.956750021550544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14.417544419912012</v>
      </c>
      <c r="P12" s="56" t="s">
        <v>89</v>
      </c>
      <c r="S12" s="120" t="s">
        <v>31</v>
      </c>
      <c r="T12" s="125">
        <v>18941</v>
      </c>
      <c r="U12" s="125">
        <v>19182</v>
      </c>
      <c r="V12" s="125">
        <v>19726</v>
      </c>
      <c r="W12" s="125">
        <v>20518</v>
      </c>
      <c r="X12" s="125">
        <v>22398</v>
      </c>
      <c r="Y12" s="125">
        <v>24438</v>
      </c>
      <c r="Z12" s="125">
        <v>26185</v>
      </c>
    </row>
    <row r="13" spans="1:32" ht="15" customHeight="1" x14ac:dyDescent="0.25">
      <c r="A13" s="52" t="s">
        <v>21</v>
      </c>
      <c r="B13" s="54"/>
      <c r="C13" s="54"/>
      <c r="D13" s="55">
        <f>AD109</f>
        <v>13.152883462505976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22.182560517839931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40.256412265784789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1705</v>
      </c>
      <c r="Z15" s="125">
        <v>1768</v>
      </c>
      <c r="AB15" s="129">
        <f t="shared" ref="AB15:AB34" si="2">IF(Z15="np",0,Z15/$Z$34)</f>
        <v>6.9275196501759305E-3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305</v>
      </c>
      <c r="Z16" s="125">
        <v>284</v>
      </c>
      <c r="AB16" s="129">
        <f t="shared" si="2"/>
        <v>1.1127916180146858E-3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24400</v>
      </c>
      <c r="Z17" s="125">
        <v>25117</v>
      </c>
      <c r="AB17" s="129">
        <f t="shared" si="2"/>
        <v>9.8415447428432612E-2</v>
      </c>
    </row>
    <row r="18" spans="1:28" x14ac:dyDescent="0.25">
      <c r="A18" s="82" t="str">
        <f>$S$1&amp;" ("&amp;$T$2&amp;" to "&amp;$Z$2&amp;")"</f>
        <v>Casey (2011-12 to 2017-18)</v>
      </c>
      <c r="B18" s="82"/>
      <c r="C18" s="82"/>
      <c r="D18" s="82"/>
      <c r="E18" s="82"/>
      <c r="F18" s="82"/>
      <c r="G18" s="82" t="str">
        <f>$S$1&amp;" ("&amp;$T$2&amp;" to "&amp;$Z$2&amp;")"</f>
        <v>Casey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1584</v>
      </c>
      <c r="Z18" s="125">
        <v>1829</v>
      </c>
      <c r="AB18" s="129">
        <f t="shared" si="2"/>
        <v>7.1665347512283812E-3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18072</v>
      </c>
      <c r="Z19" s="125">
        <v>22004</v>
      </c>
      <c r="AB19" s="129">
        <f t="shared" si="2"/>
        <v>8.6217840714067406E-2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14088</v>
      </c>
      <c r="Z20" s="125">
        <v>14504</v>
      </c>
      <c r="AB20" s="129">
        <f t="shared" si="2"/>
        <v>5.6830738125651412E-2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24371</v>
      </c>
      <c r="Z21" s="125">
        <v>25702</v>
      </c>
      <c r="AB21" s="129">
        <f t="shared" si="2"/>
        <v>0.10070764143032905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12936</v>
      </c>
      <c r="Z22" s="125">
        <v>13361</v>
      </c>
      <c r="AB22" s="129">
        <f t="shared" si="2"/>
        <v>5.2352143691176814E-2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10201</v>
      </c>
      <c r="Z23" s="125">
        <v>11850</v>
      </c>
      <c r="AB23" s="129">
        <f t="shared" si="2"/>
        <v>4.6431622089697276E-2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2914</v>
      </c>
      <c r="Z24" s="125">
        <v>3076</v>
      </c>
      <c r="AB24" s="129">
        <f t="shared" si="2"/>
        <v>1.2052630341595681E-2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9075</v>
      </c>
      <c r="Z25" s="125">
        <v>9608</v>
      </c>
      <c r="AB25" s="129">
        <f t="shared" si="2"/>
        <v>3.7646837555933454E-2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3719</v>
      </c>
      <c r="Z26" s="125">
        <v>4122</v>
      </c>
      <c r="AB26" s="129">
        <f t="shared" si="2"/>
        <v>1.6151151582593431E-2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12781</v>
      </c>
      <c r="Z27" s="125">
        <v>14803</v>
      </c>
      <c r="AB27" s="129">
        <f t="shared" si="2"/>
        <v>5.8002303948842933E-2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26556</v>
      </c>
      <c r="Z28" s="125">
        <v>31643</v>
      </c>
      <c r="AB28" s="129">
        <f t="shared" si="2"/>
        <v>0.12398614496069965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8649</v>
      </c>
      <c r="Z29" s="125">
        <v>8285</v>
      </c>
      <c r="AB29" s="129">
        <f t="shared" si="2"/>
        <v>3.2462952659336873E-2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12909</v>
      </c>
      <c r="Z30" s="125">
        <v>13426</v>
      </c>
      <c r="AB30" s="129">
        <f t="shared" si="2"/>
        <v>5.2606831913609757E-2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24886</v>
      </c>
      <c r="Z31" s="125">
        <v>28706</v>
      </c>
      <c r="AB31" s="129">
        <f t="shared" si="2"/>
        <v>0.11247815558707594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3947</v>
      </c>
      <c r="Z32" s="125">
        <v>4464</v>
      </c>
      <c r="AB32" s="129">
        <f t="shared" si="2"/>
        <v>1.7491203460625201E-2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7576</v>
      </c>
      <c r="Z33" s="125">
        <v>8723</v>
      </c>
      <c r="AB33" s="129">
        <f t="shared" si="2"/>
        <v>3.4179159450500367E-2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240315</v>
      </c>
      <c r="Z34" s="132">
        <v>255214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34</v>
      </c>
      <c r="Y44" s="125">
        <v>37</v>
      </c>
      <c r="Z44" s="125">
        <v>39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1998</v>
      </c>
      <c r="Y45" s="125">
        <v>2059</v>
      </c>
      <c r="Z45" s="125">
        <v>2234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7024</v>
      </c>
      <c r="Y46" s="125">
        <v>7585</v>
      </c>
      <c r="Z46" s="125">
        <v>7970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11959</v>
      </c>
      <c r="Y47" s="125">
        <v>13359</v>
      </c>
      <c r="Z47" s="125">
        <v>14473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14834</v>
      </c>
      <c r="Y48" s="125">
        <v>16246</v>
      </c>
      <c r="Z48" s="125">
        <v>17516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Casey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16168</v>
      </c>
      <c r="Y49" s="125">
        <v>17405</v>
      </c>
      <c r="Z49" s="125">
        <v>18376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14789</v>
      </c>
      <c r="Y50" s="125">
        <v>16621</v>
      </c>
      <c r="Z50" s="125">
        <v>18206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13453</v>
      </c>
      <c r="Y51" s="125">
        <v>13972</v>
      </c>
      <c r="Z51" s="125">
        <v>14644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12057</v>
      </c>
      <c r="Y52" s="125">
        <v>12736</v>
      </c>
      <c r="Z52" s="125">
        <v>13420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10358</v>
      </c>
      <c r="Y53" s="125">
        <v>10952</v>
      </c>
      <c r="Z53" s="125">
        <v>11099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8360</v>
      </c>
      <c r="Y54" s="125">
        <v>8883</v>
      </c>
      <c r="Z54" s="125">
        <v>9361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5456</v>
      </c>
      <c r="Y55" s="125">
        <v>5883</v>
      </c>
      <c r="Z55" s="125">
        <v>6184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2442</v>
      </c>
      <c r="Y56" s="125">
        <v>2605</v>
      </c>
      <c r="Z56" s="125">
        <v>2722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751</v>
      </c>
      <c r="Y57" s="125">
        <v>889</v>
      </c>
      <c r="Z57" s="125">
        <v>972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275</v>
      </c>
      <c r="Y58" s="125">
        <v>299</v>
      </c>
      <c r="Z58" s="125">
        <v>307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138</v>
      </c>
      <c r="Y59" s="125">
        <v>144</v>
      </c>
      <c r="Z59" s="125">
        <v>150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84</v>
      </c>
      <c r="Y60" s="125">
        <v>73</v>
      </c>
      <c r="Z60" s="125">
        <v>87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120176</v>
      </c>
      <c r="Y61" s="125">
        <v>129749</v>
      </c>
      <c r="Z61" s="125">
        <v>137911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45</v>
      </c>
      <c r="Y63" s="125">
        <v>34</v>
      </c>
      <c r="Z63" s="125">
        <v>48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Casey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2397</v>
      </c>
      <c r="Y64" s="125">
        <v>2425</v>
      </c>
      <c r="Z64" s="125">
        <v>2519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6520</v>
      </c>
      <c r="Y65" s="125">
        <v>7281</v>
      </c>
      <c r="Z65" s="125">
        <v>7629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11016</v>
      </c>
      <c r="Y66" s="125">
        <v>11620</v>
      </c>
      <c r="Z66" s="125">
        <v>12538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13165</v>
      </c>
      <c r="Y67" s="125">
        <v>14109</v>
      </c>
      <c r="Z67" s="125">
        <v>15138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13426</v>
      </c>
      <c r="Y68" s="125">
        <v>14758</v>
      </c>
      <c r="Z68" s="125">
        <v>15892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11498</v>
      </c>
      <c r="Y69" s="125">
        <v>12554</v>
      </c>
      <c r="Z69" s="125">
        <v>13873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11359</v>
      </c>
      <c r="Y70" s="125">
        <v>11649</v>
      </c>
      <c r="Z70" s="125">
        <v>12139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10782</v>
      </c>
      <c r="Y71" s="125">
        <v>11508</v>
      </c>
      <c r="Z71" s="125">
        <v>12026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9257</v>
      </c>
      <c r="Y72" s="125">
        <v>9700</v>
      </c>
      <c r="Z72" s="125">
        <v>9924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7269</v>
      </c>
      <c r="Y73" s="125">
        <v>7644</v>
      </c>
      <c r="Z73" s="125">
        <v>7874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4285</v>
      </c>
      <c r="Y74" s="125">
        <v>4615</v>
      </c>
      <c r="Z74" s="125">
        <v>4809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1514</v>
      </c>
      <c r="Y75" s="125">
        <v>1666</v>
      </c>
      <c r="Z75" s="125">
        <v>1804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447</v>
      </c>
      <c r="Y76" s="125">
        <v>520</v>
      </c>
      <c r="Z76" s="125">
        <v>566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243</v>
      </c>
      <c r="Y77" s="125">
        <v>258</v>
      </c>
      <c r="Z77" s="125">
        <v>243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122</v>
      </c>
      <c r="Y78" s="125">
        <v>127</v>
      </c>
      <c r="Z78" s="125">
        <v>149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100</v>
      </c>
      <c r="Y79" s="125">
        <v>98</v>
      </c>
      <c r="Z79" s="125">
        <v>118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103447</v>
      </c>
      <c r="Y80" s="125">
        <v>110566</v>
      </c>
      <c r="Z80" s="125">
        <v>117300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Casey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10074</v>
      </c>
      <c r="Y83" s="125">
        <v>10758</v>
      </c>
      <c r="Z83" s="125">
        <v>11283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9421</v>
      </c>
      <c r="Y84" s="125">
        <v>10343</v>
      </c>
      <c r="Z84" s="125">
        <v>11090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255,214</v>
      </c>
      <c r="D85" s="96">
        <f t="shared" ref="D85:D90" si="4">AD4</f>
        <v>6.1997794561305053E-2</v>
      </c>
      <c r="E85" s="97">
        <f t="shared" ref="E85:E90" si="5">AD4</f>
        <v>6.1997794561305053E-2</v>
      </c>
      <c r="F85" s="96">
        <f t="shared" ref="F85:F90" si="6">AF4</f>
        <v>0.29079147679282213</v>
      </c>
      <c r="G85" s="97">
        <f t="shared" ref="G85:G90" si="7">AF4</f>
        <v>0.29079147679282213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17058</v>
      </c>
      <c r="Y85" s="125">
        <v>18060</v>
      </c>
      <c r="Z85" s="125">
        <v>18947</v>
      </c>
    </row>
    <row r="86" spans="1:32" ht="15" customHeight="1" x14ac:dyDescent="0.25">
      <c r="A86" s="98" t="s">
        <v>4</v>
      </c>
      <c r="B86" s="95"/>
      <c r="C86" s="109" t="str">
        <f t="shared" si="3"/>
        <v>137,911</v>
      </c>
      <c r="D86" s="96">
        <f t="shared" si="4"/>
        <v>6.2906072493815079E-2</v>
      </c>
      <c r="E86" s="97">
        <f t="shared" si="5"/>
        <v>6.2906072493815079E-2</v>
      </c>
      <c r="F86" s="96">
        <f t="shared" si="6"/>
        <v>0.29312979962306263</v>
      </c>
      <c r="G86" s="97">
        <f t="shared" si="7"/>
        <v>0.29312979962306263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3662</v>
      </c>
      <c r="Y86" s="125">
        <v>4045</v>
      </c>
      <c r="Z86" s="125">
        <v>4447</v>
      </c>
    </row>
    <row r="87" spans="1:32" ht="15" customHeight="1" x14ac:dyDescent="0.25">
      <c r="A87" s="98" t="s">
        <v>5</v>
      </c>
      <c r="B87" s="95"/>
      <c r="C87" s="109" t="str">
        <f t="shared" si="3"/>
        <v>117,300</v>
      </c>
      <c r="D87" s="96">
        <f t="shared" si="4"/>
        <v>6.0904798943617333E-2</v>
      </c>
      <c r="E87" s="97">
        <f t="shared" si="5"/>
        <v>6.0904798943617333E-2</v>
      </c>
      <c r="F87" s="96">
        <f t="shared" si="6"/>
        <v>0.28802020423849783</v>
      </c>
      <c r="G87" s="97">
        <f t="shared" si="7"/>
        <v>0.28802020423849783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4878</v>
      </c>
      <c r="Y87" s="125">
        <v>5189</v>
      </c>
      <c r="Z87" s="125">
        <v>5314</v>
      </c>
    </row>
    <row r="88" spans="1:32" ht="15" customHeight="1" x14ac:dyDescent="0.25">
      <c r="A88" s="95" t="s">
        <v>6</v>
      </c>
      <c r="B88" s="95"/>
      <c r="C88" s="109" t="str">
        <f t="shared" si="3"/>
        <v>181,619</v>
      </c>
      <c r="D88" s="96">
        <f t="shared" si="4"/>
        <v>5.3309516491036879E-2</v>
      </c>
      <c r="E88" s="97">
        <f t="shared" si="5"/>
        <v>5.3309516491036879E-2</v>
      </c>
      <c r="F88" s="96">
        <f t="shared" si="6"/>
        <v>0.24481836874571616</v>
      </c>
      <c r="G88" s="97">
        <f t="shared" si="7"/>
        <v>0.24481836874571616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4970</v>
      </c>
      <c r="Y88" s="125">
        <v>5200</v>
      </c>
      <c r="Z88" s="125">
        <v>5613</v>
      </c>
    </row>
    <row r="89" spans="1:32" ht="15" customHeight="1" x14ac:dyDescent="0.25">
      <c r="A89" s="95" t="s">
        <v>104</v>
      </c>
      <c r="B89" s="95"/>
      <c r="C89" s="146" t="str">
        <f t="shared" si="3"/>
        <v>$44,743</v>
      </c>
      <c r="D89" s="96">
        <f t="shared" si="4"/>
        <v>2.1655018058026387E-2</v>
      </c>
      <c r="E89" s="97">
        <f t="shared" si="5"/>
        <v>2.1655018058026387E-2</v>
      </c>
      <c r="F89" s="96">
        <f t="shared" si="6"/>
        <v>0.14426960004930689</v>
      </c>
      <c r="G89" s="97">
        <f t="shared" si="7"/>
        <v>0.14426960004930689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9841</v>
      </c>
      <c r="Y89" s="125">
        <v>10306</v>
      </c>
      <c r="Z89" s="125">
        <v>10972</v>
      </c>
    </row>
    <row r="90" spans="1:32" ht="15" customHeight="1" x14ac:dyDescent="0.25">
      <c r="A90" s="95" t="s">
        <v>7</v>
      </c>
      <c r="B90" s="95"/>
      <c r="C90" s="109" t="str">
        <f t="shared" si="3"/>
        <v>$9,761.8 mil</v>
      </c>
      <c r="D90" s="96">
        <f t="shared" si="4"/>
        <v>8.668995903506449E-2</v>
      </c>
      <c r="E90" s="97">
        <f t="shared" si="5"/>
        <v>8.668995903506449E-2</v>
      </c>
      <c r="F90" s="96">
        <f t="shared" si="6"/>
        <v>0.45595440748276062</v>
      </c>
      <c r="G90" s="97">
        <f t="shared" si="7"/>
        <v>0.45595440748276062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10469</v>
      </c>
      <c r="Y90" s="125">
        <v>11317</v>
      </c>
      <c r="Z90" s="125">
        <v>12496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88231</v>
      </c>
      <c r="Y91" s="125">
        <v>93192</v>
      </c>
      <c r="Z91" s="125">
        <v>98255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6154</v>
      </c>
      <c r="Y93" s="125">
        <v>6898</v>
      </c>
      <c r="Z93" s="125">
        <v>7416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12061</v>
      </c>
      <c r="Y94" s="125">
        <v>13047</v>
      </c>
      <c r="Z94" s="125">
        <v>14115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2581</v>
      </c>
      <c r="Y95" s="125">
        <v>2756</v>
      </c>
      <c r="Z95" s="125">
        <v>2964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10458</v>
      </c>
      <c r="Y96" s="125">
        <v>11519</v>
      </c>
      <c r="Z96" s="125">
        <v>12753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14495</v>
      </c>
      <c r="Y97" s="125">
        <v>15585</v>
      </c>
      <c r="Z97" s="125">
        <v>15970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8453</v>
      </c>
      <c r="Y98" s="125">
        <v>8898</v>
      </c>
      <c r="Z98" s="125">
        <v>9366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1476</v>
      </c>
      <c r="Y99" s="125">
        <v>1574</v>
      </c>
      <c r="Z99" s="125">
        <v>1773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5917</v>
      </c>
      <c r="Y100" s="125">
        <v>6494</v>
      </c>
      <c r="Z100" s="125">
        <v>7230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75307</v>
      </c>
      <c r="Y101" s="125">
        <v>79235</v>
      </c>
      <c r="Z101" s="125">
        <v>83361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176597</v>
      </c>
      <c r="Y104" s="125">
        <v>194854</v>
      </c>
      <c r="Z104" s="125">
        <v>209007</v>
      </c>
      <c r="AB104" s="122" t="str">
        <f>TEXT(Z104,"###,###")</f>
        <v>209,007</v>
      </c>
      <c r="AD104" s="143">
        <f>Z104/($Z$4)*100</f>
        <v>81.894802009294168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25528</v>
      </c>
      <c r="Y105" s="125">
        <v>26904</v>
      </c>
      <c r="Z105" s="125">
        <v>27190</v>
      </c>
      <c r="AB105" s="122" t="str">
        <f>TEXT(Z105,"###,###")</f>
        <v>27,190</v>
      </c>
      <c r="AD105" s="143">
        <f>Z105/($Z$4)*100</f>
        <v>10.653804258387078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202125</v>
      </c>
      <c r="Y106" s="132">
        <v>221758</v>
      </c>
      <c r="Z106" s="132">
        <v>236197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28952</v>
      </c>
      <c r="Y108" s="125">
        <v>33993</v>
      </c>
      <c r="Z108" s="125">
        <v>43276</v>
      </c>
      <c r="AB108" s="122" t="str">
        <f>TEXT(Z108,"###,###")</f>
        <v>43,276</v>
      </c>
      <c r="AD108" s="143">
        <f>Z108/($Z$4)*100</f>
        <v>16.956750021550544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30258</v>
      </c>
      <c r="Y109" s="125">
        <v>32940</v>
      </c>
      <c r="Z109" s="125">
        <v>33568</v>
      </c>
      <c r="AB109" s="122" t="str">
        <f>TEXT(Z109,"###,###")</f>
        <v>33,568</v>
      </c>
      <c r="AD109" s="143">
        <f>Z109/($Z$4)*100</f>
        <v>13.152883462505976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53627</v>
      </c>
      <c r="Y110" s="125">
        <v>57125</v>
      </c>
      <c r="Z110" s="125">
        <v>56613</v>
      </c>
      <c r="AB110" s="122" t="str">
        <f>TEXT(Z110,"###,###")</f>
        <v>56,613</v>
      </c>
      <c r="AD110" s="143">
        <f>Z110/($Z$4)*100</f>
        <v>22.182560517839931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89288</v>
      </c>
      <c r="Y111" s="125">
        <v>97700</v>
      </c>
      <c r="Z111" s="125">
        <v>102740</v>
      </c>
      <c r="AB111" s="122" t="str">
        <f>TEXT(Z111,"###,###")</f>
        <v>102,740</v>
      </c>
      <c r="AD111" s="143">
        <f>Z111/($Z$4)*100</f>
        <v>40.256412265784789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223623</v>
      </c>
      <c r="Y112" s="125">
        <v>240315</v>
      </c>
      <c r="Z112" s="125">
        <v>255214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39.119999999999997</v>
      </c>
      <c r="U118" s="144">
        <v>37.26</v>
      </c>
      <c r="V118" s="144">
        <v>38.35</v>
      </c>
      <c r="W118" s="144">
        <v>37.42</v>
      </c>
      <c r="X118" s="144">
        <v>38.35</v>
      </c>
      <c r="Y118" s="144">
        <v>39.299999999999997</v>
      </c>
      <c r="Z118" s="144">
        <v>39.229999999999997</v>
      </c>
      <c r="AB118" s="122" t="str">
        <f>TEXT(Z118,"##.0")</f>
        <v>39.2</v>
      </c>
    </row>
    <row r="120" spans="19:32" x14ac:dyDescent="0.25">
      <c r="S120" s="115" t="s">
        <v>106</v>
      </c>
      <c r="T120" s="125">
        <v>126959</v>
      </c>
      <c r="U120" s="125">
        <v>129448</v>
      </c>
      <c r="V120" s="125">
        <v>131770</v>
      </c>
      <c r="W120" s="125">
        <v>136070</v>
      </c>
      <c r="X120" s="125">
        <v>141140</v>
      </c>
      <c r="Y120" s="125">
        <v>147989</v>
      </c>
      <c r="Z120" s="125">
        <v>155434</v>
      </c>
      <c r="AB120" s="122" t="str">
        <f>TEXT(Z120,"###,###")</f>
        <v>155,434</v>
      </c>
    </row>
    <row r="121" spans="19:32" x14ac:dyDescent="0.25">
      <c r="S121" s="115" t="s">
        <v>107</v>
      </c>
      <c r="T121" s="125">
        <v>10402</v>
      </c>
      <c r="U121" s="125">
        <v>10494</v>
      </c>
      <c r="V121" s="125">
        <v>10841</v>
      </c>
      <c r="W121" s="125">
        <v>11183</v>
      </c>
      <c r="X121" s="125">
        <v>12003</v>
      </c>
      <c r="Y121" s="125">
        <v>12674</v>
      </c>
      <c r="Z121" s="125">
        <v>13436</v>
      </c>
      <c r="AB121" s="122" t="str">
        <f>TEXT(Z121,"###,###")</f>
        <v>13,436</v>
      </c>
    </row>
    <row r="122" spans="19:32" x14ac:dyDescent="0.25">
      <c r="S122" s="115" t="s">
        <v>108</v>
      </c>
      <c r="T122" s="125">
        <v>8540</v>
      </c>
      <c r="U122" s="125">
        <v>8681</v>
      </c>
      <c r="V122" s="125">
        <v>8888</v>
      </c>
      <c r="W122" s="125">
        <v>9334</v>
      </c>
      <c r="X122" s="125">
        <v>10395</v>
      </c>
      <c r="Y122" s="125">
        <v>11764</v>
      </c>
      <c r="Z122" s="125">
        <v>12749</v>
      </c>
      <c r="AB122" s="122" t="str">
        <f>TEXT(Z122,"###,###")</f>
        <v>12,749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135499</v>
      </c>
      <c r="U124" s="125">
        <v>138129</v>
      </c>
      <c r="V124" s="125">
        <v>140658</v>
      </c>
      <c r="W124" s="125">
        <v>145404</v>
      </c>
      <c r="X124" s="125">
        <v>151535</v>
      </c>
      <c r="Y124" s="125">
        <v>159753</v>
      </c>
      <c r="Z124" s="125">
        <v>168183</v>
      </c>
      <c r="AB124" s="122" t="str">
        <f>TEXT(Z124,"###,###")</f>
        <v>168,183</v>
      </c>
      <c r="AD124" s="139">
        <f>Z124/$Z$7*100</f>
        <v>92.602095595725118</v>
      </c>
    </row>
    <row r="125" spans="19:32" x14ac:dyDescent="0.25">
      <c r="S125" s="115" t="s">
        <v>110</v>
      </c>
      <c r="T125" s="125">
        <v>18942</v>
      </c>
      <c r="U125" s="125">
        <v>19175</v>
      </c>
      <c r="V125" s="125">
        <v>19729</v>
      </c>
      <c r="W125" s="125">
        <v>20517</v>
      </c>
      <c r="X125" s="125">
        <v>22398</v>
      </c>
      <c r="Y125" s="125">
        <v>24438</v>
      </c>
      <c r="Z125" s="125">
        <v>26185</v>
      </c>
      <c r="AB125" s="122" t="str">
        <f>TEXT(Z125,"###,###")</f>
        <v>26,185</v>
      </c>
      <c r="AD125" s="139">
        <f>Z125/$Z$7*100</f>
        <v>14.417544419912012</v>
      </c>
    </row>
    <row r="127" spans="19:32" x14ac:dyDescent="0.25">
      <c r="S127" s="115" t="s">
        <v>111</v>
      </c>
      <c r="T127" s="125">
        <v>79231</v>
      </c>
      <c r="U127" s="125">
        <v>80531</v>
      </c>
      <c r="V127" s="125">
        <v>81815</v>
      </c>
      <c r="W127" s="125">
        <v>84382</v>
      </c>
      <c r="X127" s="125">
        <v>88231</v>
      </c>
      <c r="Y127" s="125">
        <v>93192</v>
      </c>
      <c r="Z127" s="125">
        <v>98255</v>
      </c>
      <c r="AB127" s="122" t="str">
        <f>TEXT(Z127,"###,###")</f>
        <v>98,255</v>
      </c>
      <c r="AD127" s="139">
        <f>Z127/$Z$7*100</f>
        <v>54.099516019799687</v>
      </c>
    </row>
    <row r="128" spans="19:32" x14ac:dyDescent="0.25">
      <c r="S128" s="115" t="s">
        <v>112</v>
      </c>
      <c r="T128" s="125">
        <v>66669</v>
      </c>
      <c r="U128" s="125">
        <v>68087</v>
      </c>
      <c r="V128" s="125">
        <v>69681</v>
      </c>
      <c r="W128" s="125">
        <v>72206</v>
      </c>
      <c r="X128" s="125">
        <v>75307</v>
      </c>
      <c r="Y128" s="125">
        <v>79235</v>
      </c>
      <c r="Z128" s="125">
        <v>83361</v>
      </c>
      <c r="AB128" s="122" t="str">
        <f>TEXT(Z128,"###,###")</f>
        <v>83,361</v>
      </c>
      <c r="AD128" s="139">
        <f>Z128/$Z$7*100</f>
        <v>45.89883217064294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65" id="{04CF2EEC-46BD-45DA-B812-AF29E5DCF2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68" id="{604FA195-20AE-4600-9E2D-345D00F6C0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71" id="{C4D4E823-31BD-41B2-BF90-A282A678DF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74" id="{128AD9C9-44B2-4B5D-8349-6E81B536D2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C9311-C01B-4AFF-8771-44B863AEC455}">
  <sheetPr codeName="Sheet7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Central Goldfields</v>
      </c>
      <c r="T1" s="113"/>
      <c r="U1" s="113"/>
      <c r="V1" s="113"/>
      <c r="W1" s="113"/>
      <c r="X1" s="113"/>
      <c r="Y1" s="114" t="str">
        <f>Y3</f>
        <v>8.15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130</v>
      </c>
      <c r="Y3" s="118" t="s">
        <v>226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8.15 Central Goldfields,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7492</v>
      </c>
      <c r="U4" s="121">
        <v>7378</v>
      </c>
      <c r="V4" s="121">
        <v>7168</v>
      </c>
      <c r="W4" s="121">
        <v>7147</v>
      </c>
      <c r="X4" s="121">
        <v>7110</v>
      </c>
      <c r="Y4" s="121">
        <v>7433</v>
      </c>
      <c r="Z4" s="121">
        <v>7964</v>
      </c>
      <c r="AB4" s="122" t="str">
        <f>TEXT(Z4,"###,###")</f>
        <v>7,964</v>
      </c>
      <c r="AD4" s="123">
        <f>Z4/Y4-1</f>
        <v>7.1438181084353625E-2</v>
      </c>
      <c r="AF4" s="123">
        <f t="shared" ref="AF4:AF9" si="0">Z4/T4-1</f>
        <v>6.300053390282967E-2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3955</v>
      </c>
      <c r="U5" s="121">
        <v>3910</v>
      </c>
      <c r="V5" s="121">
        <v>3758</v>
      </c>
      <c r="W5" s="121">
        <v>3693</v>
      </c>
      <c r="X5" s="121">
        <v>3649</v>
      </c>
      <c r="Y5" s="121">
        <v>3803</v>
      </c>
      <c r="Z5" s="121">
        <v>4123</v>
      </c>
      <c r="AB5" s="122" t="str">
        <f>TEXT(Z5,"###,###")</f>
        <v>4,123</v>
      </c>
      <c r="AD5" s="123">
        <f t="shared" ref="AD5:AD9" si="1">Z5/Y5-1</f>
        <v>8.4144096765711218E-2</v>
      </c>
      <c r="AF5" s="123">
        <f t="shared" si="0"/>
        <v>4.2477876106194801E-2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3541</v>
      </c>
      <c r="U6" s="121">
        <v>3469</v>
      </c>
      <c r="V6" s="121">
        <v>3410</v>
      </c>
      <c r="W6" s="121">
        <v>3458</v>
      </c>
      <c r="X6" s="121">
        <v>3462</v>
      </c>
      <c r="Y6" s="121">
        <v>3630</v>
      </c>
      <c r="Z6" s="121">
        <v>3841</v>
      </c>
      <c r="AB6" s="122" t="str">
        <f>TEXT(Z6,"###,###")</f>
        <v>3,841</v>
      </c>
      <c r="AD6" s="123">
        <f t="shared" si="1"/>
        <v>5.812672176308542E-2</v>
      </c>
      <c r="AF6" s="123">
        <f t="shared" si="0"/>
        <v>8.4721829991527775E-2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5521</v>
      </c>
      <c r="U7" s="121">
        <v>5528</v>
      </c>
      <c r="V7" s="121">
        <v>5434</v>
      </c>
      <c r="W7" s="121">
        <v>5373</v>
      </c>
      <c r="X7" s="121">
        <v>5367</v>
      </c>
      <c r="Y7" s="121">
        <v>5447</v>
      </c>
      <c r="Z7" s="121">
        <v>5725</v>
      </c>
      <c r="AB7" s="122" t="str">
        <f>TEXT(Z7,"###,###")</f>
        <v>5,725</v>
      </c>
      <c r="AD7" s="123">
        <f t="shared" si="1"/>
        <v>5.1037268221039156E-2</v>
      </c>
      <c r="AF7" s="123">
        <f t="shared" si="0"/>
        <v>3.69498279297229E-2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7,964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5,725</v>
      </c>
      <c r="P8" s="48"/>
      <c r="S8" s="120" t="s">
        <v>88</v>
      </c>
      <c r="T8" s="121">
        <v>29023</v>
      </c>
      <c r="U8" s="121">
        <v>30260.6</v>
      </c>
      <c r="V8" s="121">
        <v>31805</v>
      </c>
      <c r="W8" s="121">
        <v>33073.5</v>
      </c>
      <c r="X8" s="121">
        <v>33624.400000000001</v>
      </c>
      <c r="Y8" s="121">
        <v>33009.5</v>
      </c>
      <c r="Z8" s="121">
        <v>34420.25</v>
      </c>
      <c r="AB8" s="122" t="str">
        <f>TEXT(Z8,"$###,###")</f>
        <v>$34,420</v>
      </c>
      <c r="AD8" s="123">
        <f t="shared" si="1"/>
        <v>4.273769672367056E-2</v>
      </c>
      <c r="AF8" s="123">
        <f t="shared" si="0"/>
        <v>0.18596457981600789</v>
      </c>
    </row>
    <row r="9" spans="1:32" x14ac:dyDescent="0.25">
      <c r="A9" s="52" t="s">
        <v>15</v>
      </c>
      <c r="B9" s="53"/>
      <c r="C9" s="54"/>
      <c r="D9" s="55">
        <f>AD104</f>
        <v>69.412355600200897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</v>
      </c>
      <c r="P9" s="56" t="s">
        <v>89</v>
      </c>
      <c r="S9" s="120" t="s">
        <v>7</v>
      </c>
      <c r="T9" s="121">
        <v>189418284</v>
      </c>
      <c r="U9" s="121">
        <v>195689545</v>
      </c>
      <c r="V9" s="121">
        <v>198376240</v>
      </c>
      <c r="W9" s="121">
        <v>200258738</v>
      </c>
      <c r="X9" s="121">
        <v>204949447</v>
      </c>
      <c r="Y9" s="121">
        <v>217047208</v>
      </c>
      <c r="Z9" s="121">
        <v>240188891</v>
      </c>
      <c r="AB9" s="122" t="str">
        <f>TEXT(Z9/1000000,"$#,###.0")&amp;" mil"</f>
        <v>$240.2 mil</v>
      </c>
      <c r="AD9" s="123">
        <f t="shared" si="1"/>
        <v>0.10662050534186096</v>
      </c>
      <c r="AF9" s="123">
        <f t="shared" si="0"/>
        <v>0.26803435195305636</v>
      </c>
    </row>
    <row r="10" spans="1:32" x14ac:dyDescent="0.25">
      <c r="A10" s="52" t="s">
        <v>18</v>
      </c>
      <c r="B10" s="53"/>
      <c r="C10" s="54"/>
      <c r="D10" s="55">
        <f>AD105</f>
        <v>18.131592164741335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47.895196506550221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88.6113537117904</v>
      </c>
      <c r="P11" s="56" t="s">
        <v>89</v>
      </c>
      <c r="S11" s="120" t="s">
        <v>30</v>
      </c>
      <c r="T11" s="125">
        <v>6413</v>
      </c>
      <c r="U11" s="125">
        <v>6290</v>
      </c>
      <c r="V11" s="125">
        <v>6101</v>
      </c>
      <c r="W11" s="125">
        <v>6132</v>
      </c>
      <c r="X11" s="125">
        <v>6147</v>
      </c>
      <c r="Y11" s="125">
        <v>6467</v>
      </c>
      <c r="Z11" s="125">
        <v>6884</v>
      </c>
    </row>
    <row r="12" spans="1:32" ht="28.5" customHeight="1" x14ac:dyDescent="0.25">
      <c r="A12" s="52" t="s">
        <v>20</v>
      </c>
      <c r="B12" s="54"/>
      <c r="C12" s="54"/>
      <c r="D12" s="55">
        <f>AD108</f>
        <v>17.415871421396282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18.8646288209607</v>
      </c>
      <c r="P12" s="56" t="s">
        <v>89</v>
      </c>
      <c r="S12" s="120" t="s">
        <v>31</v>
      </c>
      <c r="T12" s="125">
        <v>1080</v>
      </c>
      <c r="U12" s="125">
        <v>1084</v>
      </c>
      <c r="V12" s="125">
        <v>1063</v>
      </c>
      <c r="W12" s="125">
        <v>1014</v>
      </c>
      <c r="X12" s="125">
        <v>967</v>
      </c>
      <c r="Y12" s="125">
        <v>966</v>
      </c>
      <c r="Z12" s="125">
        <v>1086</v>
      </c>
    </row>
    <row r="13" spans="1:32" ht="15" customHeight="1" x14ac:dyDescent="0.25">
      <c r="A13" s="52" t="s">
        <v>21</v>
      </c>
      <c r="B13" s="54"/>
      <c r="C13" s="54"/>
      <c r="D13" s="55">
        <f>AD109</f>
        <v>14.100954294324461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27.812656956303368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28.176795580110497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449</v>
      </c>
      <c r="Z15" s="125">
        <v>538</v>
      </c>
      <c r="AB15" s="129">
        <f t="shared" ref="AB15:AB34" si="2">IF(Z15="np",0,Z15/$Z$34)</f>
        <v>6.7511607478981051E-2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36</v>
      </c>
      <c r="Z16" s="125">
        <v>41</v>
      </c>
      <c r="AB16" s="129">
        <f t="shared" si="2"/>
        <v>5.1449366294390765E-3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922</v>
      </c>
      <c r="Z17" s="125">
        <v>963</v>
      </c>
      <c r="AB17" s="129">
        <f t="shared" si="2"/>
        <v>0.12084326766219099</v>
      </c>
    </row>
    <row r="18" spans="1:28" x14ac:dyDescent="0.25">
      <c r="A18" s="82" t="str">
        <f>$S$1&amp;" ("&amp;$T$2&amp;" to "&amp;$Z$2&amp;")"</f>
        <v>Central Goldfields (2011-12 to 2017-18)</v>
      </c>
      <c r="B18" s="82"/>
      <c r="C18" s="82"/>
      <c r="D18" s="82"/>
      <c r="E18" s="82"/>
      <c r="F18" s="82"/>
      <c r="G18" s="82" t="str">
        <f>$S$1&amp;" ("&amp;$T$2&amp;" to "&amp;$Z$2&amp;")"</f>
        <v>Central Goldfields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41</v>
      </c>
      <c r="Z18" s="125">
        <v>49</v>
      </c>
      <c r="AB18" s="129">
        <f t="shared" si="2"/>
        <v>6.1488267034759698E-3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351</v>
      </c>
      <c r="Z19" s="125">
        <v>461</v>
      </c>
      <c r="AB19" s="129">
        <f t="shared" si="2"/>
        <v>5.7849165516375957E-2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149</v>
      </c>
      <c r="Z20" s="125">
        <v>159</v>
      </c>
      <c r="AB20" s="129">
        <f t="shared" si="2"/>
        <v>1.9952315221483247E-2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751</v>
      </c>
      <c r="Z21" s="125">
        <v>824</v>
      </c>
      <c r="AB21" s="129">
        <f t="shared" si="2"/>
        <v>0.10340067762579998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514</v>
      </c>
      <c r="Z22" s="125">
        <v>558</v>
      </c>
      <c r="AB22" s="129">
        <f t="shared" si="2"/>
        <v>7.0021332664073288E-2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275</v>
      </c>
      <c r="Z23" s="125">
        <v>315</v>
      </c>
      <c r="AB23" s="129">
        <f t="shared" si="2"/>
        <v>3.9528171665202658E-2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63</v>
      </c>
      <c r="Z24" s="125">
        <v>76</v>
      </c>
      <c r="AB24" s="129">
        <f t="shared" si="2"/>
        <v>9.5369557033504835E-3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204</v>
      </c>
      <c r="Z25" s="125">
        <v>211</v>
      </c>
      <c r="AB25" s="129">
        <f t="shared" si="2"/>
        <v>2.647760070272305E-2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67</v>
      </c>
      <c r="Z26" s="125">
        <v>86</v>
      </c>
      <c r="AB26" s="129">
        <f t="shared" si="2"/>
        <v>1.0791818295896599E-2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212</v>
      </c>
      <c r="Z27" s="125">
        <v>233</v>
      </c>
      <c r="AB27" s="129">
        <f t="shared" si="2"/>
        <v>2.9238298406324508E-2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416</v>
      </c>
      <c r="Z28" s="125">
        <v>476</v>
      </c>
      <c r="AB28" s="129">
        <f t="shared" si="2"/>
        <v>5.9731459405195128E-2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485</v>
      </c>
      <c r="Z29" s="125">
        <v>421</v>
      </c>
      <c r="AB29" s="129">
        <f t="shared" si="2"/>
        <v>5.2829715146191489E-2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563</v>
      </c>
      <c r="Z30" s="125">
        <v>619</v>
      </c>
      <c r="AB30" s="129">
        <f t="shared" si="2"/>
        <v>7.7675994478604599E-2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789</v>
      </c>
      <c r="Z31" s="125">
        <v>859</v>
      </c>
      <c r="AB31" s="129">
        <f t="shared" si="2"/>
        <v>0.10779269669971138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163</v>
      </c>
      <c r="Z32" s="125">
        <v>214</v>
      </c>
      <c r="AB32" s="129">
        <f t="shared" si="2"/>
        <v>2.6854059480486886E-2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169</v>
      </c>
      <c r="Z33" s="125">
        <v>205</v>
      </c>
      <c r="AB33" s="129">
        <f t="shared" si="2"/>
        <v>2.5724683147195383E-2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7433</v>
      </c>
      <c r="Z34" s="132">
        <v>7969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4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91</v>
      </c>
      <c r="Y45" s="125">
        <v>110</v>
      </c>
      <c r="Z45" s="125">
        <v>117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209</v>
      </c>
      <c r="Y46" s="125">
        <v>250</v>
      </c>
      <c r="Z46" s="125">
        <v>273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320</v>
      </c>
      <c r="Y47" s="125">
        <v>345</v>
      </c>
      <c r="Z47" s="125">
        <v>339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370</v>
      </c>
      <c r="Y48" s="125">
        <v>389</v>
      </c>
      <c r="Z48" s="125">
        <v>452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Central Goldfields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261</v>
      </c>
      <c r="Y49" s="125">
        <v>309</v>
      </c>
      <c r="Z49" s="125">
        <v>334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269</v>
      </c>
      <c r="Y50" s="125">
        <v>300</v>
      </c>
      <c r="Z50" s="125">
        <v>289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357</v>
      </c>
      <c r="Y51" s="125">
        <v>320</v>
      </c>
      <c r="Z51" s="125">
        <v>311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398</v>
      </c>
      <c r="Y52" s="125">
        <v>379</v>
      </c>
      <c r="Z52" s="125">
        <v>401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375</v>
      </c>
      <c r="Y53" s="125">
        <v>379</v>
      </c>
      <c r="Z53" s="125">
        <v>399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434</v>
      </c>
      <c r="Y54" s="125">
        <v>413</v>
      </c>
      <c r="Z54" s="125">
        <v>432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321</v>
      </c>
      <c r="Y55" s="125">
        <v>349</v>
      </c>
      <c r="Z55" s="125">
        <v>408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127</v>
      </c>
      <c r="Y56" s="125">
        <v>151</v>
      </c>
      <c r="Z56" s="125">
        <v>177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56</v>
      </c>
      <c r="Y57" s="125">
        <v>61</v>
      </c>
      <c r="Z57" s="125">
        <v>67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38</v>
      </c>
      <c r="Y58" s="125">
        <v>24</v>
      </c>
      <c r="Z58" s="125">
        <v>32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12</v>
      </c>
      <c r="Y59" s="125">
        <v>15</v>
      </c>
      <c r="Z59" s="125">
        <v>15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8</v>
      </c>
      <c r="Y60" s="125">
        <v>7</v>
      </c>
      <c r="Z60" s="125">
        <v>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3650</v>
      </c>
      <c r="Y61" s="125">
        <v>3803</v>
      </c>
      <c r="Z61" s="125">
        <v>4126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Central Goldfields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109</v>
      </c>
      <c r="Y64" s="125">
        <v>108</v>
      </c>
      <c r="Z64" s="125">
        <v>131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289</v>
      </c>
      <c r="Y65" s="125">
        <v>263</v>
      </c>
      <c r="Z65" s="125">
        <v>290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324</v>
      </c>
      <c r="Y66" s="125">
        <v>344</v>
      </c>
      <c r="Z66" s="125">
        <v>356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267</v>
      </c>
      <c r="Y67" s="125">
        <v>286</v>
      </c>
      <c r="Z67" s="125">
        <v>336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250</v>
      </c>
      <c r="Y68" s="125">
        <v>273</v>
      </c>
      <c r="Z68" s="125">
        <v>268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229</v>
      </c>
      <c r="Y69" s="125">
        <v>262</v>
      </c>
      <c r="Z69" s="125">
        <v>242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320</v>
      </c>
      <c r="Y70" s="125">
        <v>316</v>
      </c>
      <c r="Z70" s="125">
        <v>351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397</v>
      </c>
      <c r="Y71" s="125">
        <v>401</v>
      </c>
      <c r="Z71" s="125">
        <v>394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423</v>
      </c>
      <c r="Y72" s="125">
        <v>435</v>
      </c>
      <c r="Z72" s="125">
        <v>447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357</v>
      </c>
      <c r="Y73" s="125">
        <v>429</v>
      </c>
      <c r="Z73" s="125">
        <v>425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281</v>
      </c>
      <c r="Y74" s="125">
        <v>276</v>
      </c>
      <c r="Z74" s="125">
        <v>302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117</v>
      </c>
      <c r="Y75" s="125">
        <v>126</v>
      </c>
      <c r="Z75" s="125">
        <v>150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42</v>
      </c>
      <c r="Y76" s="125">
        <v>52</v>
      </c>
      <c r="Z76" s="125">
        <v>53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36</v>
      </c>
      <c r="Y77" s="125">
        <v>35</v>
      </c>
      <c r="Z77" s="125">
        <v>31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12</v>
      </c>
      <c r="Y78" s="125">
        <v>16</v>
      </c>
      <c r="Z78" s="125">
        <v>17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13</v>
      </c>
      <c r="Y79" s="125">
        <v>6</v>
      </c>
      <c r="Z79" s="125">
        <v>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3458</v>
      </c>
      <c r="Y80" s="125">
        <v>3630</v>
      </c>
      <c r="Z80" s="125">
        <v>3842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Central Goldfields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204</v>
      </c>
      <c r="Y83" s="125">
        <v>217</v>
      </c>
      <c r="Z83" s="125">
        <v>213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174</v>
      </c>
      <c r="Y84" s="125">
        <v>188</v>
      </c>
      <c r="Z84" s="125">
        <v>195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7,964</v>
      </c>
      <c r="D85" s="96">
        <f t="shared" ref="D85:D90" si="4">AD4</f>
        <v>7.1438181084353625E-2</v>
      </c>
      <c r="E85" s="97">
        <f t="shared" ref="E85:E90" si="5">AD4</f>
        <v>7.1438181084353625E-2</v>
      </c>
      <c r="F85" s="96">
        <f t="shared" ref="F85:F90" si="6">AF4</f>
        <v>6.300053390282967E-2</v>
      </c>
      <c r="G85" s="97">
        <f t="shared" ref="G85:G90" si="7">AF4</f>
        <v>6.300053390282967E-2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520</v>
      </c>
      <c r="Y85" s="125">
        <v>523</v>
      </c>
      <c r="Z85" s="125">
        <v>560</v>
      </c>
    </row>
    <row r="86" spans="1:32" ht="15" customHeight="1" x14ac:dyDescent="0.25">
      <c r="A86" s="98" t="s">
        <v>4</v>
      </c>
      <c r="B86" s="95"/>
      <c r="C86" s="109" t="str">
        <f t="shared" si="3"/>
        <v>4,123</v>
      </c>
      <c r="D86" s="96">
        <f t="shared" si="4"/>
        <v>8.4144096765711218E-2</v>
      </c>
      <c r="E86" s="97">
        <f t="shared" si="5"/>
        <v>8.4144096765711218E-2</v>
      </c>
      <c r="F86" s="96">
        <f t="shared" si="6"/>
        <v>4.2477876106194801E-2</v>
      </c>
      <c r="G86" s="97">
        <f t="shared" si="7"/>
        <v>4.2477876106194801E-2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140</v>
      </c>
      <c r="Y86" s="125">
        <v>152</v>
      </c>
      <c r="Z86" s="125">
        <v>175</v>
      </c>
    </row>
    <row r="87" spans="1:32" ht="15" customHeight="1" x14ac:dyDescent="0.25">
      <c r="A87" s="98" t="s">
        <v>5</v>
      </c>
      <c r="B87" s="95"/>
      <c r="C87" s="109" t="str">
        <f t="shared" si="3"/>
        <v>3,841</v>
      </c>
      <c r="D87" s="96">
        <f t="shared" si="4"/>
        <v>5.812672176308542E-2</v>
      </c>
      <c r="E87" s="97">
        <f t="shared" si="5"/>
        <v>5.812672176308542E-2</v>
      </c>
      <c r="F87" s="96">
        <f t="shared" si="6"/>
        <v>8.4721829991527775E-2</v>
      </c>
      <c r="G87" s="97">
        <f t="shared" si="7"/>
        <v>8.4721829991527775E-2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81</v>
      </c>
      <c r="Y87" s="125">
        <v>86</v>
      </c>
      <c r="Z87" s="125">
        <v>85</v>
      </c>
    </row>
    <row r="88" spans="1:32" ht="15" customHeight="1" x14ac:dyDescent="0.25">
      <c r="A88" s="95" t="s">
        <v>6</v>
      </c>
      <c r="B88" s="95"/>
      <c r="C88" s="109" t="str">
        <f t="shared" si="3"/>
        <v>5,725</v>
      </c>
      <c r="D88" s="96">
        <f t="shared" si="4"/>
        <v>5.1037268221039156E-2</v>
      </c>
      <c r="E88" s="97">
        <f t="shared" si="5"/>
        <v>5.1037268221039156E-2</v>
      </c>
      <c r="F88" s="96">
        <f t="shared" si="6"/>
        <v>3.69498279297229E-2</v>
      </c>
      <c r="G88" s="97">
        <f t="shared" si="7"/>
        <v>3.69498279297229E-2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129</v>
      </c>
      <c r="Y88" s="125">
        <v>133</v>
      </c>
      <c r="Z88" s="125">
        <v>144</v>
      </c>
    </row>
    <row r="89" spans="1:32" ht="15" customHeight="1" x14ac:dyDescent="0.25">
      <c r="A89" s="95" t="s">
        <v>104</v>
      </c>
      <c r="B89" s="95"/>
      <c r="C89" s="146" t="str">
        <f t="shared" si="3"/>
        <v>$34,420</v>
      </c>
      <c r="D89" s="96">
        <f t="shared" si="4"/>
        <v>4.273769672367056E-2</v>
      </c>
      <c r="E89" s="97">
        <f t="shared" si="5"/>
        <v>4.273769672367056E-2</v>
      </c>
      <c r="F89" s="96">
        <f t="shared" si="6"/>
        <v>0.18596457981600789</v>
      </c>
      <c r="G89" s="97">
        <f t="shared" si="7"/>
        <v>0.18596457981600789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307</v>
      </c>
      <c r="Y89" s="125">
        <v>292</v>
      </c>
      <c r="Z89" s="125">
        <v>329</v>
      </c>
    </row>
    <row r="90" spans="1:32" ht="15" customHeight="1" x14ac:dyDescent="0.25">
      <c r="A90" s="95" t="s">
        <v>7</v>
      </c>
      <c r="B90" s="95"/>
      <c r="C90" s="109" t="str">
        <f t="shared" si="3"/>
        <v>$240.2 mil</v>
      </c>
      <c r="D90" s="96">
        <f t="shared" si="4"/>
        <v>0.10662050534186096</v>
      </c>
      <c r="E90" s="97">
        <f t="shared" si="5"/>
        <v>0.10662050534186096</v>
      </c>
      <c r="F90" s="96">
        <f t="shared" si="6"/>
        <v>0.26803435195305636</v>
      </c>
      <c r="G90" s="97">
        <f t="shared" si="7"/>
        <v>0.26803435195305636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485</v>
      </c>
      <c r="Y90" s="125">
        <v>481</v>
      </c>
      <c r="Z90" s="125">
        <v>522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2804</v>
      </c>
      <c r="Y91" s="125">
        <v>2817</v>
      </c>
      <c r="Z91" s="125">
        <v>2981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122</v>
      </c>
      <c r="Y93" s="125">
        <v>127</v>
      </c>
      <c r="Z93" s="125">
        <v>146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406</v>
      </c>
      <c r="Y94" s="125">
        <v>432</v>
      </c>
      <c r="Z94" s="125">
        <v>436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112</v>
      </c>
      <c r="Y95" s="125">
        <v>105</v>
      </c>
      <c r="Z95" s="125">
        <v>117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383</v>
      </c>
      <c r="Y96" s="125">
        <v>407</v>
      </c>
      <c r="Z96" s="125">
        <v>466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306</v>
      </c>
      <c r="Y97" s="125">
        <v>343</v>
      </c>
      <c r="Z97" s="125">
        <v>351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292</v>
      </c>
      <c r="Y98" s="125">
        <v>298</v>
      </c>
      <c r="Z98" s="125">
        <v>295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20</v>
      </c>
      <c r="Y99" s="125">
        <v>22</v>
      </c>
      <c r="Z99" s="125">
        <v>28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289</v>
      </c>
      <c r="Y100" s="125">
        <v>313</v>
      </c>
      <c r="Z100" s="125">
        <v>346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2563</v>
      </c>
      <c r="Y101" s="125">
        <v>2630</v>
      </c>
      <c r="Z101" s="125">
        <v>2741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4846</v>
      </c>
      <c r="Y104" s="125">
        <v>5170</v>
      </c>
      <c r="Z104" s="125">
        <v>5528</v>
      </c>
      <c r="AB104" s="122" t="str">
        <f>TEXT(Z104,"###,###")</f>
        <v>5,528</v>
      </c>
      <c r="AD104" s="143">
        <f>Z104/($Z$4)*100</f>
        <v>69.412355600200897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1360</v>
      </c>
      <c r="Y105" s="125">
        <v>1466</v>
      </c>
      <c r="Z105" s="125">
        <v>1444</v>
      </c>
      <c r="AB105" s="122" t="str">
        <f>TEXT(Z105,"###,###")</f>
        <v>1,444</v>
      </c>
      <c r="AD105" s="143">
        <f>Z105/($Z$4)*100</f>
        <v>18.131592164741335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6206</v>
      </c>
      <c r="Y106" s="132">
        <v>6636</v>
      </c>
      <c r="Z106" s="132">
        <v>6972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1155</v>
      </c>
      <c r="Y108" s="125">
        <v>1210</v>
      </c>
      <c r="Z108" s="125">
        <v>1387</v>
      </c>
      <c r="AB108" s="122" t="str">
        <f>TEXT(Z108,"###,###")</f>
        <v>1,387</v>
      </c>
      <c r="AD108" s="143">
        <f>Z108/($Z$4)*100</f>
        <v>17.415871421396282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1032</v>
      </c>
      <c r="Y109" s="125">
        <v>1034</v>
      </c>
      <c r="Z109" s="125">
        <v>1123</v>
      </c>
      <c r="AB109" s="122" t="str">
        <f>TEXT(Z109,"###,###")</f>
        <v>1,123</v>
      </c>
      <c r="AD109" s="143">
        <f>Z109/($Z$4)*100</f>
        <v>14.100954294324461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1763</v>
      </c>
      <c r="Y110" s="125">
        <v>2194</v>
      </c>
      <c r="Z110" s="125">
        <v>2215</v>
      </c>
      <c r="AB110" s="122" t="str">
        <f>TEXT(Z110,"###,###")</f>
        <v>2,215</v>
      </c>
      <c r="AD110" s="143">
        <f>Z110/($Z$4)*100</f>
        <v>27.812656956303368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2255</v>
      </c>
      <c r="Y111" s="125">
        <v>2198</v>
      </c>
      <c r="Z111" s="125">
        <v>2244</v>
      </c>
      <c r="AB111" s="122" t="str">
        <f>TEXT(Z111,"###,###")</f>
        <v>2,244</v>
      </c>
      <c r="AD111" s="143">
        <f>Z111/($Z$4)*100</f>
        <v>28.176795580110497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7112</v>
      </c>
      <c r="Y112" s="125">
        <v>7433</v>
      </c>
      <c r="Z112" s="125">
        <v>7964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42.79</v>
      </c>
      <c r="U118" s="144">
        <v>46.12</v>
      </c>
      <c r="V118" s="144">
        <v>41.29</v>
      </c>
      <c r="W118" s="144">
        <v>45.46</v>
      </c>
      <c r="X118" s="144">
        <v>44.43</v>
      </c>
      <c r="Y118" s="144">
        <v>43.45</v>
      </c>
      <c r="Z118" s="144">
        <v>43.59</v>
      </c>
      <c r="AB118" s="122" t="str">
        <f>TEXT(Z118,"##.0")</f>
        <v>43.6</v>
      </c>
    </row>
    <row r="120" spans="19:32" x14ac:dyDescent="0.25">
      <c r="S120" s="115" t="s">
        <v>106</v>
      </c>
      <c r="T120" s="125">
        <v>4436</v>
      </c>
      <c r="U120" s="125">
        <v>4443</v>
      </c>
      <c r="V120" s="125">
        <v>4373</v>
      </c>
      <c r="W120" s="125">
        <v>4361</v>
      </c>
      <c r="X120" s="125">
        <v>4402</v>
      </c>
      <c r="Y120" s="125">
        <v>4481</v>
      </c>
      <c r="Z120" s="125">
        <v>4643</v>
      </c>
      <c r="AB120" s="122" t="str">
        <f>TEXT(Z120,"###,###")</f>
        <v>4,643</v>
      </c>
    </row>
    <row r="121" spans="19:32" x14ac:dyDescent="0.25">
      <c r="S121" s="115" t="s">
        <v>107</v>
      </c>
      <c r="T121" s="125">
        <v>658</v>
      </c>
      <c r="U121" s="125">
        <v>679</v>
      </c>
      <c r="V121" s="125">
        <v>639</v>
      </c>
      <c r="W121" s="125">
        <v>607</v>
      </c>
      <c r="X121" s="125">
        <v>594</v>
      </c>
      <c r="Y121" s="125">
        <v>585</v>
      </c>
      <c r="Z121" s="125">
        <v>650</v>
      </c>
      <c r="AB121" s="122" t="str">
        <f>TEXT(Z121,"###,###")</f>
        <v>650</v>
      </c>
    </row>
    <row r="122" spans="19:32" x14ac:dyDescent="0.25">
      <c r="S122" s="115" t="s">
        <v>108</v>
      </c>
      <c r="T122" s="125">
        <v>420</v>
      </c>
      <c r="U122" s="125">
        <v>407</v>
      </c>
      <c r="V122" s="125">
        <v>421</v>
      </c>
      <c r="W122" s="125">
        <v>406</v>
      </c>
      <c r="X122" s="125">
        <v>367</v>
      </c>
      <c r="Y122" s="125">
        <v>381</v>
      </c>
      <c r="Z122" s="125">
        <v>430</v>
      </c>
      <c r="AB122" s="122" t="str">
        <f>TEXT(Z122,"###,###")</f>
        <v>430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4856</v>
      </c>
      <c r="U124" s="125">
        <v>4850</v>
      </c>
      <c r="V124" s="125">
        <v>4794</v>
      </c>
      <c r="W124" s="125">
        <v>4767</v>
      </c>
      <c r="X124" s="125">
        <v>4769</v>
      </c>
      <c r="Y124" s="125">
        <v>4862</v>
      </c>
      <c r="Z124" s="125">
        <v>5073</v>
      </c>
      <c r="AB124" s="122" t="str">
        <f>TEXT(Z124,"###,###")</f>
        <v>5,073</v>
      </c>
      <c r="AD124" s="139">
        <f>Z124/$Z$7*100</f>
        <v>88.6113537117904</v>
      </c>
    </row>
    <row r="125" spans="19:32" x14ac:dyDescent="0.25">
      <c r="S125" s="115" t="s">
        <v>110</v>
      </c>
      <c r="T125" s="125">
        <v>1078</v>
      </c>
      <c r="U125" s="125">
        <v>1086</v>
      </c>
      <c r="V125" s="125">
        <v>1060</v>
      </c>
      <c r="W125" s="125">
        <v>1013</v>
      </c>
      <c r="X125" s="125">
        <v>961</v>
      </c>
      <c r="Y125" s="125">
        <v>966</v>
      </c>
      <c r="Z125" s="125">
        <v>1080</v>
      </c>
      <c r="AB125" s="122" t="str">
        <f>TEXT(Z125,"###,###")</f>
        <v>1,080</v>
      </c>
      <c r="AD125" s="139">
        <f>Z125/$Z$7*100</f>
        <v>18.8646288209607</v>
      </c>
    </row>
    <row r="127" spans="19:32" x14ac:dyDescent="0.25">
      <c r="S127" s="115" t="s">
        <v>111</v>
      </c>
      <c r="T127" s="125">
        <v>2942</v>
      </c>
      <c r="U127" s="125">
        <v>2947</v>
      </c>
      <c r="V127" s="125">
        <v>2889</v>
      </c>
      <c r="W127" s="125">
        <v>2822</v>
      </c>
      <c r="X127" s="125">
        <v>2808</v>
      </c>
      <c r="Y127" s="125">
        <v>2817</v>
      </c>
      <c r="Z127" s="125">
        <v>2977</v>
      </c>
      <c r="AB127" s="122" t="str">
        <f>TEXT(Z127,"###,###")</f>
        <v>2,977</v>
      </c>
      <c r="AD127" s="139">
        <f>Z127/$Z$7*100</f>
        <v>52</v>
      </c>
    </row>
    <row r="128" spans="19:32" x14ac:dyDescent="0.25">
      <c r="S128" s="115" t="s">
        <v>112</v>
      </c>
      <c r="T128" s="125">
        <v>2575</v>
      </c>
      <c r="U128" s="125">
        <v>2583</v>
      </c>
      <c r="V128" s="125">
        <v>2552</v>
      </c>
      <c r="W128" s="125">
        <v>2553</v>
      </c>
      <c r="X128" s="125">
        <v>2563</v>
      </c>
      <c r="Y128" s="125">
        <v>2630</v>
      </c>
      <c r="Z128" s="125">
        <v>2742</v>
      </c>
      <c r="AB128" s="122" t="str">
        <f>TEXT(Z128,"###,###")</f>
        <v>2,742</v>
      </c>
      <c r="AD128" s="139">
        <f>Z128/$Z$7*100</f>
        <v>47.895196506550221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55" id="{2D088DE0-28B4-4B15-8B84-67C7CDEA2D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58" id="{8CF8532B-1B71-4FCE-A9C5-E1E7F5A95F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61" id="{FF4F739E-AC2A-49DD-8F68-3AE0D09A4F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64" id="{3E89A378-69C6-4C8B-9FB5-667E37B636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61A33-0A25-490B-BBAC-A045CC08FEEB}">
  <sheetPr codeName="Sheet8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Colac-Otway</v>
      </c>
      <c r="T1" s="113"/>
      <c r="U1" s="113"/>
      <c r="V1" s="113"/>
      <c r="W1" s="113"/>
      <c r="X1" s="113"/>
      <c r="Y1" s="114" t="str">
        <f>Y3</f>
        <v>8.16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131</v>
      </c>
      <c r="Y3" s="118" t="s">
        <v>227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8.16 Colac-Otway,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16528</v>
      </c>
      <c r="U4" s="121">
        <v>16280</v>
      </c>
      <c r="V4" s="121">
        <v>16422</v>
      </c>
      <c r="W4" s="121">
        <v>16815</v>
      </c>
      <c r="X4" s="121">
        <v>16419</v>
      </c>
      <c r="Y4" s="121">
        <v>17211</v>
      </c>
      <c r="Z4" s="121">
        <v>17674</v>
      </c>
      <c r="AB4" s="122" t="str">
        <f>TEXT(Z4,"###,###")</f>
        <v>17,674</v>
      </c>
      <c r="AD4" s="123">
        <f>Z4/Y4-1</f>
        <v>2.6901400267270947E-2</v>
      </c>
      <c r="AF4" s="123">
        <f t="shared" ref="AF4:AF9" si="0">Z4/T4-1</f>
        <v>6.9336882865440375E-2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8615</v>
      </c>
      <c r="U5" s="121">
        <v>8405</v>
      </c>
      <c r="V5" s="121">
        <v>8456</v>
      </c>
      <c r="W5" s="121">
        <v>8685</v>
      </c>
      <c r="X5" s="121">
        <v>8344</v>
      </c>
      <c r="Y5" s="121">
        <v>8816</v>
      </c>
      <c r="Z5" s="121">
        <v>9061</v>
      </c>
      <c r="AB5" s="122" t="str">
        <f>TEXT(Z5,"###,###")</f>
        <v>9,061</v>
      </c>
      <c r="AD5" s="123">
        <f t="shared" ref="AD5:AD9" si="1">Z5/Y5-1</f>
        <v>2.7790381125226915E-2</v>
      </c>
      <c r="AF5" s="123">
        <f t="shared" si="0"/>
        <v>5.1770168311085385E-2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7909</v>
      </c>
      <c r="U6" s="121">
        <v>7879</v>
      </c>
      <c r="V6" s="121">
        <v>7967</v>
      </c>
      <c r="W6" s="121">
        <v>8131</v>
      </c>
      <c r="X6" s="121">
        <v>8073</v>
      </c>
      <c r="Y6" s="121">
        <v>8395</v>
      </c>
      <c r="Z6" s="121">
        <v>8617</v>
      </c>
      <c r="AB6" s="122" t="str">
        <f>TEXT(Z6,"###,###")</f>
        <v>8,617</v>
      </c>
      <c r="AD6" s="123">
        <f t="shared" si="1"/>
        <v>2.6444312090529998E-2</v>
      </c>
      <c r="AF6" s="123">
        <f t="shared" si="0"/>
        <v>8.9518270324946192E-2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11806</v>
      </c>
      <c r="U7" s="121">
        <v>11789</v>
      </c>
      <c r="V7" s="121">
        <v>11712</v>
      </c>
      <c r="W7" s="121">
        <v>11705</v>
      </c>
      <c r="X7" s="121">
        <v>11699</v>
      </c>
      <c r="Y7" s="121">
        <v>12154</v>
      </c>
      <c r="Z7" s="121">
        <v>12668</v>
      </c>
      <c r="AB7" s="122" t="str">
        <f>TEXT(Z7,"###,###")</f>
        <v>12,668</v>
      </c>
      <c r="AD7" s="123">
        <f t="shared" si="1"/>
        <v>4.2290603916406155E-2</v>
      </c>
      <c r="AF7" s="123">
        <f t="shared" si="0"/>
        <v>7.3013721836354462E-2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17,674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12,668</v>
      </c>
      <c r="P8" s="48"/>
      <c r="S8" s="120" t="s">
        <v>88</v>
      </c>
      <c r="T8" s="121">
        <v>28837</v>
      </c>
      <c r="U8" s="121">
        <v>30631.34</v>
      </c>
      <c r="V8" s="121">
        <v>31880</v>
      </c>
      <c r="W8" s="121">
        <v>34420</v>
      </c>
      <c r="X8" s="121">
        <v>35086.300000000003</v>
      </c>
      <c r="Y8" s="121">
        <v>35609</v>
      </c>
      <c r="Z8" s="121">
        <v>34375</v>
      </c>
      <c r="AB8" s="122" t="str">
        <f>TEXT(Z8,"$###,###")</f>
        <v>$34,375</v>
      </c>
      <c r="AD8" s="123">
        <f t="shared" si="1"/>
        <v>-3.4654160465050987E-2</v>
      </c>
      <c r="AF8" s="123">
        <f t="shared" si="0"/>
        <v>0.19204494226167768</v>
      </c>
    </row>
    <row r="9" spans="1:32" x14ac:dyDescent="0.25">
      <c r="A9" s="52" t="s">
        <v>15</v>
      </c>
      <c r="B9" s="53"/>
      <c r="C9" s="54"/>
      <c r="D9" s="55">
        <f>AD104</f>
        <v>68.677152879936628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52.87338174928955</v>
      </c>
      <c r="P9" s="56" t="s">
        <v>89</v>
      </c>
      <c r="S9" s="120" t="s">
        <v>7</v>
      </c>
      <c r="T9" s="121">
        <v>436738466</v>
      </c>
      <c r="U9" s="121">
        <v>430741795</v>
      </c>
      <c r="V9" s="121">
        <v>456953898</v>
      </c>
      <c r="W9" s="121">
        <v>479560259</v>
      </c>
      <c r="X9" s="121">
        <v>486481895</v>
      </c>
      <c r="Y9" s="121">
        <v>521193432</v>
      </c>
      <c r="Z9" s="121">
        <v>564741365</v>
      </c>
      <c r="AB9" s="122" t="str">
        <f>TEXT(Z9/1000000,"$#,###.0")&amp;" mil"</f>
        <v>$564.7 mil</v>
      </c>
      <c r="AD9" s="123">
        <f t="shared" si="1"/>
        <v>8.3554262825015879E-2</v>
      </c>
      <c r="AF9" s="123">
        <f t="shared" si="0"/>
        <v>0.29308821861365431</v>
      </c>
    </row>
    <row r="10" spans="1:32" x14ac:dyDescent="0.25">
      <c r="A10" s="52" t="s">
        <v>18</v>
      </c>
      <c r="B10" s="53"/>
      <c r="C10" s="54"/>
      <c r="D10" s="55">
        <f>AD105</f>
        <v>15.423786352834673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47.110830438901168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86.872434480580992</v>
      </c>
      <c r="P11" s="56" t="s">
        <v>89</v>
      </c>
      <c r="S11" s="120" t="s">
        <v>30</v>
      </c>
      <c r="T11" s="125">
        <v>13699</v>
      </c>
      <c r="U11" s="125">
        <v>13506</v>
      </c>
      <c r="V11" s="125">
        <v>13700</v>
      </c>
      <c r="W11" s="125">
        <v>14098</v>
      </c>
      <c r="X11" s="125">
        <v>13846</v>
      </c>
      <c r="Y11" s="125">
        <v>14503</v>
      </c>
      <c r="Z11" s="125">
        <v>14853</v>
      </c>
    </row>
    <row r="12" spans="1:32" ht="28.5" customHeight="1" x14ac:dyDescent="0.25">
      <c r="A12" s="52" t="s">
        <v>20</v>
      </c>
      <c r="B12" s="54"/>
      <c r="C12" s="54"/>
      <c r="D12" s="55">
        <f>AD108</f>
        <v>18.739391196107277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22.252920745184717</v>
      </c>
      <c r="P12" s="56" t="s">
        <v>89</v>
      </c>
      <c r="S12" s="120" t="s">
        <v>31</v>
      </c>
      <c r="T12" s="125">
        <v>2832</v>
      </c>
      <c r="U12" s="125">
        <v>2775</v>
      </c>
      <c r="V12" s="125">
        <v>2719</v>
      </c>
      <c r="W12" s="125">
        <v>2719</v>
      </c>
      <c r="X12" s="125">
        <v>2574</v>
      </c>
      <c r="Y12" s="125">
        <v>2708</v>
      </c>
      <c r="Z12" s="125">
        <v>2819</v>
      </c>
    </row>
    <row r="13" spans="1:32" ht="15" customHeight="1" x14ac:dyDescent="0.25">
      <c r="A13" s="52" t="s">
        <v>21</v>
      </c>
      <c r="B13" s="54"/>
      <c r="C13" s="54"/>
      <c r="D13" s="55">
        <f>AD109</f>
        <v>16.029195428312775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19.146769265587867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30.168609256535024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976</v>
      </c>
      <c r="Z15" s="125">
        <v>1015</v>
      </c>
      <c r="AB15" s="129">
        <f t="shared" ref="AB15:AB34" si="2">IF(Z15="np",0,Z15/$Z$34)</f>
        <v>5.7428991739278033E-2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49</v>
      </c>
      <c r="Z16" s="125">
        <v>51</v>
      </c>
      <c r="AB16" s="129">
        <f t="shared" si="2"/>
        <v>2.8855946588208668E-3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1566</v>
      </c>
      <c r="Z17" s="125">
        <v>1698</v>
      </c>
      <c r="AB17" s="129">
        <f t="shared" si="2"/>
        <v>9.6073328052506513E-2</v>
      </c>
    </row>
    <row r="18" spans="1:28" x14ac:dyDescent="0.25">
      <c r="A18" s="82" t="str">
        <f>$S$1&amp;" ("&amp;$T$2&amp;" to "&amp;$Z$2&amp;")"</f>
        <v>Colac-Otway (2011-12 to 2017-18)</v>
      </c>
      <c r="B18" s="82"/>
      <c r="C18" s="82"/>
      <c r="D18" s="82"/>
      <c r="E18" s="82"/>
      <c r="F18" s="82"/>
      <c r="G18" s="82" t="str">
        <f>$S$1&amp;" ("&amp;$T$2&amp;" to "&amp;$Z$2&amp;")"</f>
        <v>Colac-Otway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101</v>
      </c>
      <c r="Z18" s="125">
        <v>93</v>
      </c>
      <c r="AB18" s="129">
        <f t="shared" si="2"/>
        <v>5.2619667307909927E-3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940</v>
      </c>
      <c r="Z19" s="125">
        <v>1142</v>
      </c>
      <c r="AB19" s="129">
        <f t="shared" si="2"/>
        <v>6.4614688242616278E-2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422</v>
      </c>
      <c r="Z20" s="125">
        <v>441</v>
      </c>
      <c r="AB20" s="129">
        <f t="shared" si="2"/>
        <v>2.4951906755686318E-2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1419</v>
      </c>
      <c r="Z21" s="125">
        <v>1594</v>
      </c>
      <c r="AB21" s="129">
        <f t="shared" si="2"/>
        <v>9.0188978160009051E-2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1433</v>
      </c>
      <c r="Z22" s="125">
        <v>1524</v>
      </c>
      <c r="AB22" s="129">
        <f t="shared" si="2"/>
        <v>8.622835804005885E-2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589</v>
      </c>
      <c r="Z23" s="125">
        <v>640</v>
      </c>
      <c r="AB23" s="129">
        <f t="shared" si="2"/>
        <v>3.6211383953830487E-2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143</v>
      </c>
      <c r="Z24" s="125">
        <v>108</v>
      </c>
      <c r="AB24" s="129">
        <f t="shared" si="2"/>
        <v>6.1106710422088942E-3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409</v>
      </c>
      <c r="Z25" s="125">
        <v>436</v>
      </c>
      <c r="AB25" s="129">
        <f t="shared" si="2"/>
        <v>2.4669005318547019E-2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215</v>
      </c>
      <c r="Z26" s="125">
        <v>228</v>
      </c>
      <c r="AB26" s="129">
        <f t="shared" si="2"/>
        <v>1.2900305533552111E-2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537</v>
      </c>
      <c r="Z27" s="125">
        <v>602</v>
      </c>
      <c r="AB27" s="129">
        <f t="shared" si="2"/>
        <v>3.40613330315718E-2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1787</v>
      </c>
      <c r="Z28" s="125">
        <v>1285</v>
      </c>
      <c r="AB28" s="129">
        <f t="shared" si="2"/>
        <v>7.2705669344800272E-2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1115</v>
      </c>
      <c r="Z29" s="125">
        <v>942</v>
      </c>
      <c r="AB29" s="129">
        <f t="shared" si="2"/>
        <v>5.3298630757044246E-2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1019</v>
      </c>
      <c r="Z30" s="125">
        <v>1118</v>
      </c>
      <c r="AB30" s="129">
        <f t="shared" si="2"/>
        <v>6.3256761344347628E-2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1690</v>
      </c>
      <c r="Z31" s="125">
        <v>1764</v>
      </c>
      <c r="AB31" s="129">
        <f t="shared" si="2"/>
        <v>9.9807627022745274E-2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196</v>
      </c>
      <c r="Z32" s="125">
        <v>284</v>
      </c>
      <c r="AB32" s="129">
        <f t="shared" si="2"/>
        <v>1.6068801629512276E-2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413</v>
      </c>
      <c r="Z33" s="125">
        <v>463</v>
      </c>
      <c r="AB33" s="129">
        <f t="shared" si="2"/>
        <v>2.6196673079099241E-2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17211</v>
      </c>
      <c r="Z34" s="132">
        <v>17674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10</v>
      </c>
      <c r="Y44" s="125">
        <v>6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248</v>
      </c>
      <c r="Y45" s="125">
        <v>245</v>
      </c>
      <c r="Z45" s="125">
        <v>260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528</v>
      </c>
      <c r="Y46" s="125">
        <v>557</v>
      </c>
      <c r="Z46" s="125">
        <v>564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828</v>
      </c>
      <c r="Y47" s="125">
        <v>845</v>
      </c>
      <c r="Z47" s="125">
        <v>845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913</v>
      </c>
      <c r="Y48" s="125">
        <v>995</v>
      </c>
      <c r="Z48" s="125">
        <v>1088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Colac-Otway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765</v>
      </c>
      <c r="Y49" s="125">
        <v>856</v>
      </c>
      <c r="Z49" s="125">
        <v>874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664</v>
      </c>
      <c r="Y50" s="125">
        <v>685</v>
      </c>
      <c r="Z50" s="125">
        <v>743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728</v>
      </c>
      <c r="Y51" s="125">
        <v>753</v>
      </c>
      <c r="Z51" s="125">
        <v>728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695</v>
      </c>
      <c r="Y52" s="125">
        <v>738</v>
      </c>
      <c r="Z52" s="125">
        <v>773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735</v>
      </c>
      <c r="Y53" s="125">
        <v>744</v>
      </c>
      <c r="Z53" s="125">
        <v>769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775</v>
      </c>
      <c r="Y54" s="125">
        <v>824</v>
      </c>
      <c r="Z54" s="125">
        <v>796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718</v>
      </c>
      <c r="Y55" s="125">
        <v>748</v>
      </c>
      <c r="Z55" s="125">
        <v>774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400</v>
      </c>
      <c r="Y56" s="125">
        <v>455</v>
      </c>
      <c r="Z56" s="125">
        <v>454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163</v>
      </c>
      <c r="Y57" s="125">
        <v>183</v>
      </c>
      <c r="Z57" s="125">
        <v>193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84</v>
      </c>
      <c r="Y58" s="125">
        <v>96</v>
      </c>
      <c r="Z58" s="125">
        <v>107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47</v>
      </c>
      <c r="Y59" s="125">
        <v>51</v>
      </c>
      <c r="Z59" s="125">
        <v>51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33</v>
      </c>
      <c r="Y60" s="125">
        <v>34</v>
      </c>
      <c r="Z60" s="125">
        <v>31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8344</v>
      </c>
      <c r="Y61" s="125">
        <v>8816</v>
      </c>
      <c r="Z61" s="125">
        <v>9061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13</v>
      </c>
      <c r="Y63" s="125">
        <v>5</v>
      </c>
      <c r="Z63" s="125">
        <v>9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Colac-Otway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227</v>
      </c>
      <c r="Y64" s="125">
        <v>239</v>
      </c>
      <c r="Z64" s="125">
        <v>288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599</v>
      </c>
      <c r="Y65" s="125">
        <v>608</v>
      </c>
      <c r="Z65" s="125">
        <v>537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811</v>
      </c>
      <c r="Y66" s="125">
        <v>847</v>
      </c>
      <c r="Z66" s="125">
        <v>880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814</v>
      </c>
      <c r="Y67" s="125">
        <v>894</v>
      </c>
      <c r="Z67" s="125">
        <v>886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651</v>
      </c>
      <c r="Y68" s="125">
        <v>652</v>
      </c>
      <c r="Z68" s="125">
        <v>782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616</v>
      </c>
      <c r="Y69" s="125">
        <v>663</v>
      </c>
      <c r="Z69" s="125">
        <v>699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710</v>
      </c>
      <c r="Y70" s="125">
        <v>686</v>
      </c>
      <c r="Z70" s="125">
        <v>705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829</v>
      </c>
      <c r="Y71" s="125">
        <v>883</v>
      </c>
      <c r="Z71" s="125">
        <v>854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824</v>
      </c>
      <c r="Y72" s="125">
        <v>787</v>
      </c>
      <c r="Z72" s="125">
        <v>803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759</v>
      </c>
      <c r="Y73" s="125">
        <v>811</v>
      </c>
      <c r="Z73" s="125">
        <v>802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622</v>
      </c>
      <c r="Y74" s="125">
        <v>692</v>
      </c>
      <c r="Z74" s="125">
        <v>688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318</v>
      </c>
      <c r="Y75" s="125">
        <v>348</v>
      </c>
      <c r="Z75" s="125">
        <v>368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130</v>
      </c>
      <c r="Y76" s="125">
        <v>135</v>
      </c>
      <c r="Z76" s="125">
        <v>150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60</v>
      </c>
      <c r="Y77" s="125">
        <v>73</v>
      </c>
      <c r="Z77" s="125">
        <v>66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38</v>
      </c>
      <c r="Y78" s="125">
        <v>39</v>
      </c>
      <c r="Z78" s="125">
        <v>39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37</v>
      </c>
      <c r="Y79" s="125">
        <v>33</v>
      </c>
      <c r="Z79" s="125">
        <v>38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8073</v>
      </c>
      <c r="Y80" s="125">
        <v>8395</v>
      </c>
      <c r="Z80" s="125">
        <v>8616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Colac-Otway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496</v>
      </c>
      <c r="Y83" s="125">
        <v>523</v>
      </c>
      <c r="Z83" s="125">
        <v>540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431</v>
      </c>
      <c r="Y84" s="125">
        <v>454</v>
      </c>
      <c r="Z84" s="125">
        <v>437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17,674</v>
      </c>
      <c r="D85" s="96">
        <f t="shared" ref="D85:D90" si="4">AD4</f>
        <v>2.6901400267270947E-2</v>
      </c>
      <c r="E85" s="97">
        <f t="shared" ref="E85:E90" si="5">AD4</f>
        <v>2.6901400267270947E-2</v>
      </c>
      <c r="F85" s="96">
        <f t="shared" ref="F85:F90" si="6">AF4</f>
        <v>6.9336882865440375E-2</v>
      </c>
      <c r="G85" s="97">
        <f t="shared" ref="G85:G90" si="7">AF4</f>
        <v>6.9336882865440375E-2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966</v>
      </c>
      <c r="Y85" s="125">
        <v>1018</v>
      </c>
      <c r="Z85" s="125">
        <v>1082</v>
      </c>
    </row>
    <row r="86" spans="1:32" ht="15" customHeight="1" x14ac:dyDescent="0.25">
      <c r="A86" s="98" t="s">
        <v>4</v>
      </c>
      <c r="B86" s="95"/>
      <c r="C86" s="109" t="str">
        <f t="shared" si="3"/>
        <v>9,061</v>
      </c>
      <c r="D86" s="96">
        <f t="shared" si="4"/>
        <v>2.7790381125226915E-2</v>
      </c>
      <c r="E86" s="97">
        <f t="shared" si="5"/>
        <v>2.7790381125226915E-2</v>
      </c>
      <c r="F86" s="96">
        <f t="shared" si="6"/>
        <v>5.1770168311085385E-2</v>
      </c>
      <c r="G86" s="97">
        <f t="shared" si="7"/>
        <v>5.1770168311085385E-2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293</v>
      </c>
      <c r="Y86" s="125">
        <v>293</v>
      </c>
      <c r="Z86" s="125">
        <v>313</v>
      </c>
    </row>
    <row r="87" spans="1:32" ht="15" customHeight="1" x14ac:dyDescent="0.25">
      <c r="A87" s="98" t="s">
        <v>5</v>
      </c>
      <c r="B87" s="95"/>
      <c r="C87" s="109" t="str">
        <f t="shared" si="3"/>
        <v>8,617</v>
      </c>
      <c r="D87" s="96">
        <f t="shared" si="4"/>
        <v>2.6444312090529998E-2</v>
      </c>
      <c r="E87" s="97">
        <f t="shared" si="5"/>
        <v>2.6444312090529998E-2</v>
      </c>
      <c r="F87" s="96">
        <f t="shared" si="6"/>
        <v>8.9518270324946192E-2</v>
      </c>
      <c r="G87" s="97">
        <f t="shared" si="7"/>
        <v>8.9518270324946192E-2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153</v>
      </c>
      <c r="Y87" s="125">
        <v>164</v>
      </c>
      <c r="Z87" s="125">
        <v>169</v>
      </c>
    </row>
    <row r="88" spans="1:32" ht="15" customHeight="1" x14ac:dyDescent="0.25">
      <c r="A88" s="95" t="s">
        <v>6</v>
      </c>
      <c r="B88" s="95"/>
      <c r="C88" s="109" t="str">
        <f t="shared" si="3"/>
        <v>12,668</v>
      </c>
      <c r="D88" s="96">
        <f t="shared" si="4"/>
        <v>4.2290603916406155E-2</v>
      </c>
      <c r="E88" s="97">
        <f t="shared" si="5"/>
        <v>4.2290603916406155E-2</v>
      </c>
      <c r="F88" s="96">
        <f t="shared" si="6"/>
        <v>7.3013721836354462E-2</v>
      </c>
      <c r="G88" s="97">
        <f t="shared" si="7"/>
        <v>7.3013721836354462E-2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250</v>
      </c>
      <c r="Y88" s="125">
        <v>253</v>
      </c>
      <c r="Z88" s="125">
        <v>270</v>
      </c>
    </row>
    <row r="89" spans="1:32" ht="15" customHeight="1" x14ac:dyDescent="0.25">
      <c r="A89" s="95" t="s">
        <v>104</v>
      </c>
      <c r="B89" s="95"/>
      <c r="C89" s="146" t="str">
        <f t="shared" si="3"/>
        <v>$34,375</v>
      </c>
      <c r="D89" s="96">
        <f t="shared" si="4"/>
        <v>-3.4654160465050987E-2</v>
      </c>
      <c r="E89" s="97">
        <f t="shared" si="5"/>
        <v>-3.4654160465050987E-2</v>
      </c>
      <c r="F89" s="96">
        <f t="shared" si="6"/>
        <v>0.19204494226167768</v>
      </c>
      <c r="G89" s="97">
        <f t="shared" si="7"/>
        <v>0.19204494226167768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608</v>
      </c>
      <c r="Y89" s="125">
        <v>652</v>
      </c>
      <c r="Z89" s="125">
        <v>691</v>
      </c>
    </row>
    <row r="90" spans="1:32" ht="15" customHeight="1" x14ac:dyDescent="0.25">
      <c r="A90" s="95" t="s">
        <v>7</v>
      </c>
      <c r="B90" s="95"/>
      <c r="C90" s="109" t="str">
        <f t="shared" si="3"/>
        <v>$564.7 mil</v>
      </c>
      <c r="D90" s="96">
        <f t="shared" si="4"/>
        <v>8.3554262825015879E-2</v>
      </c>
      <c r="E90" s="97">
        <f t="shared" si="5"/>
        <v>8.3554262825015879E-2</v>
      </c>
      <c r="F90" s="96">
        <f t="shared" si="6"/>
        <v>0.29308821861365431</v>
      </c>
      <c r="G90" s="97">
        <f t="shared" si="7"/>
        <v>0.29308821861365431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1328</v>
      </c>
      <c r="Y90" s="125">
        <v>1445</v>
      </c>
      <c r="Z90" s="125">
        <v>1536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6178</v>
      </c>
      <c r="Y91" s="125">
        <v>6433</v>
      </c>
      <c r="Z91" s="125">
        <v>6700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301</v>
      </c>
      <c r="Y93" s="125">
        <v>314</v>
      </c>
      <c r="Z93" s="125">
        <v>368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917</v>
      </c>
      <c r="Y94" s="125">
        <v>940</v>
      </c>
      <c r="Z94" s="125">
        <v>956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178</v>
      </c>
      <c r="Y95" s="125">
        <v>194</v>
      </c>
      <c r="Z95" s="125">
        <v>186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892</v>
      </c>
      <c r="Y96" s="125">
        <v>953</v>
      </c>
      <c r="Z96" s="125">
        <v>973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699</v>
      </c>
      <c r="Y97" s="125">
        <v>762</v>
      </c>
      <c r="Z97" s="125">
        <v>760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576</v>
      </c>
      <c r="Y98" s="125">
        <v>544</v>
      </c>
      <c r="Z98" s="125">
        <v>569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24</v>
      </c>
      <c r="Y99" s="125">
        <v>29</v>
      </c>
      <c r="Z99" s="125">
        <v>33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677</v>
      </c>
      <c r="Y100" s="125">
        <v>778</v>
      </c>
      <c r="Z100" s="125">
        <v>886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5522</v>
      </c>
      <c r="Y101" s="125">
        <v>5721</v>
      </c>
      <c r="Z101" s="125">
        <v>5969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11170</v>
      </c>
      <c r="Y104" s="125">
        <v>12213</v>
      </c>
      <c r="Z104" s="125">
        <v>12138</v>
      </c>
      <c r="AB104" s="122" t="str">
        <f>TEXT(Z104,"###,###")</f>
        <v>12,138</v>
      </c>
      <c r="AD104" s="143">
        <f>Z104/($Z$4)*100</f>
        <v>68.677152879936628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3037</v>
      </c>
      <c r="Y105" s="125">
        <v>2862</v>
      </c>
      <c r="Z105" s="125">
        <v>2726</v>
      </c>
      <c r="AB105" s="122" t="str">
        <f>TEXT(Z105,"###,###")</f>
        <v>2,726</v>
      </c>
      <c r="AD105" s="143">
        <f>Z105/($Z$4)*100</f>
        <v>15.423786352834673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14207</v>
      </c>
      <c r="Y106" s="132">
        <v>15075</v>
      </c>
      <c r="Z106" s="132">
        <v>14864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2558</v>
      </c>
      <c r="Y108" s="125">
        <v>2731</v>
      </c>
      <c r="Z108" s="125">
        <v>3312</v>
      </c>
      <c r="AB108" s="122" t="str">
        <f>TEXT(Z108,"###,###")</f>
        <v>3,312</v>
      </c>
      <c r="AD108" s="143">
        <f>Z108/($Z$4)*100</f>
        <v>18.739391196107277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2671</v>
      </c>
      <c r="Y109" s="125">
        <v>2736</v>
      </c>
      <c r="Z109" s="125">
        <v>2833</v>
      </c>
      <c r="AB109" s="122" t="str">
        <f>TEXT(Z109,"###,###")</f>
        <v>2,833</v>
      </c>
      <c r="AD109" s="143">
        <f>Z109/($Z$4)*100</f>
        <v>16.029195428312775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3337</v>
      </c>
      <c r="Y110" s="125">
        <v>3686</v>
      </c>
      <c r="Z110" s="125">
        <v>3384</v>
      </c>
      <c r="AB110" s="122" t="str">
        <f>TEXT(Z110,"###,###")</f>
        <v>3,384</v>
      </c>
      <c r="AD110" s="143">
        <f>Z110/($Z$4)*100</f>
        <v>19.146769265587867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5649</v>
      </c>
      <c r="Y111" s="125">
        <v>5922</v>
      </c>
      <c r="Z111" s="125">
        <v>5332</v>
      </c>
      <c r="AB111" s="122" t="str">
        <f>TEXT(Z111,"###,###")</f>
        <v>5,332</v>
      </c>
      <c r="AD111" s="143">
        <f>Z111/($Z$4)*100</f>
        <v>30.168609256535024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16419</v>
      </c>
      <c r="Y112" s="125">
        <v>17211</v>
      </c>
      <c r="Z112" s="125">
        <v>17674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40.159999999999997</v>
      </c>
      <c r="U118" s="144">
        <v>44.49</v>
      </c>
      <c r="V118" s="144">
        <v>41.67</v>
      </c>
      <c r="W118" s="144">
        <v>43.89</v>
      </c>
      <c r="X118" s="144">
        <v>44.89</v>
      </c>
      <c r="Y118" s="144">
        <v>43.01</v>
      </c>
      <c r="Z118" s="144">
        <v>42.88</v>
      </c>
      <c r="AB118" s="122" t="str">
        <f>TEXT(Z118,"##.0")</f>
        <v>42.9</v>
      </c>
    </row>
    <row r="120" spans="19:32" x14ac:dyDescent="0.25">
      <c r="S120" s="115" t="s">
        <v>106</v>
      </c>
      <c r="T120" s="125">
        <v>8977</v>
      </c>
      <c r="U120" s="125">
        <v>9013</v>
      </c>
      <c r="V120" s="125">
        <v>8987</v>
      </c>
      <c r="W120" s="125">
        <v>8990</v>
      </c>
      <c r="X120" s="125">
        <v>9124</v>
      </c>
      <c r="Y120" s="125">
        <v>9446</v>
      </c>
      <c r="Z120" s="125">
        <v>9848</v>
      </c>
      <c r="AB120" s="122" t="str">
        <f>TEXT(Z120,"###,###")</f>
        <v>9,848</v>
      </c>
    </row>
    <row r="121" spans="19:32" x14ac:dyDescent="0.25">
      <c r="S121" s="115" t="s">
        <v>107</v>
      </c>
      <c r="T121" s="125">
        <v>1706</v>
      </c>
      <c r="U121" s="125">
        <v>1662</v>
      </c>
      <c r="V121" s="125">
        <v>1606</v>
      </c>
      <c r="W121" s="125">
        <v>1575</v>
      </c>
      <c r="X121" s="125">
        <v>1529</v>
      </c>
      <c r="Y121" s="125">
        <v>1576</v>
      </c>
      <c r="Z121" s="125">
        <v>1662</v>
      </c>
      <c r="AB121" s="122" t="str">
        <f>TEXT(Z121,"###,###")</f>
        <v>1,662</v>
      </c>
    </row>
    <row r="122" spans="19:32" x14ac:dyDescent="0.25">
      <c r="S122" s="115" t="s">
        <v>108</v>
      </c>
      <c r="T122" s="125">
        <v>1123</v>
      </c>
      <c r="U122" s="125">
        <v>1110</v>
      </c>
      <c r="V122" s="125">
        <v>1119</v>
      </c>
      <c r="W122" s="125">
        <v>1142</v>
      </c>
      <c r="X122" s="125">
        <v>1038</v>
      </c>
      <c r="Y122" s="125">
        <v>1132</v>
      </c>
      <c r="Z122" s="125">
        <v>1157</v>
      </c>
      <c r="AB122" s="122" t="str">
        <f>TEXT(Z122,"###,###")</f>
        <v>1,157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10100</v>
      </c>
      <c r="U124" s="125">
        <v>10123</v>
      </c>
      <c r="V124" s="125">
        <v>10106</v>
      </c>
      <c r="W124" s="125">
        <v>10132</v>
      </c>
      <c r="X124" s="125">
        <v>10162</v>
      </c>
      <c r="Y124" s="125">
        <v>10578</v>
      </c>
      <c r="Z124" s="125">
        <v>11005</v>
      </c>
      <c r="AB124" s="122" t="str">
        <f>TEXT(Z124,"###,###")</f>
        <v>11,005</v>
      </c>
      <c r="AD124" s="139">
        <f>Z124/$Z$7*100</f>
        <v>86.872434480580992</v>
      </c>
    </row>
    <row r="125" spans="19:32" x14ac:dyDescent="0.25">
      <c r="S125" s="115" t="s">
        <v>110</v>
      </c>
      <c r="T125" s="125">
        <v>2829</v>
      </c>
      <c r="U125" s="125">
        <v>2772</v>
      </c>
      <c r="V125" s="125">
        <v>2725</v>
      </c>
      <c r="W125" s="125">
        <v>2717</v>
      </c>
      <c r="X125" s="125">
        <v>2567</v>
      </c>
      <c r="Y125" s="125">
        <v>2708</v>
      </c>
      <c r="Z125" s="125">
        <v>2819</v>
      </c>
      <c r="AB125" s="122" t="str">
        <f>TEXT(Z125,"###,###")</f>
        <v>2,819</v>
      </c>
      <c r="AD125" s="139">
        <f>Z125/$Z$7*100</f>
        <v>22.252920745184717</v>
      </c>
    </row>
    <row r="127" spans="19:32" x14ac:dyDescent="0.25">
      <c r="S127" s="115" t="s">
        <v>111</v>
      </c>
      <c r="T127" s="125">
        <v>6282</v>
      </c>
      <c r="U127" s="125">
        <v>6208</v>
      </c>
      <c r="V127" s="125">
        <v>6175</v>
      </c>
      <c r="W127" s="125">
        <v>6207</v>
      </c>
      <c r="X127" s="125">
        <v>6182</v>
      </c>
      <c r="Y127" s="125">
        <v>6433</v>
      </c>
      <c r="Z127" s="125">
        <v>6698</v>
      </c>
      <c r="AB127" s="122" t="str">
        <f>TEXT(Z127,"###,###")</f>
        <v>6,698</v>
      </c>
      <c r="AD127" s="139">
        <f>Z127/$Z$7*100</f>
        <v>52.87338174928955</v>
      </c>
    </row>
    <row r="128" spans="19:32" x14ac:dyDescent="0.25">
      <c r="S128" s="115" t="s">
        <v>112</v>
      </c>
      <c r="T128" s="125">
        <v>5520</v>
      </c>
      <c r="U128" s="125">
        <v>5579</v>
      </c>
      <c r="V128" s="125">
        <v>5542</v>
      </c>
      <c r="W128" s="125">
        <v>5503</v>
      </c>
      <c r="X128" s="125">
        <v>5520</v>
      </c>
      <c r="Y128" s="125">
        <v>5721</v>
      </c>
      <c r="Z128" s="125">
        <v>5968</v>
      </c>
      <c r="AB128" s="122" t="str">
        <f>TEXT(Z128,"###,###")</f>
        <v>5,968</v>
      </c>
      <c r="AD128" s="139">
        <f>Z128/$Z$7*100</f>
        <v>47.110830438901168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45" id="{4F1C9B1B-CCD2-4652-BCC1-F2721F605A3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48" id="{D8E26C19-58A8-4D11-963B-A881AE63AF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51" id="{5C07FDB3-7207-4EE2-A210-11493415F4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54" id="{B0EC96B5-702D-4DF1-A7D7-A7F75671FE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BBEFC-BE2B-4116-8440-D5C0A3E0E295}">
  <sheetPr codeName="Sheet8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Corangamite</v>
      </c>
      <c r="T1" s="113"/>
      <c r="U1" s="113"/>
      <c r="V1" s="113"/>
      <c r="W1" s="113"/>
      <c r="X1" s="113"/>
      <c r="Y1" s="114" t="str">
        <f>Y3</f>
        <v>8.17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132</v>
      </c>
      <c r="Y3" s="118" t="s">
        <v>228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8.17 Corangamite,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11585</v>
      </c>
      <c r="U4" s="121">
        <v>11226</v>
      </c>
      <c r="V4" s="121">
        <v>11586</v>
      </c>
      <c r="W4" s="121">
        <v>11815</v>
      </c>
      <c r="X4" s="121">
        <v>11676</v>
      </c>
      <c r="Y4" s="121">
        <v>12184</v>
      </c>
      <c r="Z4" s="121">
        <v>13517</v>
      </c>
      <c r="AB4" s="122" t="str">
        <f>TEXT(Z4,"###,###")</f>
        <v>13,517</v>
      </c>
      <c r="AD4" s="123">
        <f>Z4/Y4-1</f>
        <v>0.10940577806959939</v>
      </c>
      <c r="AF4" s="123">
        <f t="shared" ref="AF4:AF9" si="0">Z4/T4-1</f>
        <v>0.16676737160120836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6048</v>
      </c>
      <c r="U5" s="121">
        <v>5919</v>
      </c>
      <c r="V5" s="121">
        <v>5982</v>
      </c>
      <c r="W5" s="121">
        <v>6051</v>
      </c>
      <c r="X5" s="121">
        <v>5945</v>
      </c>
      <c r="Y5" s="121">
        <v>6212</v>
      </c>
      <c r="Z5" s="121">
        <v>6947</v>
      </c>
      <c r="AB5" s="122" t="str">
        <f>TEXT(Z5,"###,###")</f>
        <v>6,947</v>
      </c>
      <c r="AD5" s="123">
        <f t="shared" ref="AD5:AD9" si="1">Z5/Y5-1</f>
        <v>0.11831938184159685</v>
      </c>
      <c r="AF5" s="123">
        <f t="shared" si="0"/>
        <v>0.14864417989418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5536</v>
      </c>
      <c r="U6" s="121">
        <v>5309</v>
      </c>
      <c r="V6" s="121">
        <v>5604</v>
      </c>
      <c r="W6" s="121">
        <v>5764</v>
      </c>
      <c r="X6" s="121">
        <v>5730</v>
      </c>
      <c r="Y6" s="121">
        <v>5972</v>
      </c>
      <c r="Z6" s="121">
        <v>6572</v>
      </c>
      <c r="AB6" s="122" t="str">
        <f>TEXT(Z6,"###,###")</f>
        <v>6,572</v>
      </c>
      <c r="AD6" s="123">
        <f t="shared" si="1"/>
        <v>0.10046885465505695</v>
      </c>
      <c r="AF6" s="123">
        <f t="shared" si="0"/>
        <v>0.18713872832369938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8103</v>
      </c>
      <c r="U7" s="121">
        <v>8047</v>
      </c>
      <c r="V7" s="121">
        <v>8202</v>
      </c>
      <c r="W7" s="121">
        <v>8259</v>
      </c>
      <c r="X7" s="121">
        <v>8100</v>
      </c>
      <c r="Y7" s="121">
        <v>8369</v>
      </c>
      <c r="Z7" s="121">
        <v>9254</v>
      </c>
      <c r="AB7" s="122" t="str">
        <f>TEXT(Z7,"###,###")</f>
        <v>9,254</v>
      </c>
      <c r="AD7" s="123">
        <f t="shared" si="1"/>
        <v>0.1057474011231927</v>
      </c>
      <c r="AF7" s="123">
        <f t="shared" si="0"/>
        <v>0.14204615574478585</v>
      </c>
    </row>
    <row r="8" spans="1:32" ht="17.25" customHeight="1" x14ac:dyDescent="0.25">
      <c r="A8" s="44" t="s">
        <v>13</v>
      </c>
      <c r="B8" s="45"/>
      <c r="C8" s="46"/>
      <c r="D8" s="47" t="str">
        <f>AB4</f>
        <v>13,517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9,254</v>
      </c>
      <c r="P8" s="48"/>
      <c r="S8" s="120" t="s">
        <v>88</v>
      </c>
      <c r="T8" s="121">
        <v>25789.53</v>
      </c>
      <c r="U8" s="121">
        <v>27670.63</v>
      </c>
      <c r="V8" s="121">
        <v>27923.79</v>
      </c>
      <c r="W8" s="121">
        <v>28898.33</v>
      </c>
      <c r="X8" s="121">
        <v>30050.41</v>
      </c>
      <c r="Y8" s="121">
        <v>30468</v>
      </c>
      <c r="Z8" s="121">
        <v>30851.67</v>
      </c>
      <c r="AB8" s="122" t="str">
        <f>TEXT(Z8,"$###,###")</f>
        <v>$30,852</v>
      </c>
      <c r="AD8" s="123">
        <f t="shared" si="1"/>
        <v>1.2592556124458421E-2</v>
      </c>
      <c r="AF8" s="123">
        <f t="shared" si="0"/>
        <v>0.1962866325985777</v>
      </c>
    </row>
    <row r="9" spans="1:32" x14ac:dyDescent="0.25">
      <c r="A9" s="52" t="s">
        <v>15</v>
      </c>
      <c r="B9" s="53"/>
      <c r="C9" s="54"/>
      <c r="D9" s="55">
        <f>AD104</f>
        <v>62.994747355182369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53.339096606872701</v>
      </c>
      <c r="P9" s="56" t="s">
        <v>89</v>
      </c>
      <c r="S9" s="120" t="s">
        <v>7</v>
      </c>
      <c r="T9" s="121">
        <v>301335792</v>
      </c>
      <c r="U9" s="121">
        <v>272152701</v>
      </c>
      <c r="V9" s="121">
        <v>340103864</v>
      </c>
      <c r="W9" s="121">
        <v>351255543</v>
      </c>
      <c r="X9" s="121">
        <v>327052656</v>
      </c>
      <c r="Y9" s="121">
        <v>347414837</v>
      </c>
      <c r="Z9" s="121">
        <v>389440461</v>
      </c>
      <c r="AB9" s="122" t="str">
        <f>TEXT(Z9/1000000,"$#,###.0")&amp;" mil"</f>
        <v>$389.4 mil</v>
      </c>
      <c r="AD9" s="123">
        <f t="shared" si="1"/>
        <v>0.1209666931985407</v>
      </c>
      <c r="AF9" s="123">
        <f t="shared" si="0"/>
        <v>0.29238036548940727</v>
      </c>
    </row>
    <row r="10" spans="1:32" x14ac:dyDescent="0.25">
      <c r="A10" s="52" t="s">
        <v>18</v>
      </c>
      <c r="B10" s="53"/>
      <c r="C10" s="54"/>
      <c r="D10" s="55">
        <f>AD105</f>
        <v>15.950284826514761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46.62848497946834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78.571428571428569</v>
      </c>
      <c r="P11" s="56" t="s">
        <v>89</v>
      </c>
      <c r="S11" s="120" t="s">
        <v>30</v>
      </c>
      <c r="T11" s="125">
        <v>8765</v>
      </c>
      <c r="U11" s="125">
        <v>8525</v>
      </c>
      <c r="V11" s="125">
        <v>8806</v>
      </c>
      <c r="W11" s="125">
        <v>9089</v>
      </c>
      <c r="X11" s="125">
        <v>9060</v>
      </c>
      <c r="Y11" s="125">
        <v>9497</v>
      </c>
      <c r="Z11" s="125">
        <v>10458</v>
      </c>
    </row>
    <row r="12" spans="1:32" ht="28.5" customHeight="1" x14ac:dyDescent="0.25">
      <c r="A12" s="52" t="s">
        <v>20</v>
      </c>
      <c r="B12" s="54"/>
      <c r="C12" s="54"/>
      <c r="D12" s="55">
        <f>AD108</f>
        <v>21.284308648368722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33.077588070023772</v>
      </c>
      <c r="P12" s="56" t="s">
        <v>89</v>
      </c>
      <c r="S12" s="120" t="s">
        <v>31</v>
      </c>
      <c r="T12" s="125">
        <v>2817</v>
      </c>
      <c r="U12" s="125">
        <v>2703</v>
      </c>
      <c r="V12" s="125">
        <v>2780</v>
      </c>
      <c r="W12" s="125">
        <v>2726</v>
      </c>
      <c r="X12" s="125">
        <v>2611</v>
      </c>
      <c r="Y12" s="125">
        <v>2687</v>
      </c>
      <c r="Z12" s="125">
        <v>3061</v>
      </c>
    </row>
    <row r="13" spans="1:32" ht="15" customHeight="1" x14ac:dyDescent="0.25">
      <c r="A13" s="52" t="s">
        <v>21</v>
      </c>
      <c r="B13" s="54"/>
      <c r="C13" s="54"/>
      <c r="D13" s="55">
        <f>AD109</f>
        <v>17.969963749352665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18.746763335059555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21.003181179255755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1926</v>
      </c>
      <c r="Z15" s="125">
        <v>2172</v>
      </c>
      <c r="AB15" s="129">
        <f t="shared" ref="AB15:AB34" si="2">IF(Z15="np",0,Z15/$Z$34)</f>
        <v>0.16068654287193904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76</v>
      </c>
      <c r="Z16" s="125">
        <v>65</v>
      </c>
      <c r="AB16" s="129">
        <f t="shared" si="2"/>
        <v>4.8087593400902564E-3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718</v>
      </c>
      <c r="Z17" s="125">
        <v>750</v>
      </c>
      <c r="AB17" s="129">
        <f t="shared" si="2"/>
        <v>5.5485684693349115E-2</v>
      </c>
    </row>
    <row r="18" spans="1:28" x14ac:dyDescent="0.25">
      <c r="A18" s="82" t="str">
        <f>$S$1&amp;" ("&amp;$T$2&amp;" to "&amp;$Z$2&amp;")"</f>
        <v>Corangamite (2011-12 to 2017-18)</v>
      </c>
      <c r="B18" s="82"/>
      <c r="C18" s="82"/>
      <c r="D18" s="82"/>
      <c r="E18" s="82"/>
      <c r="F18" s="82"/>
      <c r="G18" s="82" t="str">
        <f>$S$1&amp;" ("&amp;$T$2&amp;" to "&amp;$Z$2&amp;")"</f>
        <v>Corangamite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78</v>
      </c>
      <c r="Z18" s="125">
        <v>85</v>
      </c>
      <c r="AB18" s="129">
        <f t="shared" si="2"/>
        <v>6.2883775985795665E-3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502</v>
      </c>
      <c r="Z19" s="125">
        <v>679</v>
      </c>
      <c r="AB19" s="129">
        <f t="shared" si="2"/>
        <v>5.0233039875712066E-2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357</v>
      </c>
      <c r="Z20" s="125">
        <v>397</v>
      </c>
      <c r="AB20" s="129">
        <f t="shared" si="2"/>
        <v>2.9370422431012799E-2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974</v>
      </c>
      <c r="Z21" s="125">
        <v>1091</v>
      </c>
      <c r="AB21" s="129">
        <f t="shared" si="2"/>
        <v>8.0713176000591844E-2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633</v>
      </c>
      <c r="Z22" s="125">
        <v>734</v>
      </c>
      <c r="AB22" s="129">
        <f t="shared" si="2"/>
        <v>5.4301990086557665E-2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398</v>
      </c>
      <c r="Z23" s="125">
        <v>467</v>
      </c>
      <c r="AB23" s="129">
        <f t="shared" si="2"/>
        <v>3.4549086335725385E-2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46</v>
      </c>
      <c r="Z24" s="125">
        <v>50</v>
      </c>
      <c r="AB24" s="129">
        <f t="shared" si="2"/>
        <v>3.6990456462232743E-3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226</v>
      </c>
      <c r="Z25" s="125">
        <v>272</v>
      </c>
      <c r="AB25" s="129">
        <f t="shared" si="2"/>
        <v>2.0122808315454613E-2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160</v>
      </c>
      <c r="Z26" s="125">
        <v>188</v>
      </c>
      <c r="AB26" s="129">
        <f t="shared" si="2"/>
        <v>1.3908411629799512E-2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387</v>
      </c>
      <c r="Z27" s="125">
        <v>462</v>
      </c>
      <c r="AB27" s="129">
        <f t="shared" si="2"/>
        <v>3.4179181771103052E-2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526</v>
      </c>
      <c r="Z28" s="125">
        <v>562</v>
      </c>
      <c r="AB28" s="129">
        <f t="shared" si="2"/>
        <v>4.1577273063549601E-2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523</v>
      </c>
      <c r="Z29" s="125">
        <v>510</v>
      </c>
      <c r="AB29" s="129">
        <f t="shared" si="2"/>
        <v>3.7730265591477401E-2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802</v>
      </c>
      <c r="Z30" s="125">
        <v>922</v>
      </c>
      <c r="AB30" s="129">
        <f t="shared" si="2"/>
        <v>6.8210401716357186E-2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1172</v>
      </c>
      <c r="Z31" s="125">
        <v>1303</v>
      </c>
      <c r="AB31" s="129">
        <f t="shared" si="2"/>
        <v>9.6397129540578524E-2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212</v>
      </c>
      <c r="Z32" s="125">
        <v>259</v>
      </c>
      <c r="AB32" s="129">
        <f t="shared" si="2"/>
        <v>1.9161056447436563E-2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211</v>
      </c>
      <c r="Z33" s="125">
        <v>276</v>
      </c>
      <c r="AB33" s="129">
        <f t="shared" si="2"/>
        <v>2.0418731967152475E-2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12184</v>
      </c>
      <c r="Z34" s="132">
        <v>13517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4</v>
      </c>
      <c r="Y44" s="125">
        <v>6</v>
      </c>
      <c r="Z44" s="125">
        <v>6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138</v>
      </c>
      <c r="Y45" s="125">
        <v>153</v>
      </c>
      <c r="Z45" s="125">
        <v>193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471</v>
      </c>
      <c r="Y46" s="125">
        <v>515</v>
      </c>
      <c r="Z46" s="125">
        <v>535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593</v>
      </c>
      <c r="Y47" s="125">
        <v>599</v>
      </c>
      <c r="Z47" s="125">
        <v>701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497</v>
      </c>
      <c r="Y48" s="125">
        <v>580</v>
      </c>
      <c r="Z48" s="125">
        <v>690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Corangamite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453</v>
      </c>
      <c r="Y49" s="125">
        <v>480</v>
      </c>
      <c r="Z49" s="125">
        <v>493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427</v>
      </c>
      <c r="Y50" s="125">
        <v>442</v>
      </c>
      <c r="Z50" s="125">
        <v>446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476</v>
      </c>
      <c r="Y51" s="125">
        <v>480</v>
      </c>
      <c r="Z51" s="125">
        <v>505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615</v>
      </c>
      <c r="Y52" s="125">
        <v>555</v>
      </c>
      <c r="Z52" s="125">
        <v>601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641</v>
      </c>
      <c r="Y53" s="125">
        <v>653</v>
      </c>
      <c r="Z53" s="125">
        <v>680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589</v>
      </c>
      <c r="Y54" s="125">
        <v>612</v>
      </c>
      <c r="Z54" s="125">
        <v>687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458</v>
      </c>
      <c r="Y55" s="125">
        <v>483</v>
      </c>
      <c r="Z55" s="125">
        <v>581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273</v>
      </c>
      <c r="Y56" s="125">
        <v>315</v>
      </c>
      <c r="Z56" s="125">
        <v>355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157</v>
      </c>
      <c r="Y57" s="125">
        <v>174</v>
      </c>
      <c r="Z57" s="125">
        <v>206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86</v>
      </c>
      <c r="Y58" s="125">
        <v>89</v>
      </c>
      <c r="Z58" s="125">
        <v>95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36</v>
      </c>
      <c r="Y59" s="125">
        <v>44</v>
      </c>
      <c r="Z59" s="125">
        <v>51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29</v>
      </c>
      <c r="Y60" s="125">
        <v>33</v>
      </c>
      <c r="Z60" s="125">
        <v>46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5947</v>
      </c>
      <c r="Y61" s="125">
        <v>6212</v>
      </c>
      <c r="Z61" s="125">
        <v>6948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Corangamite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146</v>
      </c>
      <c r="Y64" s="125">
        <v>168</v>
      </c>
      <c r="Z64" s="125">
        <v>175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464</v>
      </c>
      <c r="Y65" s="125">
        <v>479</v>
      </c>
      <c r="Z65" s="125">
        <v>519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532</v>
      </c>
      <c r="Y66" s="125">
        <v>583</v>
      </c>
      <c r="Z66" s="125">
        <v>666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459</v>
      </c>
      <c r="Y67" s="125">
        <v>439</v>
      </c>
      <c r="Z67" s="125">
        <v>542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413</v>
      </c>
      <c r="Y68" s="125">
        <v>429</v>
      </c>
      <c r="Z68" s="125">
        <v>439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439</v>
      </c>
      <c r="Y69" s="125">
        <v>448</v>
      </c>
      <c r="Z69" s="125">
        <v>476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541</v>
      </c>
      <c r="Y70" s="125">
        <v>507</v>
      </c>
      <c r="Z70" s="125">
        <v>515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608</v>
      </c>
      <c r="Y71" s="125">
        <v>643</v>
      </c>
      <c r="Z71" s="125">
        <v>687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633</v>
      </c>
      <c r="Y72" s="125">
        <v>670</v>
      </c>
      <c r="Z72" s="125">
        <v>714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612</v>
      </c>
      <c r="Y73" s="125">
        <v>675</v>
      </c>
      <c r="Z73" s="125">
        <v>745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414</v>
      </c>
      <c r="Y74" s="125">
        <v>444</v>
      </c>
      <c r="Z74" s="125">
        <v>509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209</v>
      </c>
      <c r="Y75" s="125">
        <v>215</v>
      </c>
      <c r="Z75" s="125">
        <v>250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117</v>
      </c>
      <c r="Y76" s="125">
        <v>134</v>
      </c>
      <c r="Z76" s="125">
        <v>150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62</v>
      </c>
      <c r="Y77" s="125">
        <v>65</v>
      </c>
      <c r="Z77" s="125">
        <v>76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36</v>
      </c>
      <c r="Y78" s="125">
        <v>37</v>
      </c>
      <c r="Z78" s="125">
        <v>43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28</v>
      </c>
      <c r="Y79" s="125">
        <v>33</v>
      </c>
      <c r="Z79" s="125">
        <v>36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5728</v>
      </c>
      <c r="Y80" s="125">
        <v>5972</v>
      </c>
      <c r="Z80" s="125">
        <v>6573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Corangamite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355</v>
      </c>
      <c r="Y83" s="125">
        <v>387</v>
      </c>
      <c r="Z83" s="125">
        <v>432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260</v>
      </c>
      <c r="Y84" s="125">
        <v>255</v>
      </c>
      <c r="Z84" s="125">
        <v>282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13,517</v>
      </c>
      <c r="D85" s="96">
        <f t="shared" ref="D85:D90" si="4">AD4</f>
        <v>0.10940577806959939</v>
      </c>
      <c r="E85" s="97">
        <f t="shared" ref="E85:E90" si="5">AD4</f>
        <v>0.10940577806959939</v>
      </c>
      <c r="F85" s="96">
        <f t="shared" ref="F85:F90" si="6">AF4</f>
        <v>0.16676737160120836</v>
      </c>
      <c r="G85" s="97">
        <f t="shared" ref="G85:G90" si="7">AF4</f>
        <v>0.16676737160120836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580</v>
      </c>
      <c r="Y85" s="125">
        <v>600</v>
      </c>
      <c r="Z85" s="125">
        <v>617</v>
      </c>
    </row>
    <row r="86" spans="1:32" ht="15" customHeight="1" x14ac:dyDescent="0.25">
      <c r="A86" s="98" t="s">
        <v>4</v>
      </c>
      <c r="B86" s="95"/>
      <c r="C86" s="109" t="str">
        <f t="shared" si="3"/>
        <v>6,947</v>
      </c>
      <c r="D86" s="96">
        <f t="shared" si="4"/>
        <v>0.11831938184159685</v>
      </c>
      <c r="E86" s="97">
        <f t="shared" si="5"/>
        <v>0.11831938184159685</v>
      </c>
      <c r="F86" s="96">
        <f t="shared" si="6"/>
        <v>0.14864417989418</v>
      </c>
      <c r="G86" s="97">
        <f t="shared" si="7"/>
        <v>0.14864417989418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113</v>
      </c>
      <c r="Y86" s="125">
        <v>121</v>
      </c>
      <c r="Z86" s="125">
        <v>148</v>
      </c>
    </row>
    <row r="87" spans="1:32" ht="15" customHeight="1" x14ac:dyDescent="0.25">
      <c r="A87" s="98" t="s">
        <v>5</v>
      </c>
      <c r="B87" s="95"/>
      <c r="C87" s="109" t="str">
        <f t="shared" si="3"/>
        <v>6,572</v>
      </c>
      <c r="D87" s="96">
        <f t="shared" si="4"/>
        <v>0.10046885465505695</v>
      </c>
      <c r="E87" s="97">
        <f t="shared" si="5"/>
        <v>0.10046885465505695</v>
      </c>
      <c r="F87" s="96">
        <f t="shared" si="6"/>
        <v>0.18713872832369938</v>
      </c>
      <c r="G87" s="97">
        <f t="shared" si="7"/>
        <v>0.18713872832369938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89</v>
      </c>
      <c r="Y87" s="125">
        <v>95</v>
      </c>
      <c r="Z87" s="125">
        <v>113</v>
      </c>
    </row>
    <row r="88" spans="1:32" ht="15" customHeight="1" x14ac:dyDescent="0.25">
      <c r="A88" s="95" t="s">
        <v>6</v>
      </c>
      <c r="B88" s="95"/>
      <c r="C88" s="109" t="str">
        <f t="shared" si="3"/>
        <v>9,254</v>
      </c>
      <c r="D88" s="96">
        <f t="shared" si="4"/>
        <v>0.1057474011231927</v>
      </c>
      <c r="E88" s="97">
        <f t="shared" si="5"/>
        <v>0.1057474011231927</v>
      </c>
      <c r="F88" s="96">
        <f t="shared" si="6"/>
        <v>0.14204615574478585</v>
      </c>
      <c r="G88" s="97">
        <f t="shared" si="7"/>
        <v>0.14204615574478585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168</v>
      </c>
      <c r="Y88" s="125">
        <v>172</v>
      </c>
      <c r="Z88" s="125">
        <v>180</v>
      </c>
    </row>
    <row r="89" spans="1:32" ht="15" customHeight="1" x14ac:dyDescent="0.25">
      <c r="A89" s="95" t="s">
        <v>104</v>
      </c>
      <c r="B89" s="95"/>
      <c r="C89" s="146" t="str">
        <f t="shared" si="3"/>
        <v>$30,852</v>
      </c>
      <c r="D89" s="96">
        <f t="shared" si="4"/>
        <v>1.2592556124458421E-2</v>
      </c>
      <c r="E89" s="97">
        <f t="shared" si="5"/>
        <v>1.2592556124458421E-2</v>
      </c>
      <c r="F89" s="96">
        <f t="shared" si="6"/>
        <v>0.1962866325985777</v>
      </c>
      <c r="G89" s="97">
        <f t="shared" si="7"/>
        <v>0.1962866325985777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463</v>
      </c>
      <c r="Y89" s="125">
        <v>502</v>
      </c>
      <c r="Z89" s="125">
        <v>551</v>
      </c>
    </row>
    <row r="90" spans="1:32" ht="15" customHeight="1" x14ac:dyDescent="0.25">
      <c r="A90" s="95" t="s">
        <v>7</v>
      </c>
      <c r="B90" s="95"/>
      <c r="C90" s="109" t="str">
        <f t="shared" si="3"/>
        <v>$389.4 mil</v>
      </c>
      <c r="D90" s="96">
        <f t="shared" si="4"/>
        <v>0.1209666931985407</v>
      </c>
      <c r="E90" s="97">
        <f t="shared" si="5"/>
        <v>0.1209666931985407</v>
      </c>
      <c r="F90" s="96">
        <f t="shared" si="6"/>
        <v>0.29238036548940727</v>
      </c>
      <c r="G90" s="97">
        <f t="shared" si="7"/>
        <v>0.29238036548940727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810</v>
      </c>
      <c r="Y90" s="125">
        <v>849</v>
      </c>
      <c r="Z90" s="125">
        <v>904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4322</v>
      </c>
      <c r="Y91" s="125">
        <v>4468</v>
      </c>
      <c r="Z91" s="125">
        <v>4940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195</v>
      </c>
      <c r="Y93" s="125">
        <v>209</v>
      </c>
      <c r="Z93" s="125">
        <v>244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639</v>
      </c>
      <c r="Y94" s="125">
        <v>671</v>
      </c>
      <c r="Z94" s="125">
        <v>726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113</v>
      </c>
      <c r="Y95" s="125">
        <v>115</v>
      </c>
      <c r="Z95" s="125">
        <v>138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472</v>
      </c>
      <c r="Y96" s="125">
        <v>500</v>
      </c>
      <c r="Z96" s="125">
        <v>592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436</v>
      </c>
      <c r="Y97" s="125">
        <v>449</v>
      </c>
      <c r="Z97" s="125">
        <v>476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354</v>
      </c>
      <c r="Y98" s="125">
        <v>381</v>
      </c>
      <c r="Z98" s="125">
        <v>408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35</v>
      </c>
      <c r="Y99" s="125">
        <v>33</v>
      </c>
      <c r="Z99" s="125">
        <v>36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401</v>
      </c>
      <c r="Y100" s="125">
        <v>426</v>
      </c>
      <c r="Z100" s="125">
        <v>444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3782</v>
      </c>
      <c r="Y101" s="125">
        <v>3901</v>
      </c>
      <c r="Z101" s="125">
        <v>4316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7296</v>
      </c>
      <c r="Y104" s="125">
        <v>7887</v>
      </c>
      <c r="Z104" s="125">
        <v>8515</v>
      </c>
      <c r="AB104" s="122" t="str">
        <f>TEXT(Z104,"###,###")</f>
        <v>8,515</v>
      </c>
      <c r="AD104" s="143">
        <f>Z104/($Z$4)*100</f>
        <v>62.994747355182369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2059</v>
      </c>
      <c r="Y105" s="125">
        <v>2059</v>
      </c>
      <c r="Z105" s="125">
        <v>2156</v>
      </c>
      <c r="AB105" s="122" t="str">
        <f>TEXT(Z105,"###,###")</f>
        <v>2,156</v>
      </c>
      <c r="AD105" s="143">
        <f>Z105/($Z$4)*100</f>
        <v>15.950284826514761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9355</v>
      </c>
      <c r="Y106" s="132">
        <v>9946</v>
      </c>
      <c r="Z106" s="132">
        <v>10671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2276</v>
      </c>
      <c r="Y108" s="125">
        <v>2449</v>
      </c>
      <c r="Z108" s="125">
        <v>2877</v>
      </c>
      <c r="AB108" s="122" t="str">
        <f>TEXT(Z108,"###,###")</f>
        <v>2,877</v>
      </c>
      <c r="AD108" s="143">
        <f>Z108/($Z$4)*100</f>
        <v>21.284308648368722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2166</v>
      </c>
      <c r="Y109" s="125">
        <v>2232</v>
      </c>
      <c r="Z109" s="125">
        <v>2429</v>
      </c>
      <c r="AB109" s="122" t="str">
        <f>TEXT(Z109,"###,###")</f>
        <v>2,429</v>
      </c>
      <c r="AD109" s="143">
        <f>Z109/($Z$4)*100</f>
        <v>17.969963749352665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2062</v>
      </c>
      <c r="Y110" s="125">
        <v>2387</v>
      </c>
      <c r="Z110" s="125">
        <v>2534</v>
      </c>
      <c r="AB110" s="122" t="str">
        <f>TEXT(Z110,"###,###")</f>
        <v>2,534</v>
      </c>
      <c r="AD110" s="143">
        <f>Z110/($Z$4)*100</f>
        <v>18.746763335059555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2842</v>
      </c>
      <c r="Y111" s="125">
        <v>2878</v>
      </c>
      <c r="Z111" s="125">
        <v>2839</v>
      </c>
      <c r="AB111" s="122" t="str">
        <f>TEXT(Z111,"###,###")</f>
        <v>2,839</v>
      </c>
      <c r="AD111" s="143">
        <f>Z111/($Z$4)*100</f>
        <v>21.003181179255755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11676</v>
      </c>
      <c r="Y112" s="125">
        <v>12184</v>
      </c>
      <c r="Z112" s="125">
        <v>13517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41.26</v>
      </c>
      <c r="U118" s="144">
        <v>41.62</v>
      </c>
      <c r="V118" s="144">
        <v>44.01</v>
      </c>
      <c r="W118" s="144">
        <v>41.12</v>
      </c>
      <c r="X118" s="144">
        <v>41.19</v>
      </c>
      <c r="Y118" s="144">
        <v>44.33</v>
      </c>
      <c r="Z118" s="144">
        <v>44.63</v>
      </c>
      <c r="AB118" s="122" t="str">
        <f>TEXT(Z118,"##.0")</f>
        <v>44.6</v>
      </c>
    </row>
    <row r="120" spans="19:32" x14ac:dyDescent="0.25">
      <c r="S120" s="115" t="s">
        <v>106</v>
      </c>
      <c r="T120" s="125">
        <v>5286</v>
      </c>
      <c r="U120" s="125">
        <v>5346</v>
      </c>
      <c r="V120" s="125">
        <v>5420</v>
      </c>
      <c r="W120" s="125">
        <v>5531</v>
      </c>
      <c r="X120" s="125">
        <v>5488</v>
      </c>
      <c r="Y120" s="125">
        <v>5682</v>
      </c>
      <c r="Z120" s="125">
        <v>6191</v>
      </c>
      <c r="AB120" s="122" t="str">
        <f>TEXT(Z120,"###,###")</f>
        <v>6,191</v>
      </c>
    </row>
    <row r="121" spans="19:32" x14ac:dyDescent="0.25">
      <c r="S121" s="115" t="s">
        <v>107</v>
      </c>
      <c r="T121" s="125">
        <v>1887</v>
      </c>
      <c r="U121" s="125">
        <v>1809</v>
      </c>
      <c r="V121" s="125">
        <v>1844</v>
      </c>
      <c r="W121" s="125">
        <v>1816</v>
      </c>
      <c r="X121" s="125">
        <v>1716</v>
      </c>
      <c r="Y121" s="125">
        <v>1733</v>
      </c>
      <c r="Z121" s="125">
        <v>1981</v>
      </c>
      <c r="AB121" s="122" t="str">
        <f>TEXT(Z121,"###,###")</f>
        <v>1,981</v>
      </c>
    </row>
    <row r="122" spans="19:32" x14ac:dyDescent="0.25">
      <c r="S122" s="115" t="s">
        <v>108</v>
      </c>
      <c r="T122" s="125">
        <v>931</v>
      </c>
      <c r="U122" s="125">
        <v>895</v>
      </c>
      <c r="V122" s="125">
        <v>937</v>
      </c>
      <c r="W122" s="125">
        <v>907</v>
      </c>
      <c r="X122" s="125">
        <v>893</v>
      </c>
      <c r="Y122" s="125">
        <v>954</v>
      </c>
      <c r="Z122" s="125">
        <v>1080</v>
      </c>
      <c r="AB122" s="122" t="str">
        <f>TEXT(Z122,"###,###")</f>
        <v>1,080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6217</v>
      </c>
      <c r="U124" s="125">
        <v>6241</v>
      </c>
      <c r="V124" s="125">
        <v>6357</v>
      </c>
      <c r="W124" s="125">
        <v>6438</v>
      </c>
      <c r="X124" s="125">
        <v>6381</v>
      </c>
      <c r="Y124" s="125">
        <v>6636</v>
      </c>
      <c r="Z124" s="125">
        <v>7271</v>
      </c>
      <c r="AB124" s="122" t="str">
        <f>TEXT(Z124,"###,###")</f>
        <v>7,271</v>
      </c>
      <c r="AD124" s="139">
        <f>Z124/$Z$7*100</f>
        <v>78.571428571428569</v>
      </c>
    </row>
    <row r="125" spans="19:32" x14ac:dyDescent="0.25">
      <c r="S125" s="115" t="s">
        <v>110</v>
      </c>
      <c r="T125" s="125">
        <v>2818</v>
      </c>
      <c r="U125" s="125">
        <v>2704</v>
      </c>
      <c r="V125" s="125">
        <v>2781</v>
      </c>
      <c r="W125" s="125">
        <v>2723</v>
      </c>
      <c r="X125" s="125">
        <v>2609</v>
      </c>
      <c r="Y125" s="125">
        <v>2687</v>
      </c>
      <c r="Z125" s="125">
        <v>3061</v>
      </c>
      <c r="AB125" s="122" t="str">
        <f>TEXT(Z125,"###,###")</f>
        <v>3,061</v>
      </c>
      <c r="AD125" s="139">
        <f>Z125/$Z$7*100</f>
        <v>33.077588070023772</v>
      </c>
    </row>
    <row r="127" spans="19:32" x14ac:dyDescent="0.25">
      <c r="S127" s="115" t="s">
        <v>111</v>
      </c>
      <c r="T127" s="125">
        <v>4369</v>
      </c>
      <c r="U127" s="125">
        <v>4334</v>
      </c>
      <c r="V127" s="125">
        <v>4389</v>
      </c>
      <c r="W127" s="125">
        <v>4417</v>
      </c>
      <c r="X127" s="125">
        <v>4320</v>
      </c>
      <c r="Y127" s="125">
        <v>4468</v>
      </c>
      <c r="Z127" s="125">
        <v>4936</v>
      </c>
      <c r="AB127" s="122" t="str">
        <f>TEXT(Z127,"###,###")</f>
        <v>4,936</v>
      </c>
      <c r="AD127" s="139">
        <f>Z127/$Z$7*100</f>
        <v>53.339096606872701</v>
      </c>
    </row>
    <row r="128" spans="19:32" x14ac:dyDescent="0.25">
      <c r="S128" s="115" t="s">
        <v>112</v>
      </c>
      <c r="T128" s="125">
        <v>3736</v>
      </c>
      <c r="U128" s="125">
        <v>3709</v>
      </c>
      <c r="V128" s="125">
        <v>3814</v>
      </c>
      <c r="W128" s="125">
        <v>3843</v>
      </c>
      <c r="X128" s="125">
        <v>3781</v>
      </c>
      <c r="Y128" s="125">
        <v>3901</v>
      </c>
      <c r="Z128" s="125">
        <v>4315</v>
      </c>
      <c r="AB128" s="122" t="str">
        <f>TEXT(Z128,"###,###")</f>
        <v>4,315</v>
      </c>
      <c r="AD128" s="139">
        <f>Z128/$Z$7*100</f>
        <v>46.62848497946834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35" id="{FCD7CACF-D687-4FF6-914F-E7433BE9F3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38" id="{AD434513-DFD4-4D27-9E13-AC9506F156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41" id="{6DE6B6BB-F695-4872-BC30-116D25F179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44" id="{9D4CD1D2-0F4A-4E9A-A8E4-AE4F9701D7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D27BC-37CC-4077-A4C6-83847C3340A1}">
  <sheetPr codeName="Sheet8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Darebin</v>
      </c>
      <c r="T1" s="113"/>
      <c r="U1" s="113"/>
      <c r="V1" s="113"/>
      <c r="W1" s="113"/>
      <c r="X1" s="113"/>
      <c r="Y1" s="114" t="str">
        <f>Y3</f>
        <v>8.18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133</v>
      </c>
      <c r="Y3" s="118" t="s">
        <v>229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8.18 Darebin,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113039</v>
      </c>
      <c r="U4" s="121">
        <v>114383</v>
      </c>
      <c r="V4" s="121">
        <v>115053</v>
      </c>
      <c r="W4" s="121">
        <v>117835</v>
      </c>
      <c r="X4" s="121">
        <v>120312</v>
      </c>
      <c r="Y4" s="121">
        <v>127510</v>
      </c>
      <c r="Z4" s="121">
        <v>132765</v>
      </c>
      <c r="AB4" s="122" t="str">
        <f>TEXT(Z4,"###,###")</f>
        <v>132,765</v>
      </c>
      <c r="AD4" s="123">
        <f>Z4/Y4-1</f>
        <v>4.1212453925182357E-2</v>
      </c>
      <c r="AF4" s="123">
        <f t="shared" ref="AF4:AF9" si="0">Z4/T4-1</f>
        <v>0.17450614389723906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57574</v>
      </c>
      <c r="U5" s="121">
        <v>57628</v>
      </c>
      <c r="V5" s="121">
        <v>57579</v>
      </c>
      <c r="W5" s="121">
        <v>58725</v>
      </c>
      <c r="X5" s="121">
        <v>59891</v>
      </c>
      <c r="Y5" s="121">
        <v>63602</v>
      </c>
      <c r="Z5" s="121">
        <v>66108</v>
      </c>
      <c r="AB5" s="122" t="str">
        <f>TEXT(Z5,"###,###")</f>
        <v>66,108</v>
      </c>
      <c r="AD5" s="123">
        <f t="shared" ref="AD5:AD9" si="1">Z5/Y5-1</f>
        <v>3.940127668941229E-2</v>
      </c>
      <c r="AF5" s="123">
        <f t="shared" si="0"/>
        <v>0.14822663007607595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55465</v>
      </c>
      <c r="U6" s="121">
        <v>56750</v>
      </c>
      <c r="V6" s="121">
        <v>57474</v>
      </c>
      <c r="W6" s="121">
        <v>59110</v>
      </c>
      <c r="X6" s="121">
        <v>60421</v>
      </c>
      <c r="Y6" s="121">
        <v>63908</v>
      </c>
      <c r="Z6" s="121">
        <v>66655</v>
      </c>
      <c r="AB6" s="122" t="str">
        <f>TEXT(Z6,"###,###")</f>
        <v>66,655</v>
      </c>
      <c r="AD6" s="123">
        <f t="shared" si="1"/>
        <v>4.298366401702447E-2</v>
      </c>
      <c r="AF6" s="123">
        <f t="shared" si="0"/>
        <v>0.20174885062652126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79584</v>
      </c>
      <c r="U7" s="121">
        <v>80413</v>
      </c>
      <c r="V7" s="121">
        <v>80983</v>
      </c>
      <c r="W7" s="121">
        <v>81980</v>
      </c>
      <c r="X7" s="121">
        <v>83985</v>
      </c>
      <c r="Y7" s="121">
        <v>87086</v>
      </c>
      <c r="Z7" s="121">
        <v>90233</v>
      </c>
      <c r="AB7" s="122" t="str">
        <f>TEXT(Z7,"###,###")</f>
        <v>90,233</v>
      </c>
      <c r="AD7" s="123">
        <f t="shared" si="1"/>
        <v>3.6136692464919795E-2</v>
      </c>
      <c r="AF7" s="123">
        <f t="shared" si="0"/>
        <v>0.13380830317651782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132,765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90,233</v>
      </c>
      <c r="P8" s="48"/>
      <c r="S8" s="120" t="s">
        <v>88</v>
      </c>
      <c r="T8" s="121">
        <v>37424.5</v>
      </c>
      <c r="U8" s="121">
        <v>38259.14</v>
      </c>
      <c r="V8" s="121">
        <v>38728</v>
      </c>
      <c r="W8" s="121">
        <v>40305.5</v>
      </c>
      <c r="X8" s="121">
        <v>41954.33</v>
      </c>
      <c r="Y8" s="121">
        <v>42640</v>
      </c>
      <c r="Z8" s="121">
        <v>44037.47</v>
      </c>
      <c r="AB8" s="122" t="str">
        <f>TEXT(Z8,"$###,###")</f>
        <v>$44,037</v>
      </c>
      <c r="AD8" s="123">
        <f t="shared" si="1"/>
        <v>3.2773686679174574E-2</v>
      </c>
      <c r="AF8" s="123">
        <f t="shared" si="0"/>
        <v>0.17670162594022631</v>
      </c>
    </row>
    <row r="9" spans="1:32" x14ac:dyDescent="0.25">
      <c r="A9" s="52" t="s">
        <v>15</v>
      </c>
      <c r="B9" s="53"/>
      <c r="C9" s="54"/>
      <c r="D9" s="55">
        <f>AD104</f>
        <v>74.370504274469923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50.489288841111346</v>
      </c>
      <c r="P9" s="56" t="s">
        <v>89</v>
      </c>
      <c r="S9" s="120" t="s">
        <v>7</v>
      </c>
      <c r="T9" s="121">
        <v>3971236949</v>
      </c>
      <c r="U9" s="121">
        <v>4109648173</v>
      </c>
      <c r="V9" s="121">
        <v>4253517823</v>
      </c>
      <c r="W9" s="121">
        <v>4451872589</v>
      </c>
      <c r="X9" s="121">
        <v>4757335196</v>
      </c>
      <c r="Y9" s="121">
        <v>5099950566</v>
      </c>
      <c r="Z9" s="121">
        <v>5494237909</v>
      </c>
      <c r="AB9" s="122" t="str">
        <f>TEXT(Z9/1000000,"$#,###.0")&amp;" mil"</f>
        <v>$5,494.2 mil</v>
      </c>
      <c r="AD9" s="123">
        <f t="shared" si="1"/>
        <v>7.7311993106091714E-2</v>
      </c>
      <c r="AF9" s="123">
        <f t="shared" si="0"/>
        <v>0.38350795471509391</v>
      </c>
    </row>
    <row r="10" spans="1:32" x14ac:dyDescent="0.25">
      <c r="A10" s="52" t="s">
        <v>18</v>
      </c>
      <c r="B10" s="53"/>
      <c r="C10" s="54"/>
      <c r="D10" s="55">
        <f>AD105</f>
        <v>18.195307498211125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49.508494674897214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93.562222246849828</v>
      </c>
      <c r="P11" s="56" t="s">
        <v>89</v>
      </c>
      <c r="S11" s="120" t="s">
        <v>30</v>
      </c>
      <c r="T11" s="125">
        <v>100999</v>
      </c>
      <c r="U11" s="125">
        <v>102335</v>
      </c>
      <c r="V11" s="125">
        <v>103121</v>
      </c>
      <c r="W11" s="125">
        <v>106074</v>
      </c>
      <c r="X11" s="125">
        <v>107874</v>
      </c>
      <c r="Y11" s="125">
        <v>114152</v>
      </c>
      <c r="Z11" s="125">
        <v>118571</v>
      </c>
    </row>
    <row r="12" spans="1:32" ht="28.5" customHeight="1" x14ac:dyDescent="0.25">
      <c r="A12" s="52" t="s">
        <v>20</v>
      </c>
      <c r="B12" s="54"/>
      <c r="C12" s="54"/>
      <c r="D12" s="55">
        <f>AD108</f>
        <v>16.273867359620382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15.728170403289262</v>
      </c>
      <c r="P12" s="56" t="s">
        <v>89</v>
      </c>
      <c r="S12" s="120" t="s">
        <v>31</v>
      </c>
      <c r="T12" s="125">
        <v>12040</v>
      </c>
      <c r="U12" s="125">
        <v>12048</v>
      </c>
      <c r="V12" s="125">
        <v>11932</v>
      </c>
      <c r="W12" s="125">
        <v>11761</v>
      </c>
      <c r="X12" s="125">
        <v>12438</v>
      </c>
      <c r="Y12" s="125">
        <v>13358</v>
      </c>
      <c r="Z12" s="125">
        <v>14194</v>
      </c>
    </row>
    <row r="13" spans="1:32" ht="15" customHeight="1" x14ac:dyDescent="0.25">
      <c r="A13" s="52" t="s">
        <v>21</v>
      </c>
      <c r="B13" s="54"/>
      <c r="C13" s="54"/>
      <c r="D13" s="55">
        <f>AD109</f>
        <v>12.77746394004444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21.052235152336834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42.462245320679401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748</v>
      </c>
      <c r="Z15" s="125">
        <v>675</v>
      </c>
      <c r="AB15" s="129">
        <f t="shared" ref="AB15:AB34" si="2">IF(Z15="np",0,Z15/$Z$34)</f>
        <v>5.0841712800813463E-3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141</v>
      </c>
      <c r="Z16" s="125">
        <v>129</v>
      </c>
      <c r="AB16" s="129">
        <f t="shared" si="2"/>
        <v>9.7164162241554627E-4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5859</v>
      </c>
      <c r="Z17" s="125">
        <v>6158</v>
      </c>
      <c r="AB17" s="129">
        <f t="shared" si="2"/>
        <v>4.638270628554212E-2</v>
      </c>
    </row>
    <row r="18" spans="1:28" x14ac:dyDescent="0.25">
      <c r="A18" s="82" t="str">
        <f>$S$1&amp;" ("&amp;$T$2&amp;" to "&amp;$Z$2&amp;")"</f>
        <v>Darebin (2011-12 to 2017-18)</v>
      </c>
      <c r="B18" s="82"/>
      <c r="C18" s="82"/>
      <c r="D18" s="82"/>
      <c r="E18" s="82"/>
      <c r="F18" s="82"/>
      <c r="G18" s="82" t="str">
        <f>$S$1&amp;" ("&amp;$T$2&amp;" to "&amp;$Z$2&amp;")"</f>
        <v>Darebin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744</v>
      </c>
      <c r="Z18" s="125">
        <v>800</v>
      </c>
      <c r="AB18" s="129">
        <f t="shared" si="2"/>
        <v>6.0256844800964113E-3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5465</v>
      </c>
      <c r="Z19" s="125">
        <v>6325</v>
      </c>
      <c r="AB19" s="129">
        <f t="shared" si="2"/>
        <v>4.7640567920762246E-2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4707</v>
      </c>
      <c r="Z20" s="125">
        <v>4619</v>
      </c>
      <c r="AB20" s="129">
        <f t="shared" si="2"/>
        <v>3.479079576695665E-2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10354</v>
      </c>
      <c r="Z21" s="125">
        <v>10882</v>
      </c>
      <c r="AB21" s="129">
        <f t="shared" si="2"/>
        <v>8.1964373140511429E-2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10381</v>
      </c>
      <c r="Z22" s="125">
        <v>10652</v>
      </c>
      <c r="AB22" s="129">
        <f t="shared" si="2"/>
        <v>8.0231988852483713E-2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3315</v>
      </c>
      <c r="Z23" s="125">
        <v>4158</v>
      </c>
      <c r="AB23" s="129">
        <f t="shared" si="2"/>
        <v>3.1318495085301094E-2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3532</v>
      </c>
      <c r="Z24" s="125">
        <v>3690</v>
      </c>
      <c r="AB24" s="129">
        <f t="shared" si="2"/>
        <v>2.7793469664444695E-2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5320</v>
      </c>
      <c r="Z25" s="125">
        <v>5398</v>
      </c>
      <c r="AB25" s="129">
        <f t="shared" si="2"/>
        <v>4.0658306029450531E-2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1928</v>
      </c>
      <c r="Z26" s="125">
        <v>2055</v>
      </c>
      <c r="AB26" s="129">
        <f t="shared" si="2"/>
        <v>1.5478477008247655E-2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11746</v>
      </c>
      <c r="Z27" s="125">
        <v>13547</v>
      </c>
      <c r="AB27" s="129">
        <f t="shared" si="2"/>
        <v>0.10203743456483259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12036</v>
      </c>
      <c r="Z28" s="125">
        <v>13607</v>
      </c>
      <c r="AB28" s="129">
        <f t="shared" si="2"/>
        <v>0.10248936090083983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7027</v>
      </c>
      <c r="Z29" s="125">
        <v>7095</v>
      </c>
      <c r="AB29" s="129">
        <f t="shared" si="2"/>
        <v>5.3440289232855043E-2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12985</v>
      </c>
      <c r="Z30" s="125">
        <v>13862</v>
      </c>
      <c r="AB30" s="129">
        <f t="shared" si="2"/>
        <v>0.10441004782887056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13729</v>
      </c>
      <c r="Z31" s="125">
        <v>15140</v>
      </c>
      <c r="AB31" s="129">
        <f t="shared" si="2"/>
        <v>0.11403607878582457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3390</v>
      </c>
      <c r="Z32" s="125">
        <v>4462</v>
      </c>
      <c r="AB32" s="129">
        <f t="shared" si="2"/>
        <v>3.3608255187737732E-2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4017</v>
      </c>
      <c r="Z33" s="125">
        <v>4500</v>
      </c>
      <c r="AB33" s="129">
        <f t="shared" si="2"/>
        <v>3.3894475200542312E-2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127510</v>
      </c>
      <c r="Z34" s="132">
        <v>132765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15</v>
      </c>
      <c r="Y44" s="125">
        <v>13</v>
      </c>
      <c r="Z44" s="125">
        <v>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565</v>
      </c>
      <c r="Y45" s="125">
        <v>563</v>
      </c>
      <c r="Z45" s="125">
        <v>531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2048</v>
      </c>
      <c r="Y46" s="125">
        <v>2328</v>
      </c>
      <c r="Z46" s="125">
        <v>2506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5534</v>
      </c>
      <c r="Y47" s="125">
        <v>5989</v>
      </c>
      <c r="Z47" s="125">
        <v>6348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10032</v>
      </c>
      <c r="Y48" s="125">
        <v>10724</v>
      </c>
      <c r="Z48" s="125">
        <v>11033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Darebin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9977</v>
      </c>
      <c r="Y49" s="125">
        <v>10532</v>
      </c>
      <c r="Z49" s="125">
        <v>10968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7607</v>
      </c>
      <c r="Y50" s="125">
        <v>8166</v>
      </c>
      <c r="Z50" s="125">
        <v>8558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6509</v>
      </c>
      <c r="Y51" s="125">
        <v>6591</v>
      </c>
      <c r="Z51" s="125">
        <v>6694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5697</v>
      </c>
      <c r="Y52" s="125">
        <v>6202</v>
      </c>
      <c r="Z52" s="125">
        <v>6271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4390</v>
      </c>
      <c r="Y53" s="125">
        <v>4616</v>
      </c>
      <c r="Z53" s="125">
        <v>4776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3562</v>
      </c>
      <c r="Y54" s="125">
        <v>3635</v>
      </c>
      <c r="Z54" s="125">
        <v>3811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2198</v>
      </c>
      <c r="Y55" s="125">
        <v>2332</v>
      </c>
      <c r="Z55" s="125">
        <v>2538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1002</v>
      </c>
      <c r="Y56" s="125">
        <v>1094</v>
      </c>
      <c r="Z56" s="125">
        <v>1107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365</v>
      </c>
      <c r="Y57" s="125">
        <v>421</v>
      </c>
      <c r="Z57" s="125">
        <v>420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195</v>
      </c>
      <c r="Y58" s="125">
        <v>197</v>
      </c>
      <c r="Z58" s="125">
        <v>188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126</v>
      </c>
      <c r="Y59" s="125">
        <v>126</v>
      </c>
      <c r="Z59" s="125">
        <v>119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74</v>
      </c>
      <c r="Y60" s="125">
        <v>70</v>
      </c>
      <c r="Z60" s="125">
        <v>78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59891</v>
      </c>
      <c r="Y61" s="125">
        <v>63602</v>
      </c>
      <c r="Z61" s="125">
        <v>66108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18</v>
      </c>
      <c r="Y63" s="125">
        <v>16</v>
      </c>
      <c r="Z63" s="125">
        <v>18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Darebin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662</v>
      </c>
      <c r="Y64" s="125">
        <v>738</v>
      </c>
      <c r="Z64" s="125">
        <v>749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2397</v>
      </c>
      <c r="Y65" s="125">
        <v>2534</v>
      </c>
      <c r="Z65" s="125">
        <v>2523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5908</v>
      </c>
      <c r="Y66" s="125">
        <v>6602</v>
      </c>
      <c r="Z66" s="125">
        <v>6713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10140</v>
      </c>
      <c r="Y67" s="125">
        <v>10774</v>
      </c>
      <c r="Z67" s="125">
        <v>11558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9569</v>
      </c>
      <c r="Y68" s="125">
        <v>10061</v>
      </c>
      <c r="Z68" s="125">
        <v>10462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7642</v>
      </c>
      <c r="Y69" s="125">
        <v>7966</v>
      </c>
      <c r="Z69" s="125">
        <v>8414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6288</v>
      </c>
      <c r="Y70" s="125">
        <v>6406</v>
      </c>
      <c r="Z70" s="125">
        <v>6668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6050</v>
      </c>
      <c r="Y71" s="125">
        <v>6295</v>
      </c>
      <c r="Z71" s="125">
        <v>6387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4694</v>
      </c>
      <c r="Y72" s="125">
        <v>4962</v>
      </c>
      <c r="Z72" s="125">
        <v>5057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3506</v>
      </c>
      <c r="Y73" s="125">
        <v>3722</v>
      </c>
      <c r="Z73" s="125">
        <v>3943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2045</v>
      </c>
      <c r="Y74" s="125">
        <v>2267</v>
      </c>
      <c r="Z74" s="125">
        <v>2348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857</v>
      </c>
      <c r="Y75" s="125">
        <v>881</v>
      </c>
      <c r="Z75" s="125">
        <v>976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277</v>
      </c>
      <c r="Y76" s="125">
        <v>314</v>
      </c>
      <c r="Z76" s="125">
        <v>360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166</v>
      </c>
      <c r="Y77" s="125">
        <v>148</v>
      </c>
      <c r="Z77" s="125">
        <v>143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98</v>
      </c>
      <c r="Y78" s="125">
        <v>117</v>
      </c>
      <c r="Z78" s="125">
        <v>94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108</v>
      </c>
      <c r="Y79" s="125">
        <v>105</v>
      </c>
      <c r="Z79" s="125">
        <v>114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60421</v>
      </c>
      <c r="Y80" s="125">
        <v>63908</v>
      </c>
      <c r="Z80" s="125">
        <v>66655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Darebin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4956</v>
      </c>
      <c r="Y83" s="125">
        <v>5243</v>
      </c>
      <c r="Z83" s="125">
        <v>5540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8903</v>
      </c>
      <c r="Y84" s="125">
        <v>9426</v>
      </c>
      <c r="Z84" s="125">
        <v>9933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132,765</v>
      </c>
      <c r="D85" s="96">
        <f t="shared" ref="D85:D90" si="4">AD4</f>
        <v>4.1212453925182357E-2</v>
      </c>
      <c r="E85" s="97">
        <f t="shared" ref="E85:E90" si="5">AD4</f>
        <v>4.1212453925182357E-2</v>
      </c>
      <c r="F85" s="96">
        <f t="shared" ref="F85:F90" si="6">AF4</f>
        <v>0.17450614389723906</v>
      </c>
      <c r="G85" s="97">
        <f t="shared" ref="G85:G90" si="7">AF4</f>
        <v>0.17450614389723906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5500</v>
      </c>
      <c r="Y85" s="125">
        <v>5733</v>
      </c>
      <c r="Z85" s="125">
        <v>6009</v>
      </c>
    </row>
    <row r="86" spans="1:32" ht="15" customHeight="1" x14ac:dyDescent="0.25">
      <c r="A86" s="98" t="s">
        <v>4</v>
      </c>
      <c r="B86" s="95"/>
      <c r="C86" s="109" t="str">
        <f t="shared" si="3"/>
        <v>66,108</v>
      </c>
      <c r="D86" s="96">
        <f t="shared" si="4"/>
        <v>3.940127668941229E-2</v>
      </c>
      <c r="E86" s="97">
        <f t="shared" si="5"/>
        <v>3.940127668941229E-2</v>
      </c>
      <c r="F86" s="96">
        <f t="shared" si="6"/>
        <v>0.14822663007607595</v>
      </c>
      <c r="G86" s="97">
        <f t="shared" si="7"/>
        <v>0.14822663007607595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2504</v>
      </c>
      <c r="Y86" s="125">
        <v>2664</v>
      </c>
      <c r="Z86" s="125">
        <v>2872</v>
      </c>
    </row>
    <row r="87" spans="1:32" ht="15" customHeight="1" x14ac:dyDescent="0.25">
      <c r="A87" s="98" t="s">
        <v>5</v>
      </c>
      <c r="B87" s="95"/>
      <c r="C87" s="109" t="str">
        <f t="shared" si="3"/>
        <v>66,655</v>
      </c>
      <c r="D87" s="96">
        <f t="shared" si="4"/>
        <v>4.298366401702447E-2</v>
      </c>
      <c r="E87" s="97">
        <f t="shared" si="5"/>
        <v>4.298366401702447E-2</v>
      </c>
      <c r="F87" s="96">
        <f t="shared" si="6"/>
        <v>0.20174885062652126</v>
      </c>
      <c r="G87" s="97">
        <f t="shared" si="7"/>
        <v>0.20174885062652126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2719</v>
      </c>
      <c r="Y87" s="125">
        <v>3003</v>
      </c>
      <c r="Z87" s="125">
        <v>3100</v>
      </c>
    </row>
    <row r="88" spans="1:32" ht="15" customHeight="1" x14ac:dyDescent="0.25">
      <c r="A88" s="95" t="s">
        <v>6</v>
      </c>
      <c r="B88" s="95"/>
      <c r="C88" s="109" t="str">
        <f t="shared" si="3"/>
        <v>90,233</v>
      </c>
      <c r="D88" s="96">
        <f t="shared" si="4"/>
        <v>3.6136692464919795E-2</v>
      </c>
      <c r="E88" s="97">
        <f t="shared" si="5"/>
        <v>3.6136692464919795E-2</v>
      </c>
      <c r="F88" s="96">
        <f t="shared" si="6"/>
        <v>0.13380830317651782</v>
      </c>
      <c r="G88" s="97">
        <f t="shared" si="7"/>
        <v>0.13380830317651782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2308</v>
      </c>
      <c r="Y88" s="125">
        <v>2398</v>
      </c>
      <c r="Z88" s="125">
        <v>2572</v>
      </c>
    </row>
    <row r="89" spans="1:32" ht="15" customHeight="1" x14ac:dyDescent="0.25">
      <c r="A89" s="95" t="s">
        <v>104</v>
      </c>
      <c r="B89" s="95"/>
      <c r="C89" s="146" t="str">
        <f t="shared" si="3"/>
        <v>$44,037</v>
      </c>
      <c r="D89" s="96">
        <f t="shared" si="4"/>
        <v>3.2773686679174574E-2</v>
      </c>
      <c r="E89" s="97">
        <f t="shared" si="5"/>
        <v>3.2773686679174574E-2</v>
      </c>
      <c r="F89" s="96">
        <f t="shared" si="6"/>
        <v>0.17670162594022631</v>
      </c>
      <c r="G89" s="97">
        <f t="shared" si="7"/>
        <v>0.17670162594022631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2189</v>
      </c>
      <c r="Y89" s="125">
        <v>2267</v>
      </c>
      <c r="Z89" s="125">
        <v>2370</v>
      </c>
    </row>
    <row r="90" spans="1:32" ht="15" customHeight="1" x14ac:dyDescent="0.25">
      <c r="A90" s="95" t="s">
        <v>7</v>
      </c>
      <c r="B90" s="95"/>
      <c r="C90" s="109" t="str">
        <f t="shared" si="3"/>
        <v>$5,494.2 mil</v>
      </c>
      <c r="D90" s="96">
        <f t="shared" si="4"/>
        <v>7.7311993106091714E-2</v>
      </c>
      <c r="E90" s="97">
        <f t="shared" si="5"/>
        <v>7.7311993106091714E-2</v>
      </c>
      <c r="F90" s="96">
        <f t="shared" si="6"/>
        <v>0.38350795471509391</v>
      </c>
      <c r="G90" s="97">
        <f t="shared" si="7"/>
        <v>0.38350795471509391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3718</v>
      </c>
      <c r="Y90" s="125">
        <v>3894</v>
      </c>
      <c r="Z90" s="125">
        <v>4188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42507</v>
      </c>
      <c r="Y91" s="125">
        <v>44034</v>
      </c>
      <c r="Z91" s="125">
        <v>45558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3919</v>
      </c>
      <c r="Y93" s="125">
        <v>4288</v>
      </c>
      <c r="Z93" s="125">
        <v>4576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11347</v>
      </c>
      <c r="Y94" s="125">
        <v>11957</v>
      </c>
      <c r="Z94" s="125">
        <v>12711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1236</v>
      </c>
      <c r="Y95" s="125">
        <v>1310</v>
      </c>
      <c r="Z95" s="125">
        <v>1429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4449</v>
      </c>
      <c r="Y96" s="125">
        <v>4688</v>
      </c>
      <c r="Z96" s="125">
        <v>5120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6500</v>
      </c>
      <c r="Y97" s="125">
        <v>7203</v>
      </c>
      <c r="Z97" s="125">
        <v>7384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3401</v>
      </c>
      <c r="Y98" s="125">
        <v>3540</v>
      </c>
      <c r="Z98" s="125">
        <v>3701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294</v>
      </c>
      <c r="Y99" s="125">
        <v>341</v>
      </c>
      <c r="Z99" s="125">
        <v>355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1857</v>
      </c>
      <c r="Y100" s="125">
        <v>1968</v>
      </c>
      <c r="Z100" s="125">
        <v>2066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41478</v>
      </c>
      <c r="Y101" s="125">
        <v>43052</v>
      </c>
      <c r="Z101" s="125">
        <v>44673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85561</v>
      </c>
      <c r="Y104" s="125">
        <v>94045</v>
      </c>
      <c r="Z104" s="125">
        <v>98738</v>
      </c>
      <c r="AB104" s="122" t="str">
        <f>TEXT(Z104,"###,###")</f>
        <v>98,738</v>
      </c>
      <c r="AD104" s="143">
        <f>Z104/($Z$4)*100</f>
        <v>74.370504274469923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23939</v>
      </c>
      <c r="Y105" s="125">
        <v>23881</v>
      </c>
      <c r="Z105" s="125">
        <v>24157</v>
      </c>
      <c r="AB105" s="122" t="str">
        <f>TEXT(Z105,"###,###")</f>
        <v>24,157</v>
      </c>
      <c r="AD105" s="143">
        <f>Z105/($Z$4)*100</f>
        <v>18.195307498211125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109500</v>
      </c>
      <c r="Y106" s="132">
        <v>117926</v>
      </c>
      <c r="Z106" s="132">
        <v>122895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15609</v>
      </c>
      <c r="Y108" s="125">
        <v>17655</v>
      </c>
      <c r="Z108" s="125">
        <v>21606</v>
      </c>
      <c r="AB108" s="122" t="str">
        <f>TEXT(Z108,"###,###")</f>
        <v>21,606</v>
      </c>
      <c r="AD108" s="143">
        <f>Z108/($Z$4)*100</f>
        <v>16.273867359620382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15856</v>
      </c>
      <c r="Y109" s="125">
        <v>16720</v>
      </c>
      <c r="Z109" s="125">
        <v>16964</v>
      </c>
      <c r="AB109" s="122" t="str">
        <f>TEXT(Z109,"###,###")</f>
        <v>16,964</v>
      </c>
      <c r="AD109" s="143">
        <f>Z109/($Z$4)*100</f>
        <v>12.77746394004444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26317</v>
      </c>
      <c r="Y110" s="125">
        <v>28190</v>
      </c>
      <c r="Z110" s="125">
        <v>27950</v>
      </c>
      <c r="AB110" s="122" t="str">
        <f>TEXT(Z110,"###,###")</f>
        <v>27,950</v>
      </c>
      <c r="AD110" s="143">
        <f>Z110/($Z$4)*100</f>
        <v>21.052235152336834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51718</v>
      </c>
      <c r="Y111" s="125">
        <v>55361</v>
      </c>
      <c r="Z111" s="125">
        <v>56375</v>
      </c>
      <c r="AB111" s="122" t="str">
        <f>TEXT(Z111,"###,###")</f>
        <v>56,375</v>
      </c>
      <c r="AD111" s="143">
        <f>Z111/($Z$4)*100</f>
        <v>42.462245320679401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120312</v>
      </c>
      <c r="Y112" s="125">
        <v>127510</v>
      </c>
      <c r="Z112" s="125">
        <v>132765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41.48</v>
      </c>
      <c r="U118" s="144">
        <v>40.630000000000003</v>
      </c>
      <c r="V118" s="144">
        <v>39.82</v>
      </c>
      <c r="W118" s="144">
        <v>36.869999999999997</v>
      </c>
      <c r="X118" s="144">
        <v>40.92</v>
      </c>
      <c r="Y118" s="144">
        <v>38.92</v>
      </c>
      <c r="Z118" s="144">
        <v>38.92</v>
      </c>
      <c r="AB118" s="122" t="str">
        <f>TEXT(Z118,"##.0")</f>
        <v>38.9</v>
      </c>
    </row>
    <row r="120" spans="19:32" x14ac:dyDescent="0.25">
      <c r="S120" s="115" t="s">
        <v>106</v>
      </c>
      <c r="T120" s="125">
        <v>67544</v>
      </c>
      <c r="U120" s="125">
        <v>68371</v>
      </c>
      <c r="V120" s="125">
        <v>69051</v>
      </c>
      <c r="W120" s="125">
        <v>70219</v>
      </c>
      <c r="X120" s="125">
        <v>71547</v>
      </c>
      <c r="Y120" s="125">
        <v>73728</v>
      </c>
      <c r="Z120" s="125">
        <v>76039</v>
      </c>
      <c r="AB120" s="122" t="str">
        <f>TEXT(Z120,"###,###")</f>
        <v>76,039</v>
      </c>
    </row>
    <row r="121" spans="19:32" x14ac:dyDescent="0.25">
      <c r="S121" s="115" t="s">
        <v>107</v>
      </c>
      <c r="T121" s="125">
        <v>5626</v>
      </c>
      <c r="U121" s="125">
        <v>5587</v>
      </c>
      <c r="V121" s="125">
        <v>5599</v>
      </c>
      <c r="W121" s="125">
        <v>5322</v>
      </c>
      <c r="X121" s="125">
        <v>5477</v>
      </c>
      <c r="Y121" s="125">
        <v>5664</v>
      </c>
      <c r="Z121" s="125">
        <v>5807</v>
      </c>
      <c r="AB121" s="122" t="str">
        <f>TEXT(Z121,"###,###")</f>
        <v>5,807</v>
      </c>
    </row>
    <row r="122" spans="19:32" x14ac:dyDescent="0.25">
      <c r="S122" s="115" t="s">
        <v>108</v>
      </c>
      <c r="T122" s="125">
        <v>6410</v>
      </c>
      <c r="U122" s="125">
        <v>6456</v>
      </c>
      <c r="V122" s="125">
        <v>6329</v>
      </c>
      <c r="W122" s="125">
        <v>6439</v>
      </c>
      <c r="X122" s="125">
        <v>6957</v>
      </c>
      <c r="Y122" s="125">
        <v>7694</v>
      </c>
      <c r="Z122" s="125">
        <v>8385</v>
      </c>
      <c r="AB122" s="122" t="str">
        <f>TEXT(Z122,"###,###")</f>
        <v>8,385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73954</v>
      </c>
      <c r="U124" s="125">
        <v>74827</v>
      </c>
      <c r="V124" s="125">
        <v>75380</v>
      </c>
      <c r="W124" s="125">
        <v>76658</v>
      </c>
      <c r="X124" s="125">
        <v>78504</v>
      </c>
      <c r="Y124" s="125">
        <v>81422</v>
      </c>
      <c r="Z124" s="125">
        <v>84424</v>
      </c>
      <c r="AB124" s="122" t="str">
        <f>TEXT(Z124,"###,###")</f>
        <v>84,424</v>
      </c>
      <c r="AD124" s="139">
        <f>Z124/$Z$7*100</f>
        <v>93.562222246849828</v>
      </c>
    </row>
    <row r="125" spans="19:32" x14ac:dyDescent="0.25">
      <c r="S125" s="115" t="s">
        <v>110</v>
      </c>
      <c r="T125" s="125">
        <v>12036</v>
      </c>
      <c r="U125" s="125">
        <v>12043</v>
      </c>
      <c r="V125" s="125">
        <v>11928</v>
      </c>
      <c r="W125" s="125">
        <v>11761</v>
      </c>
      <c r="X125" s="125">
        <v>12434</v>
      </c>
      <c r="Y125" s="125">
        <v>13358</v>
      </c>
      <c r="Z125" s="125">
        <v>14192</v>
      </c>
      <c r="AB125" s="122" t="str">
        <f>TEXT(Z125,"###,###")</f>
        <v>14,192</v>
      </c>
      <c r="AD125" s="139">
        <f>Z125/$Z$7*100</f>
        <v>15.728170403289262</v>
      </c>
    </row>
    <row r="127" spans="19:32" x14ac:dyDescent="0.25">
      <c r="S127" s="115" t="s">
        <v>111</v>
      </c>
      <c r="T127" s="125">
        <v>41151</v>
      </c>
      <c r="U127" s="125">
        <v>41304</v>
      </c>
      <c r="V127" s="125">
        <v>41402</v>
      </c>
      <c r="W127" s="125">
        <v>41701</v>
      </c>
      <c r="X127" s="125">
        <v>42507</v>
      </c>
      <c r="Y127" s="125">
        <v>44034</v>
      </c>
      <c r="Z127" s="125">
        <v>45558</v>
      </c>
      <c r="AB127" s="122" t="str">
        <f>TEXT(Z127,"###,###")</f>
        <v>45,558</v>
      </c>
      <c r="AD127" s="139">
        <f>Z127/$Z$7*100</f>
        <v>50.489288841111346</v>
      </c>
    </row>
    <row r="128" spans="19:32" x14ac:dyDescent="0.25">
      <c r="S128" s="115" t="s">
        <v>112</v>
      </c>
      <c r="T128" s="125">
        <v>38433</v>
      </c>
      <c r="U128" s="125">
        <v>39104</v>
      </c>
      <c r="V128" s="125">
        <v>39581</v>
      </c>
      <c r="W128" s="125">
        <v>40279</v>
      </c>
      <c r="X128" s="125">
        <v>41478</v>
      </c>
      <c r="Y128" s="125">
        <v>43052</v>
      </c>
      <c r="Z128" s="125">
        <v>44673</v>
      </c>
      <c r="AB128" s="122" t="str">
        <f>TEXT(Z128,"###,###")</f>
        <v>44,673</v>
      </c>
      <c r="AD128" s="139">
        <f>Z128/$Z$7*100</f>
        <v>49.508494674897214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25" id="{4477FE31-CA24-43E1-8025-DF15B57B21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28" id="{8FF3DE27-B0B3-433E-80E7-6DD059A4AD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31" id="{BB4A646B-0745-4599-B6EE-5052ABF002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34" id="{D56EE215-0422-4BB3-8561-C5F3C8A2C1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A92A5-BBE9-4861-813B-435AF5261E4E}">
  <sheetPr codeName="Sheet6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Alpine</v>
      </c>
      <c r="T1" s="113"/>
      <c r="U1" s="113"/>
      <c r="V1" s="113"/>
      <c r="W1" s="113"/>
      <c r="X1" s="113"/>
      <c r="Y1" s="114" t="str">
        <f>Y3</f>
        <v>8.1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116</v>
      </c>
      <c r="Y3" s="118" t="s">
        <v>213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8.1 Alpine,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9319</v>
      </c>
      <c r="U4" s="121">
        <v>9391</v>
      </c>
      <c r="V4" s="121">
        <v>9281</v>
      </c>
      <c r="W4" s="121">
        <v>9721</v>
      </c>
      <c r="X4" s="121">
        <v>9777</v>
      </c>
      <c r="Y4" s="121">
        <v>10532</v>
      </c>
      <c r="Z4" s="121">
        <v>11075</v>
      </c>
      <c r="AB4" s="122" t="str">
        <f>TEXT(Z4,"###,###")</f>
        <v>11,075</v>
      </c>
      <c r="AD4" s="123">
        <f>Z4/Y4-1</f>
        <v>5.1557159134067554E-2</v>
      </c>
      <c r="AF4" s="123">
        <f t="shared" ref="AF4:AF9" si="0">Z4/T4-1</f>
        <v>0.18843223521837116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4688</v>
      </c>
      <c r="U5" s="121">
        <v>4730</v>
      </c>
      <c r="V5" s="121">
        <v>4740</v>
      </c>
      <c r="W5" s="121">
        <v>4847</v>
      </c>
      <c r="X5" s="121">
        <v>4848</v>
      </c>
      <c r="Y5" s="121">
        <v>5180</v>
      </c>
      <c r="Z5" s="121">
        <v>5470</v>
      </c>
      <c r="AB5" s="122" t="str">
        <f>TEXT(Z5,"###,###")</f>
        <v>5,470</v>
      </c>
      <c r="AD5" s="123">
        <f t="shared" ref="AD5:AD9" si="1">Z5/Y5-1</f>
        <v>5.5984555984555984E-2</v>
      </c>
      <c r="AF5" s="123">
        <f t="shared" si="0"/>
        <v>0.16680887372013653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4631</v>
      </c>
      <c r="U6" s="121">
        <v>4661</v>
      </c>
      <c r="V6" s="121">
        <v>4542</v>
      </c>
      <c r="W6" s="121">
        <v>4875</v>
      </c>
      <c r="X6" s="121">
        <v>4931</v>
      </c>
      <c r="Y6" s="121">
        <v>5352</v>
      </c>
      <c r="Z6" s="121">
        <v>5607</v>
      </c>
      <c r="AB6" s="122" t="str">
        <f>TEXT(Z6,"###,###")</f>
        <v>5,607</v>
      </c>
      <c r="AD6" s="123">
        <f t="shared" si="1"/>
        <v>4.7645739910313845E-2</v>
      </c>
      <c r="AF6" s="123">
        <f t="shared" si="0"/>
        <v>0.21075361692938888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6183</v>
      </c>
      <c r="U7" s="121">
        <v>6265</v>
      </c>
      <c r="V7" s="121">
        <v>6384</v>
      </c>
      <c r="W7" s="121">
        <v>6491</v>
      </c>
      <c r="X7" s="121">
        <v>6485</v>
      </c>
      <c r="Y7" s="121">
        <v>6826</v>
      </c>
      <c r="Z7" s="121">
        <v>7278</v>
      </c>
      <c r="AB7" s="122" t="str">
        <f>TEXT(Z7,"###,###")</f>
        <v>7,278</v>
      </c>
      <c r="AD7" s="123">
        <f t="shared" si="1"/>
        <v>6.6217404043363626E-2</v>
      </c>
      <c r="AF7" s="123">
        <f t="shared" si="0"/>
        <v>0.17709849587578841</v>
      </c>
    </row>
    <row r="8" spans="1:32" ht="17.25" customHeight="1" x14ac:dyDescent="0.25">
      <c r="A8" s="44" t="s">
        <v>13</v>
      </c>
      <c r="B8" s="45"/>
      <c r="C8" s="46"/>
      <c r="D8" s="47" t="str">
        <f>AB4</f>
        <v>11,075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7,278</v>
      </c>
      <c r="P8" s="48"/>
      <c r="S8" s="120" t="s">
        <v>88</v>
      </c>
      <c r="T8" s="121">
        <v>24220</v>
      </c>
      <c r="U8" s="121">
        <v>25000</v>
      </c>
      <c r="V8" s="121">
        <v>24590</v>
      </c>
      <c r="W8" s="121">
        <v>27015.43</v>
      </c>
      <c r="X8" s="121">
        <v>27493.3</v>
      </c>
      <c r="Y8" s="121">
        <v>27435.74</v>
      </c>
      <c r="Z8" s="121">
        <v>27908</v>
      </c>
      <c r="AB8" s="122" t="str">
        <f>TEXT(Z8,"$###,###")</f>
        <v>$27,908</v>
      </c>
      <c r="AD8" s="123">
        <f t="shared" si="1"/>
        <v>1.7213313728734692E-2</v>
      </c>
      <c r="AF8" s="123">
        <f t="shared" si="0"/>
        <v>0.15227085053674649</v>
      </c>
    </row>
    <row r="9" spans="1:32" x14ac:dyDescent="0.25">
      <c r="A9" s="52" t="s">
        <v>15</v>
      </c>
      <c r="B9" s="53"/>
      <c r="C9" s="54"/>
      <c r="D9" s="55">
        <f>AD104</f>
        <v>68.641083521444685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51.33278373179445</v>
      </c>
      <c r="P9" s="56" t="s">
        <v>89</v>
      </c>
      <c r="S9" s="120" t="s">
        <v>7</v>
      </c>
      <c r="T9" s="121">
        <v>218175378</v>
      </c>
      <c r="U9" s="121">
        <v>229789805</v>
      </c>
      <c r="V9" s="121">
        <v>246309570</v>
      </c>
      <c r="W9" s="121">
        <v>260868878</v>
      </c>
      <c r="X9" s="121">
        <v>265875717</v>
      </c>
      <c r="Y9" s="121">
        <v>287951193</v>
      </c>
      <c r="Z9" s="121">
        <v>315543341</v>
      </c>
      <c r="AB9" s="122" t="str">
        <f>TEXT(Z9/1000000,"$#,###.0")&amp;" mil"</f>
        <v>$315.5 mil</v>
      </c>
      <c r="AD9" s="123">
        <f t="shared" si="1"/>
        <v>9.5822308331259487E-2</v>
      </c>
      <c r="AF9" s="123">
        <f t="shared" si="0"/>
        <v>0.44628300357522477</v>
      </c>
    </row>
    <row r="10" spans="1:32" x14ac:dyDescent="0.25">
      <c r="A10" s="52" t="s">
        <v>18</v>
      </c>
      <c r="B10" s="53"/>
      <c r="C10" s="54"/>
      <c r="D10" s="55">
        <f>AD105</f>
        <v>17.760722347629798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48.763396537510303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86.644682605111285</v>
      </c>
      <c r="P11" s="56" t="s">
        <v>89</v>
      </c>
      <c r="S11" s="120" t="s">
        <v>30</v>
      </c>
      <c r="T11" s="125">
        <v>7714</v>
      </c>
      <c r="U11" s="125">
        <v>7752</v>
      </c>
      <c r="V11" s="125">
        <v>7656</v>
      </c>
      <c r="W11" s="125">
        <v>8077</v>
      </c>
      <c r="X11" s="125">
        <v>8161</v>
      </c>
      <c r="Y11" s="125">
        <v>8785</v>
      </c>
      <c r="Z11" s="125">
        <v>9232</v>
      </c>
    </row>
    <row r="12" spans="1:32" ht="28.5" customHeight="1" x14ac:dyDescent="0.25">
      <c r="A12" s="52" t="s">
        <v>20</v>
      </c>
      <c r="B12" s="54"/>
      <c r="C12" s="54"/>
      <c r="D12" s="55">
        <f>AD108</f>
        <v>21.24604966139955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25.419071173399288</v>
      </c>
      <c r="P12" s="56" t="s">
        <v>89</v>
      </c>
      <c r="S12" s="120" t="s">
        <v>31</v>
      </c>
      <c r="T12" s="125">
        <v>1603</v>
      </c>
      <c r="U12" s="125">
        <v>1641</v>
      </c>
      <c r="V12" s="125">
        <v>1624</v>
      </c>
      <c r="W12" s="125">
        <v>1647</v>
      </c>
      <c r="X12" s="125">
        <v>1615</v>
      </c>
      <c r="Y12" s="125">
        <v>1747</v>
      </c>
      <c r="Z12" s="125">
        <v>1844</v>
      </c>
    </row>
    <row r="13" spans="1:32" ht="15" customHeight="1" x14ac:dyDescent="0.25">
      <c r="A13" s="52" t="s">
        <v>21</v>
      </c>
      <c r="B13" s="54"/>
      <c r="C13" s="54"/>
      <c r="D13" s="55">
        <f>AD109</f>
        <v>20.677200902934537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20.35214446952596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24.17155756207675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860</v>
      </c>
      <c r="Z15" s="125">
        <v>828</v>
      </c>
      <c r="AB15" s="129">
        <f t="shared" ref="AB15:AB34" si="2">IF(Z15="np",0,Z15/$Z$34)</f>
        <v>7.4762979683972913E-2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37</v>
      </c>
      <c r="Z16" s="125">
        <v>42</v>
      </c>
      <c r="AB16" s="129">
        <f t="shared" si="2"/>
        <v>3.7923250564334088E-3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679</v>
      </c>
      <c r="Z17" s="125">
        <v>828</v>
      </c>
      <c r="AB17" s="129">
        <f t="shared" si="2"/>
        <v>7.4762979683972913E-2</v>
      </c>
    </row>
    <row r="18" spans="1:28" x14ac:dyDescent="0.25">
      <c r="A18" s="82" t="str">
        <f>$S$1&amp;" ("&amp;$T$2&amp;" to "&amp;$Z$2&amp;")"</f>
        <v>Alpine (2011-12 to 2017-18)</v>
      </c>
      <c r="B18" s="82"/>
      <c r="C18" s="82"/>
      <c r="D18" s="82"/>
      <c r="E18" s="82"/>
      <c r="F18" s="82"/>
      <c r="G18" s="82" t="str">
        <f>$S$1&amp;" ("&amp;$T$2&amp;" to "&amp;$Z$2&amp;")"</f>
        <v>Alpine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99</v>
      </c>
      <c r="Z18" s="125">
        <v>94</v>
      </c>
      <c r="AB18" s="129">
        <f t="shared" si="2"/>
        <v>8.4875846501128675E-3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615</v>
      </c>
      <c r="Z19" s="125">
        <v>737</v>
      </c>
      <c r="AB19" s="129">
        <f t="shared" si="2"/>
        <v>6.6546275395033855E-2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193</v>
      </c>
      <c r="Z20" s="125">
        <v>203</v>
      </c>
      <c r="AB20" s="129">
        <f t="shared" si="2"/>
        <v>1.8329571106094809E-2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736</v>
      </c>
      <c r="Z21" s="125">
        <v>883</v>
      </c>
      <c r="AB21" s="129">
        <f t="shared" si="2"/>
        <v>7.9729119638826187E-2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1159</v>
      </c>
      <c r="Z22" s="125">
        <v>1213</v>
      </c>
      <c r="AB22" s="129">
        <f t="shared" si="2"/>
        <v>0.10952595936794582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412</v>
      </c>
      <c r="Z23" s="125">
        <v>365</v>
      </c>
      <c r="AB23" s="129">
        <f t="shared" si="2"/>
        <v>3.2957110609480811E-2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68</v>
      </c>
      <c r="Z24" s="125">
        <v>63</v>
      </c>
      <c r="AB24" s="129">
        <f t="shared" si="2"/>
        <v>5.6884875846501129E-3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248</v>
      </c>
      <c r="Z25" s="125">
        <v>306</v>
      </c>
      <c r="AB25" s="129">
        <f t="shared" si="2"/>
        <v>2.7629796839729121E-2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206</v>
      </c>
      <c r="Z26" s="125">
        <v>273</v>
      </c>
      <c r="AB26" s="129">
        <f t="shared" si="2"/>
        <v>2.4650112866817155E-2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487</v>
      </c>
      <c r="Z27" s="125">
        <v>526</v>
      </c>
      <c r="AB27" s="129">
        <f t="shared" si="2"/>
        <v>4.7494356659142214E-2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439</v>
      </c>
      <c r="Z28" s="125">
        <v>499</v>
      </c>
      <c r="AB28" s="129">
        <f t="shared" si="2"/>
        <v>4.505643340857788E-2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540</v>
      </c>
      <c r="Z29" s="125">
        <v>468</v>
      </c>
      <c r="AB29" s="129">
        <f t="shared" si="2"/>
        <v>4.2257336343115126E-2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772</v>
      </c>
      <c r="Z30" s="125">
        <v>868</v>
      </c>
      <c r="AB30" s="129">
        <f t="shared" si="2"/>
        <v>7.8374717832957116E-2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1053</v>
      </c>
      <c r="Z31" s="125">
        <v>1070</v>
      </c>
      <c r="AB31" s="129">
        <f t="shared" si="2"/>
        <v>9.6613995485327314E-2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330</v>
      </c>
      <c r="Z32" s="125">
        <v>432</v>
      </c>
      <c r="AB32" s="129">
        <f t="shared" si="2"/>
        <v>3.9006772009029349E-2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249</v>
      </c>
      <c r="Z33" s="125">
        <v>304</v>
      </c>
      <c r="AB33" s="129">
        <f t="shared" si="2"/>
        <v>2.7449209932279908E-2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10532</v>
      </c>
      <c r="Z34" s="132">
        <v>11075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</v>
      </c>
      <c r="Y44" s="125">
        <v>0</v>
      </c>
      <c r="Z44" s="125">
        <v>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102</v>
      </c>
      <c r="Y45" s="125">
        <v>131</v>
      </c>
      <c r="Z45" s="125">
        <v>138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324</v>
      </c>
      <c r="Y46" s="125">
        <v>323</v>
      </c>
      <c r="Z46" s="125">
        <v>328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436</v>
      </c>
      <c r="Y47" s="125">
        <v>491</v>
      </c>
      <c r="Z47" s="125">
        <v>552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412</v>
      </c>
      <c r="Y48" s="125">
        <v>463</v>
      </c>
      <c r="Z48" s="125">
        <v>490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Alpine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381</v>
      </c>
      <c r="Y49" s="125">
        <v>405</v>
      </c>
      <c r="Z49" s="125">
        <v>403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374</v>
      </c>
      <c r="Y50" s="125">
        <v>405</v>
      </c>
      <c r="Z50" s="125">
        <v>445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463</v>
      </c>
      <c r="Y51" s="125">
        <v>435</v>
      </c>
      <c r="Z51" s="125">
        <v>414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478</v>
      </c>
      <c r="Y52" s="125">
        <v>506</v>
      </c>
      <c r="Z52" s="125">
        <v>578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506</v>
      </c>
      <c r="Y53" s="125">
        <v>506</v>
      </c>
      <c r="Z53" s="125">
        <v>497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535</v>
      </c>
      <c r="Y54" s="125">
        <v>590</v>
      </c>
      <c r="Z54" s="125">
        <v>607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435</v>
      </c>
      <c r="Y55" s="125">
        <v>451</v>
      </c>
      <c r="Z55" s="125">
        <v>484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233</v>
      </c>
      <c r="Y56" s="125">
        <v>269</v>
      </c>
      <c r="Z56" s="125">
        <v>280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90</v>
      </c>
      <c r="Y57" s="125">
        <v>112</v>
      </c>
      <c r="Z57" s="125">
        <v>136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40</v>
      </c>
      <c r="Y58" s="125">
        <v>49</v>
      </c>
      <c r="Z58" s="125">
        <v>52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18</v>
      </c>
      <c r="Y59" s="125">
        <v>23</v>
      </c>
      <c r="Z59" s="125">
        <v>25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16</v>
      </c>
      <c r="Y60" s="125">
        <v>17</v>
      </c>
      <c r="Z60" s="125">
        <v>18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4846</v>
      </c>
      <c r="Y61" s="125">
        <v>5180</v>
      </c>
      <c r="Z61" s="125">
        <v>5466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11</v>
      </c>
      <c r="Y63" s="125">
        <v>12</v>
      </c>
      <c r="Z63" s="125">
        <v>20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Alpine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151</v>
      </c>
      <c r="Y64" s="125">
        <v>130</v>
      </c>
      <c r="Z64" s="125">
        <v>137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329</v>
      </c>
      <c r="Y65" s="125">
        <v>389</v>
      </c>
      <c r="Z65" s="125">
        <v>395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352</v>
      </c>
      <c r="Y66" s="125">
        <v>387</v>
      </c>
      <c r="Z66" s="125">
        <v>422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407</v>
      </c>
      <c r="Y67" s="125">
        <v>476</v>
      </c>
      <c r="Z67" s="125">
        <v>494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375</v>
      </c>
      <c r="Y68" s="125">
        <v>376</v>
      </c>
      <c r="Z68" s="125">
        <v>436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410</v>
      </c>
      <c r="Y69" s="125">
        <v>416</v>
      </c>
      <c r="Z69" s="125">
        <v>452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547</v>
      </c>
      <c r="Y70" s="125">
        <v>572</v>
      </c>
      <c r="Z70" s="125">
        <v>574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499</v>
      </c>
      <c r="Y71" s="125">
        <v>536</v>
      </c>
      <c r="Z71" s="125">
        <v>619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580</v>
      </c>
      <c r="Y72" s="125">
        <v>588</v>
      </c>
      <c r="Z72" s="125">
        <v>555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550</v>
      </c>
      <c r="Y73" s="125">
        <v>653</v>
      </c>
      <c r="Z73" s="125">
        <v>642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411</v>
      </c>
      <c r="Y74" s="125">
        <v>474</v>
      </c>
      <c r="Z74" s="125">
        <v>482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174</v>
      </c>
      <c r="Y75" s="125">
        <v>190</v>
      </c>
      <c r="Z75" s="125">
        <v>195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61</v>
      </c>
      <c r="Y76" s="125">
        <v>78</v>
      </c>
      <c r="Z76" s="125">
        <v>93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31</v>
      </c>
      <c r="Y77" s="125">
        <v>39</v>
      </c>
      <c r="Z77" s="125">
        <v>36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15</v>
      </c>
      <c r="Y78" s="125">
        <v>18</v>
      </c>
      <c r="Z78" s="125">
        <v>22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20</v>
      </c>
      <c r="Y79" s="125">
        <v>18</v>
      </c>
      <c r="Z79" s="125">
        <v>18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4932</v>
      </c>
      <c r="Y80" s="125">
        <v>5352</v>
      </c>
      <c r="Z80" s="125">
        <v>5608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Alpine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361</v>
      </c>
      <c r="Y83" s="125">
        <v>373</v>
      </c>
      <c r="Z83" s="125">
        <v>419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303</v>
      </c>
      <c r="Y84" s="125">
        <v>330</v>
      </c>
      <c r="Z84" s="125">
        <v>352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11,075</v>
      </c>
      <c r="D85" s="96">
        <f t="shared" ref="D85:D90" si="4">AD4</f>
        <v>5.1557159134067554E-2</v>
      </c>
      <c r="E85" s="97">
        <f t="shared" ref="E85:E90" si="5">AD4</f>
        <v>5.1557159134067554E-2</v>
      </c>
      <c r="F85" s="96">
        <f t="shared" ref="F85:F90" si="6">AF4</f>
        <v>0.18843223521837116</v>
      </c>
      <c r="G85" s="97">
        <f t="shared" ref="G85:G90" si="7">AF4</f>
        <v>0.18843223521837116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513</v>
      </c>
      <c r="Y85" s="125">
        <v>571</v>
      </c>
      <c r="Z85" s="125">
        <v>609</v>
      </c>
    </row>
    <row r="86" spans="1:32" ht="15" customHeight="1" x14ac:dyDescent="0.25">
      <c r="A86" s="98" t="s">
        <v>4</v>
      </c>
      <c r="B86" s="95"/>
      <c r="C86" s="109" t="str">
        <f t="shared" si="3"/>
        <v>5,470</v>
      </c>
      <c r="D86" s="96">
        <f t="shared" si="4"/>
        <v>5.5984555984555984E-2</v>
      </c>
      <c r="E86" s="97">
        <f t="shared" si="5"/>
        <v>5.5984555984555984E-2</v>
      </c>
      <c r="F86" s="96">
        <f t="shared" si="6"/>
        <v>0.16680887372013653</v>
      </c>
      <c r="G86" s="97">
        <f t="shared" si="7"/>
        <v>0.16680887372013653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184</v>
      </c>
      <c r="Y86" s="125">
        <v>203</v>
      </c>
      <c r="Z86" s="125">
        <v>243</v>
      </c>
    </row>
    <row r="87" spans="1:32" ht="15" customHeight="1" x14ac:dyDescent="0.25">
      <c r="A87" s="98" t="s">
        <v>5</v>
      </c>
      <c r="B87" s="95"/>
      <c r="C87" s="109" t="str">
        <f t="shared" si="3"/>
        <v>5,607</v>
      </c>
      <c r="D87" s="96">
        <f t="shared" si="4"/>
        <v>4.7645739910313845E-2</v>
      </c>
      <c r="E87" s="97">
        <f t="shared" si="5"/>
        <v>4.7645739910313845E-2</v>
      </c>
      <c r="F87" s="96">
        <f t="shared" si="6"/>
        <v>0.21075361692938888</v>
      </c>
      <c r="G87" s="97">
        <f t="shared" si="7"/>
        <v>0.21075361692938888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77</v>
      </c>
      <c r="Y87" s="125">
        <v>98</v>
      </c>
      <c r="Z87" s="125">
        <v>96</v>
      </c>
    </row>
    <row r="88" spans="1:32" ht="15" customHeight="1" x14ac:dyDescent="0.25">
      <c r="A88" s="95" t="s">
        <v>6</v>
      </c>
      <c r="B88" s="95"/>
      <c r="C88" s="109" t="str">
        <f t="shared" si="3"/>
        <v>7,278</v>
      </c>
      <c r="D88" s="96">
        <f t="shared" si="4"/>
        <v>6.6217404043363626E-2</v>
      </c>
      <c r="E88" s="97">
        <f t="shared" si="5"/>
        <v>6.6217404043363626E-2</v>
      </c>
      <c r="F88" s="96">
        <f t="shared" si="6"/>
        <v>0.17709849587578841</v>
      </c>
      <c r="G88" s="97">
        <f t="shared" si="7"/>
        <v>0.17709849587578841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151</v>
      </c>
      <c r="Y88" s="125">
        <v>153</v>
      </c>
      <c r="Z88" s="125">
        <v>146</v>
      </c>
    </row>
    <row r="89" spans="1:32" ht="15" customHeight="1" x14ac:dyDescent="0.25">
      <c r="A89" s="95" t="s">
        <v>104</v>
      </c>
      <c r="B89" s="95"/>
      <c r="C89" s="146" t="str">
        <f t="shared" si="3"/>
        <v>$27,908</v>
      </c>
      <c r="D89" s="96">
        <f t="shared" si="4"/>
        <v>1.7213313728734692E-2</v>
      </c>
      <c r="E89" s="97">
        <f t="shared" si="5"/>
        <v>1.7213313728734692E-2</v>
      </c>
      <c r="F89" s="96">
        <f t="shared" si="6"/>
        <v>0.15227085053674649</v>
      </c>
      <c r="G89" s="97">
        <f t="shared" si="7"/>
        <v>0.15227085053674649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312</v>
      </c>
      <c r="Y89" s="125">
        <v>328</v>
      </c>
      <c r="Z89" s="125">
        <v>340</v>
      </c>
    </row>
    <row r="90" spans="1:32" ht="15" customHeight="1" x14ac:dyDescent="0.25">
      <c r="A90" s="95" t="s">
        <v>7</v>
      </c>
      <c r="B90" s="95"/>
      <c r="C90" s="109" t="str">
        <f t="shared" si="3"/>
        <v>$315.5 mil</v>
      </c>
      <c r="D90" s="96">
        <f t="shared" si="4"/>
        <v>9.5822308331259487E-2</v>
      </c>
      <c r="E90" s="97">
        <f t="shared" si="5"/>
        <v>9.5822308331259487E-2</v>
      </c>
      <c r="F90" s="96">
        <f t="shared" si="6"/>
        <v>0.44628300357522477</v>
      </c>
      <c r="G90" s="97">
        <f t="shared" si="7"/>
        <v>0.44628300357522477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495</v>
      </c>
      <c r="Y90" s="125">
        <v>506</v>
      </c>
      <c r="Z90" s="125">
        <v>510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3329</v>
      </c>
      <c r="Y91" s="125">
        <v>3499</v>
      </c>
      <c r="Z91" s="125">
        <v>3733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251</v>
      </c>
      <c r="Y93" s="125">
        <v>259</v>
      </c>
      <c r="Z93" s="125">
        <v>305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613</v>
      </c>
      <c r="Y94" s="125">
        <v>637</v>
      </c>
      <c r="Z94" s="125">
        <v>656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107</v>
      </c>
      <c r="Y95" s="125">
        <v>121</v>
      </c>
      <c r="Z95" s="125">
        <v>131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434</v>
      </c>
      <c r="Y96" s="125">
        <v>474</v>
      </c>
      <c r="Z96" s="125">
        <v>503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430</v>
      </c>
      <c r="Y97" s="125">
        <v>473</v>
      </c>
      <c r="Z97" s="125">
        <v>487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295</v>
      </c>
      <c r="Y98" s="125">
        <v>302</v>
      </c>
      <c r="Z98" s="125">
        <v>348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32</v>
      </c>
      <c r="Y99" s="125">
        <v>39</v>
      </c>
      <c r="Z99" s="125">
        <v>46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289</v>
      </c>
      <c r="Y100" s="125">
        <v>294</v>
      </c>
      <c r="Z100" s="125">
        <v>292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3157</v>
      </c>
      <c r="Y101" s="125">
        <v>3327</v>
      </c>
      <c r="Z101" s="125">
        <v>3545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6548</v>
      </c>
      <c r="Y104" s="125">
        <v>7211</v>
      </c>
      <c r="Z104" s="125">
        <v>7602</v>
      </c>
      <c r="AB104" s="122" t="str">
        <f>TEXT(Z104,"###,###")</f>
        <v>7,602</v>
      </c>
      <c r="AD104" s="143">
        <f>Z104/($Z$4)*100</f>
        <v>68.641083521444685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1837</v>
      </c>
      <c r="Y105" s="125">
        <v>2004</v>
      </c>
      <c r="Z105" s="125">
        <v>1967</v>
      </c>
      <c r="AB105" s="122" t="str">
        <f>TEXT(Z105,"###,###")</f>
        <v>1,967</v>
      </c>
      <c r="AD105" s="143">
        <f>Z105/($Z$4)*100</f>
        <v>17.760722347629798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8385</v>
      </c>
      <c r="Y106" s="132">
        <v>9215</v>
      </c>
      <c r="Z106" s="132">
        <v>9569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1800</v>
      </c>
      <c r="Y108" s="125">
        <v>2065</v>
      </c>
      <c r="Z108" s="125">
        <v>2353</v>
      </c>
      <c r="AB108" s="122" t="str">
        <f>TEXT(Z108,"###,###")</f>
        <v>2,353</v>
      </c>
      <c r="AD108" s="143">
        <f>Z108/($Z$4)*100</f>
        <v>21.24604966139955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1951</v>
      </c>
      <c r="Y109" s="125">
        <v>2236</v>
      </c>
      <c r="Z109" s="125">
        <v>2290</v>
      </c>
      <c r="AB109" s="122" t="str">
        <f>TEXT(Z109,"###,###")</f>
        <v>2,290</v>
      </c>
      <c r="AD109" s="143">
        <f>Z109/($Z$4)*100</f>
        <v>20.677200902934537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2084</v>
      </c>
      <c r="Y110" s="125">
        <v>2214</v>
      </c>
      <c r="Z110" s="125">
        <v>2254</v>
      </c>
      <c r="AB110" s="122" t="str">
        <f>TEXT(Z110,"###,###")</f>
        <v>2,254</v>
      </c>
      <c r="AD110" s="143">
        <f>Z110/($Z$4)*100</f>
        <v>20.35214446952596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2553</v>
      </c>
      <c r="Y111" s="125">
        <v>2700</v>
      </c>
      <c r="Z111" s="125">
        <v>2677</v>
      </c>
      <c r="AB111" s="122" t="str">
        <f>TEXT(Z111,"###,###")</f>
        <v>2,677</v>
      </c>
      <c r="AD111" s="143">
        <f>Z111/($Z$4)*100</f>
        <v>24.17155756207675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9776</v>
      </c>
      <c r="Y112" s="125">
        <v>10532</v>
      </c>
      <c r="Z112" s="125">
        <v>11075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44.77</v>
      </c>
      <c r="U118" s="144">
        <v>41.29</v>
      </c>
      <c r="V118" s="144">
        <v>45.42</v>
      </c>
      <c r="W118" s="144">
        <v>44.52</v>
      </c>
      <c r="X118" s="144">
        <v>45.4</v>
      </c>
      <c r="Y118" s="144">
        <v>44.8</v>
      </c>
      <c r="Z118" s="144">
        <v>44.67</v>
      </c>
      <c r="AB118" s="122" t="str">
        <f>TEXT(Z118,"##.0")</f>
        <v>44.7</v>
      </c>
    </row>
    <row r="120" spans="19:32" x14ac:dyDescent="0.25">
      <c r="S120" s="115" t="s">
        <v>106</v>
      </c>
      <c r="T120" s="125">
        <v>4581</v>
      </c>
      <c r="U120" s="125">
        <v>4625</v>
      </c>
      <c r="V120" s="125">
        <v>4760</v>
      </c>
      <c r="W120" s="125">
        <v>4845</v>
      </c>
      <c r="X120" s="125">
        <v>4867</v>
      </c>
      <c r="Y120" s="125">
        <v>5079</v>
      </c>
      <c r="Z120" s="125">
        <v>5435</v>
      </c>
      <c r="AB120" s="122" t="str">
        <f>TEXT(Z120,"###,###")</f>
        <v>5,435</v>
      </c>
    </row>
    <row r="121" spans="19:32" x14ac:dyDescent="0.25">
      <c r="S121" s="115" t="s">
        <v>107</v>
      </c>
      <c r="T121" s="125">
        <v>874</v>
      </c>
      <c r="U121" s="125">
        <v>900</v>
      </c>
      <c r="V121" s="125">
        <v>879</v>
      </c>
      <c r="W121" s="125">
        <v>883</v>
      </c>
      <c r="X121" s="125">
        <v>864</v>
      </c>
      <c r="Y121" s="125">
        <v>900</v>
      </c>
      <c r="Z121" s="125">
        <v>979</v>
      </c>
      <c r="AB121" s="122" t="str">
        <f>TEXT(Z121,"###,###")</f>
        <v>979</v>
      </c>
    </row>
    <row r="122" spans="19:32" x14ac:dyDescent="0.25">
      <c r="S122" s="115" t="s">
        <v>108</v>
      </c>
      <c r="T122" s="125">
        <v>728</v>
      </c>
      <c r="U122" s="125">
        <v>743</v>
      </c>
      <c r="V122" s="125">
        <v>743</v>
      </c>
      <c r="W122" s="125">
        <v>765</v>
      </c>
      <c r="X122" s="125">
        <v>751</v>
      </c>
      <c r="Y122" s="125">
        <v>847</v>
      </c>
      <c r="Z122" s="125">
        <v>871</v>
      </c>
      <c r="AB122" s="122" t="str">
        <f>TEXT(Z122,"###,###")</f>
        <v>871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5309</v>
      </c>
      <c r="U124" s="125">
        <v>5368</v>
      </c>
      <c r="V124" s="125">
        <v>5503</v>
      </c>
      <c r="W124" s="125">
        <v>5610</v>
      </c>
      <c r="X124" s="125">
        <v>5618</v>
      </c>
      <c r="Y124" s="125">
        <v>5926</v>
      </c>
      <c r="Z124" s="125">
        <v>6306</v>
      </c>
      <c r="AB124" s="122" t="str">
        <f>TEXT(Z124,"###,###")</f>
        <v>6,306</v>
      </c>
      <c r="AD124" s="139">
        <f>Z124/$Z$7*100</f>
        <v>86.644682605111285</v>
      </c>
    </row>
    <row r="125" spans="19:32" x14ac:dyDescent="0.25">
      <c r="S125" s="115" t="s">
        <v>110</v>
      </c>
      <c r="T125" s="125">
        <v>1602</v>
      </c>
      <c r="U125" s="125">
        <v>1643</v>
      </c>
      <c r="V125" s="125">
        <v>1622</v>
      </c>
      <c r="W125" s="125">
        <v>1648</v>
      </c>
      <c r="X125" s="125">
        <v>1615</v>
      </c>
      <c r="Y125" s="125">
        <v>1747</v>
      </c>
      <c r="Z125" s="125">
        <v>1850</v>
      </c>
      <c r="AB125" s="122" t="str">
        <f>TEXT(Z125,"###,###")</f>
        <v>1,850</v>
      </c>
      <c r="AD125" s="139">
        <f>Z125/$Z$7*100</f>
        <v>25.419071173399288</v>
      </c>
    </row>
    <row r="127" spans="19:32" x14ac:dyDescent="0.25">
      <c r="S127" s="115" t="s">
        <v>111</v>
      </c>
      <c r="T127" s="125">
        <v>3224</v>
      </c>
      <c r="U127" s="125">
        <v>3279</v>
      </c>
      <c r="V127" s="125">
        <v>3329</v>
      </c>
      <c r="W127" s="125">
        <v>3387</v>
      </c>
      <c r="X127" s="125">
        <v>3325</v>
      </c>
      <c r="Y127" s="125">
        <v>3499</v>
      </c>
      <c r="Z127" s="125">
        <v>3736</v>
      </c>
      <c r="AB127" s="122" t="str">
        <f>TEXT(Z127,"###,###")</f>
        <v>3,736</v>
      </c>
      <c r="AD127" s="139">
        <f>Z127/$Z$7*100</f>
        <v>51.33278373179445</v>
      </c>
    </row>
    <row r="128" spans="19:32" x14ac:dyDescent="0.25">
      <c r="S128" s="115" t="s">
        <v>112</v>
      </c>
      <c r="T128" s="125">
        <v>2963</v>
      </c>
      <c r="U128" s="125">
        <v>2990</v>
      </c>
      <c r="V128" s="125">
        <v>3052</v>
      </c>
      <c r="W128" s="125">
        <v>3103</v>
      </c>
      <c r="X128" s="125">
        <v>3161</v>
      </c>
      <c r="Y128" s="125">
        <v>3327</v>
      </c>
      <c r="Z128" s="125">
        <v>3549</v>
      </c>
      <c r="AB128" s="122" t="str">
        <f>TEXT(Z128,"###,###")</f>
        <v>3,549</v>
      </c>
      <c r="AD128" s="139">
        <f>Z128/$Z$7*100</f>
        <v>48.763396537510303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2E2B42B6-9C7B-441B-AD4B-9D312E2492A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8" id="{5937F2AA-D17D-4B83-B044-1EACA1128D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1" id="{38B6179D-9A6C-4909-B78C-2CC8AC5150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4" id="{1D1E850E-72CD-4413-9F60-405404F0BBF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71289-51F5-4C66-8EC7-FDED3DF2A082}">
  <sheetPr codeName="Sheet8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East Gippsland</v>
      </c>
      <c r="T1" s="113"/>
      <c r="U1" s="113"/>
      <c r="V1" s="113"/>
      <c r="W1" s="113"/>
      <c r="X1" s="113"/>
      <c r="Y1" s="114" t="str">
        <f>Y3</f>
        <v>8.19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134</v>
      </c>
      <c r="Y3" s="118" t="s">
        <v>230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8.19 East Gippsland,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29111</v>
      </c>
      <c r="U4" s="121">
        <v>29822</v>
      </c>
      <c r="V4" s="121">
        <v>30411</v>
      </c>
      <c r="W4" s="121">
        <v>30091</v>
      </c>
      <c r="X4" s="121">
        <v>29579</v>
      </c>
      <c r="Y4" s="121">
        <v>30567</v>
      </c>
      <c r="Z4" s="121">
        <v>32203</v>
      </c>
      <c r="AB4" s="122" t="str">
        <f>TEXT(Z4,"###,###")</f>
        <v>32,203</v>
      </c>
      <c r="AD4" s="123">
        <f>Z4/Y4-1</f>
        <v>5.3521771845454147E-2</v>
      </c>
      <c r="AF4" s="123">
        <f t="shared" ref="AF4:AF9" si="0">Z4/T4-1</f>
        <v>0.10621414585551858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14783</v>
      </c>
      <c r="U5" s="121">
        <v>14936</v>
      </c>
      <c r="V5" s="121">
        <v>15195</v>
      </c>
      <c r="W5" s="121">
        <v>15037</v>
      </c>
      <c r="X5" s="121">
        <v>14772</v>
      </c>
      <c r="Y5" s="121">
        <v>15286</v>
      </c>
      <c r="Z5" s="121">
        <v>16145</v>
      </c>
      <c r="AB5" s="122" t="str">
        <f>TEXT(Z5,"###,###")</f>
        <v>16,145</v>
      </c>
      <c r="AD5" s="123">
        <f t="shared" ref="AD5:AD9" si="1">Z5/Y5-1</f>
        <v>5.6195211304461701E-2</v>
      </c>
      <c r="AF5" s="123">
        <f t="shared" si="0"/>
        <v>9.2132855306771289E-2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14328</v>
      </c>
      <c r="U6" s="121">
        <v>14886</v>
      </c>
      <c r="V6" s="121">
        <v>15216</v>
      </c>
      <c r="W6" s="121">
        <v>15054</v>
      </c>
      <c r="X6" s="121">
        <v>14807</v>
      </c>
      <c r="Y6" s="121">
        <v>15281</v>
      </c>
      <c r="Z6" s="121">
        <v>16058</v>
      </c>
      <c r="AB6" s="122" t="str">
        <f>TEXT(Z6,"###,###")</f>
        <v>16,058</v>
      </c>
      <c r="AD6" s="123">
        <f t="shared" si="1"/>
        <v>5.0847457627118731E-2</v>
      </c>
      <c r="AF6" s="123">
        <f t="shared" si="0"/>
        <v>0.12074260189838082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20766</v>
      </c>
      <c r="U7" s="121">
        <v>20914</v>
      </c>
      <c r="V7" s="121">
        <v>21143</v>
      </c>
      <c r="W7" s="121">
        <v>21168</v>
      </c>
      <c r="X7" s="121">
        <v>21116</v>
      </c>
      <c r="Y7" s="121">
        <v>21850</v>
      </c>
      <c r="Z7" s="121">
        <v>23013</v>
      </c>
      <c r="AB7" s="122" t="str">
        <f>TEXT(Z7,"###,###")</f>
        <v>23,013</v>
      </c>
      <c r="AD7" s="123">
        <f t="shared" si="1"/>
        <v>5.3226544622425598E-2</v>
      </c>
      <c r="AF7" s="123">
        <f t="shared" si="0"/>
        <v>0.10820572088991631</v>
      </c>
    </row>
    <row r="8" spans="1:32" ht="17.25" customHeight="1" x14ac:dyDescent="0.25">
      <c r="A8" s="44" t="s">
        <v>13</v>
      </c>
      <c r="B8" s="45"/>
      <c r="C8" s="46"/>
      <c r="D8" s="47" t="str">
        <f>AB4</f>
        <v>32,203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23,013</v>
      </c>
      <c r="P8" s="48"/>
      <c r="S8" s="120" t="s">
        <v>88</v>
      </c>
      <c r="T8" s="121">
        <v>28499.05</v>
      </c>
      <c r="U8" s="121">
        <v>28492</v>
      </c>
      <c r="V8" s="121">
        <v>29643.32</v>
      </c>
      <c r="W8" s="121">
        <v>30925.86</v>
      </c>
      <c r="X8" s="121">
        <v>33001</v>
      </c>
      <c r="Y8" s="121">
        <v>33364.31</v>
      </c>
      <c r="Z8" s="121">
        <v>35000</v>
      </c>
      <c r="AB8" s="122" t="str">
        <f>TEXT(Z8,"$###,###")</f>
        <v>$35,000</v>
      </c>
      <c r="AD8" s="123">
        <f t="shared" si="1"/>
        <v>4.9025140936527656E-2</v>
      </c>
      <c r="AF8" s="123">
        <f t="shared" si="0"/>
        <v>0.22811111247567895</v>
      </c>
    </row>
    <row r="9" spans="1:32" x14ac:dyDescent="0.25">
      <c r="A9" s="52" t="s">
        <v>15</v>
      </c>
      <c r="B9" s="53"/>
      <c r="C9" s="54"/>
      <c r="D9" s="55">
        <f>AD104</f>
        <v>66.459646616774833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51.288402207447973</v>
      </c>
      <c r="P9" s="56" t="s">
        <v>89</v>
      </c>
      <c r="S9" s="120" t="s">
        <v>7</v>
      </c>
      <c r="T9" s="121">
        <v>776487967</v>
      </c>
      <c r="U9" s="121">
        <v>809213536</v>
      </c>
      <c r="V9" s="121">
        <v>848206358</v>
      </c>
      <c r="W9" s="121">
        <v>875905983</v>
      </c>
      <c r="X9" s="121">
        <v>891436179</v>
      </c>
      <c r="Y9" s="121">
        <v>940580248</v>
      </c>
      <c r="Z9" s="121">
        <v>1006260548</v>
      </c>
      <c r="AB9" s="122" t="str">
        <f>TEXT(Z9/1000000,"$#,###.0")&amp;" mil"</f>
        <v>$1,006.3 mil</v>
      </c>
      <c r="AD9" s="123">
        <f t="shared" si="1"/>
        <v>6.9829554830286078E-2</v>
      </c>
      <c r="AF9" s="123">
        <f t="shared" si="0"/>
        <v>0.29591261006624192</v>
      </c>
    </row>
    <row r="10" spans="1:32" x14ac:dyDescent="0.25">
      <c r="A10" s="52" t="s">
        <v>18</v>
      </c>
      <c r="B10" s="53"/>
      <c r="C10" s="54"/>
      <c r="D10" s="55">
        <f>AD105</f>
        <v>20.047821631525011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48.711597792552034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86.637987224612175</v>
      </c>
      <c r="P11" s="56" t="s">
        <v>89</v>
      </c>
      <c r="S11" s="120" t="s">
        <v>30</v>
      </c>
      <c r="T11" s="125">
        <v>24190</v>
      </c>
      <c r="U11" s="125">
        <v>24919</v>
      </c>
      <c r="V11" s="125">
        <v>25455</v>
      </c>
      <c r="W11" s="125">
        <v>25190</v>
      </c>
      <c r="X11" s="125">
        <v>24744</v>
      </c>
      <c r="Y11" s="125">
        <v>25530</v>
      </c>
      <c r="Z11" s="125">
        <v>26851</v>
      </c>
    </row>
    <row r="12" spans="1:32" ht="28.5" customHeight="1" x14ac:dyDescent="0.25">
      <c r="A12" s="52" t="s">
        <v>20</v>
      </c>
      <c r="B12" s="54"/>
      <c r="C12" s="54"/>
      <c r="D12" s="55">
        <f>AD108</f>
        <v>17.98279663385399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23.239038804154173</v>
      </c>
      <c r="P12" s="56" t="s">
        <v>89</v>
      </c>
      <c r="S12" s="120" t="s">
        <v>31</v>
      </c>
      <c r="T12" s="125">
        <v>4919</v>
      </c>
      <c r="U12" s="125">
        <v>4906</v>
      </c>
      <c r="V12" s="125">
        <v>4955</v>
      </c>
      <c r="W12" s="125">
        <v>4899</v>
      </c>
      <c r="X12" s="125">
        <v>4835</v>
      </c>
      <c r="Y12" s="125">
        <v>5037</v>
      </c>
      <c r="Z12" s="125">
        <v>5350</v>
      </c>
    </row>
    <row r="13" spans="1:32" ht="15" customHeight="1" x14ac:dyDescent="0.25">
      <c r="A13" s="52" t="s">
        <v>21</v>
      </c>
      <c r="B13" s="54"/>
      <c r="C13" s="54"/>
      <c r="D13" s="55">
        <f>AD109</f>
        <v>17.048101108592366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20.190665465950378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31.273483836909605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1774</v>
      </c>
      <c r="Z15" s="125">
        <v>1927</v>
      </c>
      <c r="AB15" s="129">
        <f t="shared" ref="AB15:AB34" si="2">IF(Z15="np",0,Z15/$Z$34)</f>
        <v>5.9839145421234044E-2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179</v>
      </c>
      <c r="Z16" s="125">
        <v>193</v>
      </c>
      <c r="AB16" s="129">
        <f t="shared" si="2"/>
        <v>5.9932304443685372E-3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2040</v>
      </c>
      <c r="Z17" s="125">
        <v>2092</v>
      </c>
      <c r="AB17" s="129">
        <f t="shared" si="2"/>
        <v>6.4962891656056884E-2</v>
      </c>
    </row>
    <row r="18" spans="1:28" x14ac:dyDescent="0.25">
      <c r="A18" s="82" t="str">
        <f>$S$1&amp;" ("&amp;$T$2&amp;" to "&amp;$Z$2&amp;")"</f>
        <v>East Gippsland (2011-12 to 2017-18)</v>
      </c>
      <c r="B18" s="82"/>
      <c r="C18" s="82"/>
      <c r="D18" s="82"/>
      <c r="E18" s="82"/>
      <c r="F18" s="82"/>
      <c r="G18" s="82" t="str">
        <f>$S$1&amp;" ("&amp;$T$2&amp;" to "&amp;$Z$2&amp;")"</f>
        <v>East Gippsland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258</v>
      </c>
      <c r="Z18" s="125">
        <v>272</v>
      </c>
      <c r="AB18" s="129">
        <f t="shared" si="2"/>
        <v>8.446418035586746E-3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1968</v>
      </c>
      <c r="Z19" s="125">
        <v>2358</v>
      </c>
      <c r="AB19" s="129">
        <f t="shared" si="2"/>
        <v>7.3222991646740981E-2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692</v>
      </c>
      <c r="Z20" s="125">
        <v>729</v>
      </c>
      <c r="AB20" s="129">
        <f t="shared" si="2"/>
        <v>2.2637642455671833E-2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2965</v>
      </c>
      <c r="Z21" s="125">
        <v>3211</v>
      </c>
      <c r="AB21" s="129">
        <f t="shared" si="2"/>
        <v>9.97112070304009E-2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2364</v>
      </c>
      <c r="Z22" s="125">
        <v>2389</v>
      </c>
      <c r="AB22" s="129">
        <f t="shared" si="2"/>
        <v>7.4185634878737999E-2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991</v>
      </c>
      <c r="Z23" s="125">
        <v>1156</v>
      </c>
      <c r="AB23" s="129">
        <f t="shared" si="2"/>
        <v>3.5897276651243676E-2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192</v>
      </c>
      <c r="Z24" s="125">
        <v>194</v>
      </c>
      <c r="AB24" s="129">
        <f t="shared" si="2"/>
        <v>6.0242834518523117E-3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753</v>
      </c>
      <c r="Z25" s="125">
        <v>875</v>
      </c>
      <c r="AB25" s="129">
        <f t="shared" si="2"/>
        <v>2.7171381548302953E-2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513</v>
      </c>
      <c r="Z26" s="125">
        <v>597</v>
      </c>
      <c r="AB26" s="129">
        <f t="shared" si="2"/>
        <v>1.8538645467813558E-2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1048</v>
      </c>
      <c r="Z27" s="125">
        <v>1195</v>
      </c>
      <c r="AB27" s="129">
        <f t="shared" si="2"/>
        <v>3.710834394311089E-2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1460</v>
      </c>
      <c r="Z28" s="125">
        <v>1857</v>
      </c>
      <c r="AB28" s="129">
        <f t="shared" si="2"/>
        <v>5.7665434897369812E-2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1698</v>
      </c>
      <c r="Z29" s="125">
        <v>1664</v>
      </c>
      <c r="AB29" s="129">
        <f t="shared" si="2"/>
        <v>5.1672204453001275E-2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2415</v>
      </c>
      <c r="Z30" s="125">
        <v>2552</v>
      </c>
      <c r="AB30" s="129">
        <f t="shared" si="2"/>
        <v>7.9247275098593292E-2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3692</v>
      </c>
      <c r="Z31" s="125">
        <v>4224</v>
      </c>
      <c r="AB31" s="129">
        <f t="shared" si="2"/>
        <v>0.13116790361146477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426</v>
      </c>
      <c r="Z32" s="125">
        <v>440</v>
      </c>
      <c r="AB32" s="129">
        <f t="shared" si="2"/>
        <v>1.3663323292860914E-2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1036</v>
      </c>
      <c r="Z33" s="125">
        <v>1165</v>
      </c>
      <c r="AB33" s="129">
        <f t="shared" si="2"/>
        <v>3.6176753718597646E-2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30567</v>
      </c>
      <c r="Z34" s="132">
        <v>32203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5</v>
      </c>
      <c r="Z44" s="125">
        <v>17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348</v>
      </c>
      <c r="Y45" s="125">
        <v>372</v>
      </c>
      <c r="Z45" s="125">
        <v>389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880</v>
      </c>
      <c r="Y46" s="125">
        <v>859</v>
      </c>
      <c r="Z46" s="125">
        <v>912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1207</v>
      </c>
      <c r="Y47" s="125">
        <v>1262</v>
      </c>
      <c r="Z47" s="125">
        <v>1219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1391</v>
      </c>
      <c r="Y48" s="125">
        <v>1441</v>
      </c>
      <c r="Z48" s="125">
        <v>1549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East Gippsland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1280</v>
      </c>
      <c r="Y49" s="125">
        <v>1317</v>
      </c>
      <c r="Z49" s="125">
        <v>1412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1145</v>
      </c>
      <c r="Y50" s="125">
        <v>1167</v>
      </c>
      <c r="Z50" s="125">
        <v>1197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1210</v>
      </c>
      <c r="Y51" s="125">
        <v>1271</v>
      </c>
      <c r="Z51" s="125">
        <v>1321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1484</v>
      </c>
      <c r="Y52" s="125">
        <v>1463</v>
      </c>
      <c r="Z52" s="125">
        <v>1510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1457</v>
      </c>
      <c r="Y53" s="125">
        <v>1443</v>
      </c>
      <c r="Z53" s="125">
        <v>1474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1577</v>
      </c>
      <c r="Y54" s="125">
        <v>1657</v>
      </c>
      <c r="Z54" s="125">
        <v>1722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1315</v>
      </c>
      <c r="Y55" s="125">
        <v>1454</v>
      </c>
      <c r="Z55" s="125">
        <v>1578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817</v>
      </c>
      <c r="Y56" s="125">
        <v>811</v>
      </c>
      <c r="Z56" s="125">
        <v>919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338</v>
      </c>
      <c r="Y57" s="125">
        <v>427</v>
      </c>
      <c r="Z57" s="125">
        <v>461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187</v>
      </c>
      <c r="Y58" s="125">
        <v>186</v>
      </c>
      <c r="Z58" s="125">
        <v>219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89</v>
      </c>
      <c r="Y59" s="125">
        <v>91</v>
      </c>
      <c r="Z59" s="125">
        <v>111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47</v>
      </c>
      <c r="Y60" s="125">
        <v>59</v>
      </c>
      <c r="Z60" s="125">
        <v>66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14772</v>
      </c>
      <c r="Y61" s="125">
        <v>15286</v>
      </c>
      <c r="Z61" s="125">
        <v>16145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14</v>
      </c>
      <c r="Y63" s="125">
        <v>14</v>
      </c>
      <c r="Z63" s="125">
        <v>12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East Gippsland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336</v>
      </c>
      <c r="Y64" s="125">
        <v>357</v>
      </c>
      <c r="Z64" s="125">
        <v>427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834</v>
      </c>
      <c r="Y65" s="125">
        <v>853</v>
      </c>
      <c r="Z65" s="125">
        <v>925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1176</v>
      </c>
      <c r="Y66" s="125">
        <v>1128</v>
      </c>
      <c r="Z66" s="125">
        <v>1141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1322</v>
      </c>
      <c r="Y67" s="125">
        <v>1398</v>
      </c>
      <c r="Z67" s="125">
        <v>1408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1145</v>
      </c>
      <c r="Y68" s="125">
        <v>1197</v>
      </c>
      <c r="Z68" s="125">
        <v>1360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1201</v>
      </c>
      <c r="Y69" s="125">
        <v>1218</v>
      </c>
      <c r="Z69" s="125">
        <v>1274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1394</v>
      </c>
      <c r="Y70" s="125">
        <v>1347</v>
      </c>
      <c r="Z70" s="125">
        <v>1327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1686</v>
      </c>
      <c r="Y71" s="125">
        <v>1722</v>
      </c>
      <c r="Z71" s="125">
        <v>1737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1668</v>
      </c>
      <c r="Y72" s="125">
        <v>1705</v>
      </c>
      <c r="Z72" s="125">
        <v>1768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1701</v>
      </c>
      <c r="Y73" s="125">
        <v>1758</v>
      </c>
      <c r="Z73" s="125">
        <v>1810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1245</v>
      </c>
      <c r="Y74" s="125">
        <v>1385</v>
      </c>
      <c r="Z74" s="125">
        <v>1481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608</v>
      </c>
      <c r="Y75" s="125">
        <v>686</v>
      </c>
      <c r="Z75" s="125">
        <v>753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221</v>
      </c>
      <c r="Y76" s="125">
        <v>245</v>
      </c>
      <c r="Z76" s="125">
        <v>300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121</v>
      </c>
      <c r="Y77" s="125">
        <v>123</v>
      </c>
      <c r="Z77" s="125">
        <v>130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76</v>
      </c>
      <c r="Y78" s="125">
        <v>92</v>
      </c>
      <c r="Z78" s="125">
        <v>100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53</v>
      </c>
      <c r="Y79" s="125">
        <v>53</v>
      </c>
      <c r="Z79" s="125">
        <v>64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14807</v>
      </c>
      <c r="Y80" s="125">
        <v>15281</v>
      </c>
      <c r="Z80" s="125">
        <v>16058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East Gippsland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950</v>
      </c>
      <c r="Y83" s="125">
        <v>1006</v>
      </c>
      <c r="Z83" s="125">
        <v>1111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939</v>
      </c>
      <c r="Y84" s="125">
        <v>964</v>
      </c>
      <c r="Z84" s="125">
        <v>997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32,203</v>
      </c>
      <c r="D85" s="96">
        <f t="shared" ref="D85:D90" si="4">AD4</f>
        <v>5.3521771845454147E-2</v>
      </c>
      <c r="E85" s="97">
        <f t="shared" ref="E85:E90" si="5">AD4</f>
        <v>5.3521771845454147E-2</v>
      </c>
      <c r="F85" s="96">
        <f t="shared" ref="F85:F90" si="6">AF4</f>
        <v>0.10621414585551858</v>
      </c>
      <c r="G85" s="97">
        <f t="shared" ref="G85:G90" si="7">AF4</f>
        <v>0.10621414585551858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1668</v>
      </c>
      <c r="Y85" s="125">
        <v>1752</v>
      </c>
      <c r="Z85" s="125">
        <v>1813</v>
      </c>
    </row>
    <row r="86" spans="1:32" ht="15" customHeight="1" x14ac:dyDescent="0.25">
      <c r="A86" s="98" t="s">
        <v>4</v>
      </c>
      <c r="B86" s="95"/>
      <c r="C86" s="109" t="str">
        <f t="shared" si="3"/>
        <v>16,145</v>
      </c>
      <c r="D86" s="96">
        <f t="shared" si="4"/>
        <v>5.6195211304461701E-2</v>
      </c>
      <c r="E86" s="97">
        <f t="shared" si="5"/>
        <v>5.6195211304461701E-2</v>
      </c>
      <c r="F86" s="96">
        <f t="shared" si="6"/>
        <v>9.2132855306771289E-2</v>
      </c>
      <c r="G86" s="97">
        <f t="shared" si="7"/>
        <v>9.2132855306771289E-2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606</v>
      </c>
      <c r="Y86" s="125">
        <v>659</v>
      </c>
      <c r="Z86" s="125">
        <v>698</v>
      </c>
    </row>
    <row r="87" spans="1:32" ht="15" customHeight="1" x14ac:dyDescent="0.25">
      <c r="A87" s="98" t="s">
        <v>5</v>
      </c>
      <c r="B87" s="95"/>
      <c r="C87" s="109" t="str">
        <f t="shared" si="3"/>
        <v>16,058</v>
      </c>
      <c r="D87" s="96">
        <f t="shared" si="4"/>
        <v>5.0847457627118731E-2</v>
      </c>
      <c r="E87" s="97">
        <f t="shared" si="5"/>
        <v>5.0847457627118731E-2</v>
      </c>
      <c r="F87" s="96">
        <f t="shared" si="6"/>
        <v>0.12074260189838082</v>
      </c>
      <c r="G87" s="97">
        <f t="shared" si="7"/>
        <v>0.12074260189838082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295</v>
      </c>
      <c r="Y87" s="125">
        <v>333</v>
      </c>
      <c r="Z87" s="125">
        <v>339</v>
      </c>
    </row>
    <row r="88" spans="1:32" ht="15" customHeight="1" x14ac:dyDescent="0.25">
      <c r="A88" s="95" t="s">
        <v>6</v>
      </c>
      <c r="B88" s="95"/>
      <c r="C88" s="109" t="str">
        <f t="shared" si="3"/>
        <v>23,013</v>
      </c>
      <c r="D88" s="96">
        <f t="shared" si="4"/>
        <v>5.3226544622425598E-2</v>
      </c>
      <c r="E88" s="97">
        <f t="shared" si="5"/>
        <v>5.3226544622425598E-2</v>
      </c>
      <c r="F88" s="96">
        <f t="shared" si="6"/>
        <v>0.10820572088991631</v>
      </c>
      <c r="G88" s="97">
        <f t="shared" si="7"/>
        <v>0.10820572088991631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581</v>
      </c>
      <c r="Y88" s="125">
        <v>599</v>
      </c>
      <c r="Z88" s="125">
        <v>661</v>
      </c>
    </row>
    <row r="89" spans="1:32" ht="15" customHeight="1" x14ac:dyDescent="0.25">
      <c r="A89" s="95" t="s">
        <v>104</v>
      </c>
      <c r="B89" s="95"/>
      <c r="C89" s="146" t="str">
        <f t="shared" si="3"/>
        <v>$35,000</v>
      </c>
      <c r="D89" s="96">
        <f t="shared" si="4"/>
        <v>4.9025140936527656E-2</v>
      </c>
      <c r="E89" s="97">
        <f t="shared" si="5"/>
        <v>4.9025140936527656E-2</v>
      </c>
      <c r="F89" s="96">
        <f t="shared" si="6"/>
        <v>0.22811111247567895</v>
      </c>
      <c r="G89" s="97">
        <f t="shared" si="7"/>
        <v>0.22811111247567895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990</v>
      </c>
      <c r="Y89" s="125">
        <v>1021</v>
      </c>
      <c r="Z89" s="125">
        <v>1089</v>
      </c>
    </row>
    <row r="90" spans="1:32" ht="15" customHeight="1" x14ac:dyDescent="0.25">
      <c r="A90" s="95" t="s">
        <v>7</v>
      </c>
      <c r="B90" s="95"/>
      <c r="C90" s="109" t="str">
        <f t="shared" si="3"/>
        <v>$1,006.3 mil</v>
      </c>
      <c r="D90" s="96">
        <f t="shared" si="4"/>
        <v>6.9829554830286078E-2</v>
      </c>
      <c r="E90" s="97">
        <f t="shared" si="5"/>
        <v>6.9829554830286078E-2</v>
      </c>
      <c r="F90" s="96">
        <f t="shared" si="6"/>
        <v>0.29591261006624192</v>
      </c>
      <c r="G90" s="97">
        <f t="shared" si="7"/>
        <v>0.29591261006624192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1647</v>
      </c>
      <c r="Y90" s="125">
        <v>1675</v>
      </c>
      <c r="Z90" s="125">
        <v>1812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10845</v>
      </c>
      <c r="Y91" s="125">
        <v>11209</v>
      </c>
      <c r="Z91" s="125">
        <v>11803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656</v>
      </c>
      <c r="Y93" s="125">
        <v>694</v>
      </c>
      <c r="Z93" s="125">
        <v>739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1728</v>
      </c>
      <c r="Y94" s="125">
        <v>1833</v>
      </c>
      <c r="Z94" s="125">
        <v>1919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352</v>
      </c>
      <c r="Y95" s="125">
        <v>345</v>
      </c>
      <c r="Z95" s="125">
        <v>372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1739</v>
      </c>
      <c r="Y96" s="125">
        <v>1741</v>
      </c>
      <c r="Z96" s="125">
        <v>1882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1406</v>
      </c>
      <c r="Y97" s="125">
        <v>1538</v>
      </c>
      <c r="Z97" s="125">
        <v>1597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1020</v>
      </c>
      <c r="Y98" s="125">
        <v>1061</v>
      </c>
      <c r="Z98" s="125">
        <v>1160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62</v>
      </c>
      <c r="Y99" s="125">
        <v>67</v>
      </c>
      <c r="Z99" s="125">
        <v>68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909</v>
      </c>
      <c r="Y100" s="125">
        <v>972</v>
      </c>
      <c r="Z100" s="125">
        <v>1013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10271</v>
      </c>
      <c r="Y101" s="125">
        <v>10641</v>
      </c>
      <c r="Z101" s="125">
        <v>11210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18495</v>
      </c>
      <c r="Y104" s="125">
        <v>20003</v>
      </c>
      <c r="Z104" s="125">
        <v>21402</v>
      </c>
      <c r="AB104" s="122" t="str">
        <f>TEXT(Z104,"###,###")</f>
        <v>21,402</v>
      </c>
      <c r="AD104" s="143">
        <f>Z104/($Z$4)*100</f>
        <v>66.459646616774833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6739</v>
      </c>
      <c r="Y105" s="125">
        <v>6544</v>
      </c>
      <c r="Z105" s="125">
        <v>6456</v>
      </c>
      <c r="AB105" s="122" t="str">
        <f>TEXT(Z105,"###,###")</f>
        <v>6,456</v>
      </c>
      <c r="AD105" s="143">
        <f>Z105/($Z$4)*100</f>
        <v>20.047821631525011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25234</v>
      </c>
      <c r="Y106" s="132">
        <v>26547</v>
      </c>
      <c r="Z106" s="132">
        <v>27858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4540</v>
      </c>
      <c r="Y108" s="125">
        <v>5026</v>
      </c>
      <c r="Z108" s="125">
        <v>5791</v>
      </c>
      <c r="AB108" s="122" t="str">
        <f>TEXT(Z108,"###,###")</f>
        <v>5,791</v>
      </c>
      <c r="AD108" s="143">
        <f>Z108/($Z$4)*100</f>
        <v>17.98279663385399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4886</v>
      </c>
      <c r="Y109" s="125">
        <v>5410</v>
      </c>
      <c r="Z109" s="125">
        <v>5490</v>
      </c>
      <c r="AB109" s="122" t="str">
        <f>TEXT(Z109,"###,###")</f>
        <v>5,490</v>
      </c>
      <c r="AD109" s="143">
        <f>Z109/($Z$4)*100</f>
        <v>17.048101108592366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6045</v>
      </c>
      <c r="Y110" s="125">
        <v>6302</v>
      </c>
      <c r="Z110" s="125">
        <v>6502</v>
      </c>
      <c r="AB110" s="122" t="str">
        <f>TEXT(Z110,"###,###")</f>
        <v>6,502</v>
      </c>
      <c r="AD110" s="143">
        <f>Z110/($Z$4)*100</f>
        <v>20.190665465950378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9765</v>
      </c>
      <c r="Y111" s="125">
        <v>9809</v>
      </c>
      <c r="Z111" s="125">
        <v>10071</v>
      </c>
      <c r="AB111" s="122" t="str">
        <f>TEXT(Z111,"###,###")</f>
        <v>10,071</v>
      </c>
      <c r="AD111" s="143">
        <f>Z111/($Z$4)*100</f>
        <v>31.273483836909605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29579</v>
      </c>
      <c r="Y112" s="125">
        <v>30567</v>
      </c>
      <c r="Z112" s="125">
        <v>32203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43.01</v>
      </c>
      <c r="U118" s="144">
        <v>43.33</v>
      </c>
      <c r="V118" s="144">
        <v>44.51</v>
      </c>
      <c r="W118" s="144">
        <v>44.54</v>
      </c>
      <c r="X118" s="144">
        <v>44.52</v>
      </c>
      <c r="Y118" s="144">
        <v>44.82</v>
      </c>
      <c r="Z118" s="144">
        <v>45.13</v>
      </c>
      <c r="AB118" s="122" t="str">
        <f>TEXT(Z118,"##.0")</f>
        <v>45.1</v>
      </c>
    </row>
    <row r="120" spans="19:32" x14ac:dyDescent="0.25">
      <c r="S120" s="115" t="s">
        <v>106</v>
      </c>
      <c r="T120" s="125">
        <v>15845</v>
      </c>
      <c r="U120" s="125">
        <v>16011</v>
      </c>
      <c r="V120" s="125">
        <v>16187</v>
      </c>
      <c r="W120" s="125">
        <v>16267</v>
      </c>
      <c r="X120" s="125">
        <v>16281</v>
      </c>
      <c r="Y120" s="125">
        <v>16813</v>
      </c>
      <c r="Z120" s="125">
        <v>17661</v>
      </c>
      <c r="AB120" s="122" t="str">
        <f>TEXT(Z120,"###,###")</f>
        <v>17,661</v>
      </c>
    </row>
    <row r="121" spans="19:32" x14ac:dyDescent="0.25">
      <c r="S121" s="115" t="s">
        <v>107</v>
      </c>
      <c r="T121" s="125">
        <v>2827</v>
      </c>
      <c r="U121" s="125">
        <v>2820</v>
      </c>
      <c r="V121" s="125">
        <v>2835</v>
      </c>
      <c r="W121" s="125">
        <v>2813</v>
      </c>
      <c r="X121" s="125">
        <v>2739</v>
      </c>
      <c r="Y121" s="125">
        <v>2886</v>
      </c>
      <c r="Z121" s="125">
        <v>3071</v>
      </c>
      <c r="AB121" s="122" t="str">
        <f>TEXT(Z121,"###,###")</f>
        <v>3,071</v>
      </c>
    </row>
    <row r="122" spans="19:32" x14ac:dyDescent="0.25">
      <c r="S122" s="115" t="s">
        <v>108</v>
      </c>
      <c r="T122" s="125">
        <v>2094</v>
      </c>
      <c r="U122" s="125">
        <v>2081</v>
      </c>
      <c r="V122" s="125">
        <v>2122</v>
      </c>
      <c r="W122" s="125">
        <v>2086</v>
      </c>
      <c r="X122" s="125">
        <v>2092</v>
      </c>
      <c r="Y122" s="125">
        <v>2151</v>
      </c>
      <c r="Z122" s="125">
        <v>2277</v>
      </c>
      <c r="AB122" s="122" t="str">
        <f>TEXT(Z122,"###,###")</f>
        <v>2,277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17939</v>
      </c>
      <c r="U124" s="125">
        <v>18092</v>
      </c>
      <c r="V124" s="125">
        <v>18309</v>
      </c>
      <c r="W124" s="125">
        <v>18353</v>
      </c>
      <c r="X124" s="125">
        <v>18373</v>
      </c>
      <c r="Y124" s="125">
        <v>18964</v>
      </c>
      <c r="Z124" s="125">
        <v>19938</v>
      </c>
      <c r="AB124" s="122" t="str">
        <f>TEXT(Z124,"###,###")</f>
        <v>19,938</v>
      </c>
      <c r="AD124" s="139">
        <f>Z124/$Z$7*100</f>
        <v>86.637987224612175</v>
      </c>
    </row>
    <row r="125" spans="19:32" x14ac:dyDescent="0.25">
      <c r="S125" s="115" t="s">
        <v>110</v>
      </c>
      <c r="T125" s="125">
        <v>4921</v>
      </c>
      <c r="U125" s="125">
        <v>4901</v>
      </c>
      <c r="V125" s="125">
        <v>4957</v>
      </c>
      <c r="W125" s="125">
        <v>4899</v>
      </c>
      <c r="X125" s="125">
        <v>4831</v>
      </c>
      <c r="Y125" s="125">
        <v>5037</v>
      </c>
      <c r="Z125" s="125">
        <v>5348</v>
      </c>
      <c r="AB125" s="122" t="str">
        <f>TEXT(Z125,"###,###")</f>
        <v>5,348</v>
      </c>
      <c r="AD125" s="139">
        <f>Z125/$Z$7*100</f>
        <v>23.239038804154173</v>
      </c>
    </row>
    <row r="127" spans="19:32" x14ac:dyDescent="0.25">
      <c r="S127" s="115" t="s">
        <v>111</v>
      </c>
      <c r="T127" s="125">
        <v>10803</v>
      </c>
      <c r="U127" s="125">
        <v>10826</v>
      </c>
      <c r="V127" s="125">
        <v>10908</v>
      </c>
      <c r="W127" s="125">
        <v>10914</v>
      </c>
      <c r="X127" s="125">
        <v>10845</v>
      </c>
      <c r="Y127" s="125">
        <v>11209</v>
      </c>
      <c r="Z127" s="125">
        <v>11803</v>
      </c>
      <c r="AB127" s="122" t="str">
        <f>TEXT(Z127,"###,###")</f>
        <v>11,803</v>
      </c>
      <c r="AD127" s="139">
        <f>Z127/$Z$7*100</f>
        <v>51.288402207447973</v>
      </c>
    </row>
    <row r="128" spans="19:32" x14ac:dyDescent="0.25">
      <c r="S128" s="115" t="s">
        <v>112</v>
      </c>
      <c r="T128" s="125">
        <v>9960</v>
      </c>
      <c r="U128" s="125">
        <v>10088</v>
      </c>
      <c r="V128" s="125">
        <v>10235</v>
      </c>
      <c r="W128" s="125">
        <v>10254</v>
      </c>
      <c r="X128" s="125">
        <v>10271</v>
      </c>
      <c r="Y128" s="125">
        <v>10641</v>
      </c>
      <c r="Z128" s="125">
        <v>11210</v>
      </c>
      <c r="AB128" s="122" t="str">
        <f>TEXT(Z128,"###,###")</f>
        <v>11,210</v>
      </c>
      <c r="AD128" s="139">
        <f>Z128/$Z$7*100</f>
        <v>48.711597792552034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15" id="{AA88C7D8-433F-47D0-9F2F-C10C5BAD51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18" id="{1D7D844E-E62F-444F-ACE7-1EC636DBCF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21" id="{F5DA9C87-1DFB-48D2-A3F1-2357DEF7BE3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24" id="{804A10F4-259C-483A-9996-205A1A83C2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1404E-DE49-4A34-8D96-0C4DAB42BE9D}">
  <sheetPr codeName="Sheet8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Frankston</v>
      </c>
      <c r="T1" s="113"/>
      <c r="U1" s="113"/>
      <c r="V1" s="113"/>
      <c r="W1" s="113"/>
      <c r="X1" s="113"/>
      <c r="Y1" s="114" t="str">
        <f>Y3</f>
        <v>8.20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135</v>
      </c>
      <c r="Y3" s="118" t="s">
        <v>136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8.20 Frankston,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100338</v>
      </c>
      <c r="U4" s="121">
        <v>100260</v>
      </c>
      <c r="V4" s="121">
        <v>101028</v>
      </c>
      <c r="W4" s="121">
        <v>102369</v>
      </c>
      <c r="X4" s="121">
        <v>102942</v>
      </c>
      <c r="Y4" s="121">
        <v>105869</v>
      </c>
      <c r="Z4" s="121">
        <v>108828</v>
      </c>
      <c r="AB4" s="122" t="str">
        <f>TEXT(Z4,"###,###")</f>
        <v>108,828</v>
      </c>
      <c r="AD4" s="123">
        <f>Z4/Y4-1</f>
        <v>2.7949635870745837E-2</v>
      </c>
      <c r="AF4" s="123">
        <f t="shared" ref="AF4:AF9" si="0">Z4/T4-1</f>
        <v>8.4614004664234965E-2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51764</v>
      </c>
      <c r="U5" s="121">
        <v>51706</v>
      </c>
      <c r="V5" s="121">
        <v>51741</v>
      </c>
      <c r="W5" s="121">
        <v>52045</v>
      </c>
      <c r="X5" s="121">
        <v>52341</v>
      </c>
      <c r="Y5" s="121">
        <v>53900</v>
      </c>
      <c r="Z5" s="121">
        <v>55337</v>
      </c>
      <c r="AB5" s="122" t="str">
        <f>TEXT(Z5,"###,###")</f>
        <v>55,337</v>
      </c>
      <c r="AD5" s="123">
        <f t="shared" ref="AD5:AD9" si="1">Z5/Y5-1</f>
        <v>2.6660482374768035E-2</v>
      </c>
      <c r="AF5" s="123">
        <f t="shared" si="0"/>
        <v>6.9024804883702995E-2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48574</v>
      </c>
      <c r="U6" s="121">
        <v>48554</v>
      </c>
      <c r="V6" s="121">
        <v>49287</v>
      </c>
      <c r="W6" s="121">
        <v>50324</v>
      </c>
      <c r="X6" s="121">
        <v>50601</v>
      </c>
      <c r="Y6" s="121">
        <v>51969</v>
      </c>
      <c r="Z6" s="121">
        <v>53490</v>
      </c>
      <c r="AB6" s="122" t="str">
        <f>TEXT(Z6,"###,###")</f>
        <v>53,490</v>
      </c>
      <c r="AD6" s="123">
        <f t="shared" si="1"/>
        <v>2.9267447901633714E-2</v>
      </c>
      <c r="AF6" s="123">
        <f t="shared" si="0"/>
        <v>0.10120640671964432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73535</v>
      </c>
      <c r="U7" s="121">
        <v>73578</v>
      </c>
      <c r="V7" s="121">
        <v>73960</v>
      </c>
      <c r="W7" s="121">
        <v>74351</v>
      </c>
      <c r="X7" s="121">
        <v>75337</v>
      </c>
      <c r="Y7" s="121">
        <v>76614</v>
      </c>
      <c r="Z7" s="121">
        <v>78564</v>
      </c>
      <c r="AB7" s="122" t="str">
        <f>TEXT(Z7,"###,###")</f>
        <v>78,564</v>
      </c>
      <c r="AD7" s="123">
        <f t="shared" si="1"/>
        <v>2.5452267209648438E-2</v>
      </c>
      <c r="AF7" s="123">
        <f t="shared" si="0"/>
        <v>6.838920242061608E-2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108,828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78,564</v>
      </c>
      <c r="P8" s="48"/>
      <c r="S8" s="120" t="s">
        <v>88</v>
      </c>
      <c r="T8" s="121">
        <v>38012</v>
      </c>
      <c r="U8" s="121">
        <v>39045</v>
      </c>
      <c r="V8" s="121">
        <v>39794.01</v>
      </c>
      <c r="W8" s="121">
        <v>41648.019999999997</v>
      </c>
      <c r="X8" s="121">
        <v>43406.89</v>
      </c>
      <c r="Y8" s="121">
        <v>44231</v>
      </c>
      <c r="Z8" s="121">
        <v>45778.68</v>
      </c>
      <c r="AB8" s="122" t="str">
        <f>TEXT(Z8,"$###,###")</f>
        <v>$45,779</v>
      </c>
      <c r="AD8" s="123">
        <f t="shared" si="1"/>
        <v>3.4990843526033766E-2</v>
      </c>
      <c r="AF8" s="123">
        <f t="shared" si="0"/>
        <v>0.20432179311796284</v>
      </c>
    </row>
    <row r="9" spans="1:32" x14ac:dyDescent="0.25">
      <c r="A9" s="52" t="s">
        <v>15</v>
      </c>
      <c r="B9" s="53"/>
      <c r="C9" s="54"/>
      <c r="D9" s="55">
        <f>AD104</f>
        <v>79.625647811225051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51.518507204317501</v>
      </c>
      <c r="P9" s="56" t="s">
        <v>89</v>
      </c>
      <c r="S9" s="120" t="s">
        <v>7</v>
      </c>
      <c r="T9" s="121">
        <v>3399719606</v>
      </c>
      <c r="U9" s="121">
        <v>3484161135</v>
      </c>
      <c r="V9" s="121">
        <v>3595850688</v>
      </c>
      <c r="W9" s="121">
        <v>3735823452</v>
      </c>
      <c r="X9" s="121">
        <v>3940361490</v>
      </c>
      <c r="Y9" s="121">
        <v>4120994580</v>
      </c>
      <c r="Z9" s="121">
        <v>4412485010</v>
      </c>
      <c r="AB9" s="122" t="str">
        <f>TEXT(Z9/1000000,"$#,###.0")&amp;" mil"</f>
        <v>$4,412.5 mil</v>
      </c>
      <c r="AD9" s="123">
        <f t="shared" si="1"/>
        <v>7.0733029209662401E-2</v>
      </c>
      <c r="AF9" s="123">
        <f t="shared" si="0"/>
        <v>0.29789674484113915</v>
      </c>
    </row>
    <row r="10" spans="1:32" x14ac:dyDescent="0.25">
      <c r="A10" s="52" t="s">
        <v>18</v>
      </c>
      <c r="B10" s="53"/>
      <c r="C10" s="54"/>
      <c r="D10" s="55">
        <f>AD105</f>
        <v>13.696842724298893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48.480219948067813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93.680311593096079</v>
      </c>
      <c r="P11" s="56" t="s">
        <v>89</v>
      </c>
      <c r="S11" s="120" t="s">
        <v>30</v>
      </c>
      <c r="T11" s="125">
        <v>90781</v>
      </c>
      <c r="U11" s="125">
        <v>90819</v>
      </c>
      <c r="V11" s="125">
        <v>91704</v>
      </c>
      <c r="W11" s="125">
        <v>93318</v>
      </c>
      <c r="X11" s="125">
        <v>93810</v>
      </c>
      <c r="Y11" s="125">
        <v>96477</v>
      </c>
      <c r="Z11" s="125">
        <v>99173</v>
      </c>
    </row>
    <row r="12" spans="1:32" ht="28.5" customHeight="1" x14ac:dyDescent="0.25">
      <c r="A12" s="52" t="s">
        <v>20</v>
      </c>
      <c r="B12" s="54"/>
      <c r="C12" s="54"/>
      <c r="D12" s="55">
        <f>AD108</f>
        <v>16.913845701473885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12.288070872155185</v>
      </c>
      <c r="P12" s="56" t="s">
        <v>89</v>
      </c>
      <c r="S12" s="120" t="s">
        <v>31</v>
      </c>
      <c r="T12" s="125">
        <v>9554</v>
      </c>
      <c r="U12" s="125">
        <v>9439</v>
      </c>
      <c r="V12" s="125">
        <v>9323</v>
      </c>
      <c r="W12" s="125">
        <v>9054</v>
      </c>
      <c r="X12" s="125">
        <v>9134</v>
      </c>
      <c r="Y12" s="125">
        <v>9392</v>
      </c>
      <c r="Z12" s="125">
        <v>9655</v>
      </c>
    </row>
    <row r="13" spans="1:32" ht="15" customHeight="1" x14ac:dyDescent="0.25">
      <c r="A13" s="52" t="s">
        <v>21</v>
      </c>
      <c r="B13" s="54"/>
      <c r="C13" s="54"/>
      <c r="D13" s="55">
        <f>AD109</f>
        <v>15.605358914985116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21.57716764068071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39.226118278384234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596</v>
      </c>
      <c r="Z15" s="125">
        <v>617</v>
      </c>
      <c r="AB15" s="129">
        <f t="shared" ref="AB15:AB34" si="2">IF(Z15="np",0,Z15/$Z$34)</f>
        <v>5.6694968206711504E-3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139</v>
      </c>
      <c r="Z16" s="125">
        <v>136</v>
      </c>
      <c r="AB16" s="129">
        <f t="shared" si="2"/>
        <v>1.2496783915903996E-3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9151</v>
      </c>
      <c r="Z17" s="125">
        <v>9335</v>
      </c>
      <c r="AB17" s="129">
        <f t="shared" si="2"/>
        <v>8.5777557246296904E-2</v>
      </c>
    </row>
    <row r="18" spans="1:28" x14ac:dyDescent="0.25">
      <c r="A18" s="82" t="str">
        <f>$S$1&amp;" ("&amp;$T$2&amp;" to "&amp;$Z$2&amp;")"</f>
        <v>Frankston (2011-12 to 2017-18)</v>
      </c>
      <c r="B18" s="82"/>
      <c r="C18" s="82"/>
      <c r="D18" s="82"/>
      <c r="E18" s="82"/>
      <c r="F18" s="82"/>
      <c r="G18" s="82" t="str">
        <f>$S$1&amp;" ("&amp;$T$2&amp;" to "&amp;$Z$2&amp;")"</f>
        <v>Frankston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769</v>
      </c>
      <c r="Z18" s="125">
        <v>840</v>
      </c>
      <c r="AB18" s="129">
        <f t="shared" si="2"/>
        <v>7.7186018304112912E-3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9665</v>
      </c>
      <c r="Z19" s="125">
        <v>11271</v>
      </c>
      <c r="AB19" s="129">
        <f t="shared" si="2"/>
        <v>0.10356709670305436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5708</v>
      </c>
      <c r="Z20" s="125">
        <v>5762</v>
      </c>
      <c r="AB20" s="129">
        <f t="shared" si="2"/>
        <v>5.2945933031940312E-2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10902</v>
      </c>
      <c r="Z21" s="125">
        <v>11399</v>
      </c>
      <c r="AB21" s="129">
        <f t="shared" si="2"/>
        <v>0.10474326460102179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6051</v>
      </c>
      <c r="Z22" s="125">
        <v>6036</v>
      </c>
      <c r="AB22" s="129">
        <f t="shared" si="2"/>
        <v>5.5463667438526848E-2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3211</v>
      </c>
      <c r="Z23" s="125">
        <v>3302</v>
      </c>
      <c r="AB23" s="129">
        <f t="shared" si="2"/>
        <v>3.0341456242878671E-2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1295</v>
      </c>
      <c r="Z24" s="125">
        <v>1295</v>
      </c>
      <c r="AB24" s="129">
        <f t="shared" si="2"/>
        <v>1.1899511155217408E-2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3878</v>
      </c>
      <c r="Z25" s="125">
        <v>4022</v>
      </c>
      <c r="AB25" s="129">
        <f t="shared" si="2"/>
        <v>3.6957400668945491E-2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2111</v>
      </c>
      <c r="Z26" s="125">
        <v>2251</v>
      </c>
      <c r="AB26" s="129">
        <f t="shared" si="2"/>
        <v>2.0684015143161687E-2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6002</v>
      </c>
      <c r="Z27" s="125">
        <v>6666</v>
      </c>
      <c r="AB27" s="129">
        <f t="shared" si="2"/>
        <v>6.125261881133532E-2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9116</v>
      </c>
      <c r="Z28" s="125">
        <v>10049</v>
      </c>
      <c r="AB28" s="129">
        <f t="shared" si="2"/>
        <v>9.2338368802146506E-2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4799</v>
      </c>
      <c r="Z29" s="125">
        <v>4401</v>
      </c>
      <c r="AB29" s="129">
        <f t="shared" si="2"/>
        <v>4.0439960304333444E-2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7253</v>
      </c>
      <c r="Z30" s="125">
        <v>7532</v>
      </c>
      <c r="AB30" s="129">
        <f t="shared" si="2"/>
        <v>6.921012974602124E-2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12245</v>
      </c>
      <c r="Z31" s="125">
        <v>13033</v>
      </c>
      <c r="AB31" s="129">
        <f t="shared" si="2"/>
        <v>0.11975778292351233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2202</v>
      </c>
      <c r="Z32" s="125">
        <v>2445</v>
      </c>
      <c r="AB32" s="129">
        <f t="shared" si="2"/>
        <v>2.2466644613518581E-2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3310</v>
      </c>
      <c r="Z33" s="125">
        <v>3899</v>
      </c>
      <c r="AB33" s="129">
        <f t="shared" si="2"/>
        <v>3.5827176829492408E-2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105869</v>
      </c>
      <c r="Z34" s="132">
        <v>108828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18</v>
      </c>
      <c r="Y44" s="125">
        <v>24</v>
      </c>
      <c r="Z44" s="125">
        <v>25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969</v>
      </c>
      <c r="Y45" s="125">
        <v>942</v>
      </c>
      <c r="Z45" s="125">
        <v>1008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2780</v>
      </c>
      <c r="Y46" s="125">
        <v>2911</v>
      </c>
      <c r="Z46" s="125">
        <v>2970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4852</v>
      </c>
      <c r="Y47" s="125">
        <v>4806</v>
      </c>
      <c r="Z47" s="125">
        <v>5067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6222</v>
      </c>
      <c r="Y48" s="125">
        <v>6495</v>
      </c>
      <c r="Z48" s="125">
        <v>6601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Frankston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6148</v>
      </c>
      <c r="Y49" s="125">
        <v>6552</v>
      </c>
      <c r="Z49" s="125">
        <v>6843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5622</v>
      </c>
      <c r="Y50" s="125">
        <v>5707</v>
      </c>
      <c r="Z50" s="125">
        <v>5947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5811</v>
      </c>
      <c r="Y51" s="125">
        <v>5752</v>
      </c>
      <c r="Z51" s="125">
        <v>5742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5388</v>
      </c>
      <c r="Y52" s="125">
        <v>5623</v>
      </c>
      <c r="Z52" s="125">
        <v>5848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4873</v>
      </c>
      <c r="Y53" s="125">
        <v>4921</v>
      </c>
      <c r="Z53" s="125">
        <v>4958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4430</v>
      </c>
      <c r="Y54" s="125">
        <v>4625</v>
      </c>
      <c r="Z54" s="125">
        <v>4575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2921</v>
      </c>
      <c r="Y55" s="125">
        <v>3106</v>
      </c>
      <c r="Z55" s="125">
        <v>3238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1512</v>
      </c>
      <c r="Y56" s="125">
        <v>1484</v>
      </c>
      <c r="Z56" s="125">
        <v>1547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461</v>
      </c>
      <c r="Y57" s="125">
        <v>590</v>
      </c>
      <c r="Z57" s="125">
        <v>571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207</v>
      </c>
      <c r="Y58" s="125">
        <v>211</v>
      </c>
      <c r="Z58" s="125">
        <v>199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74</v>
      </c>
      <c r="Y59" s="125">
        <v>93</v>
      </c>
      <c r="Z59" s="125">
        <v>118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57</v>
      </c>
      <c r="Y60" s="125">
        <v>58</v>
      </c>
      <c r="Z60" s="125">
        <v>61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52341</v>
      </c>
      <c r="Y61" s="125">
        <v>53900</v>
      </c>
      <c r="Z61" s="125">
        <v>55337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29</v>
      </c>
      <c r="Y63" s="125">
        <v>27</v>
      </c>
      <c r="Z63" s="125">
        <v>39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Frankston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1202</v>
      </c>
      <c r="Y64" s="125">
        <v>1260</v>
      </c>
      <c r="Z64" s="125">
        <v>1251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3062</v>
      </c>
      <c r="Y65" s="125">
        <v>3075</v>
      </c>
      <c r="Z65" s="125">
        <v>3255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5181</v>
      </c>
      <c r="Y66" s="125">
        <v>5243</v>
      </c>
      <c r="Z66" s="125">
        <v>5261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5874</v>
      </c>
      <c r="Y67" s="125">
        <v>6175</v>
      </c>
      <c r="Z67" s="125">
        <v>6419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5670</v>
      </c>
      <c r="Y68" s="125">
        <v>5933</v>
      </c>
      <c r="Z68" s="125">
        <v>6208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5197</v>
      </c>
      <c r="Y69" s="125">
        <v>5388</v>
      </c>
      <c r="Z69" s="125">
        <v>5589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5297</v>
      </c>
      <c r="Y70" s="125">
        <v>5141</v>
      </c>
      <c r="Z70" s="125">
        <v>5265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5414</v>
      </c>
      <c r="Y71" s="125">
        <v>5602</v>
      </c>
      <c r="Z71" s="125">
        <v>5740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4954</v>
      </c>
      <c r="Y72" s="125">
        <v>4980</v>
      </c>
      <c r="Z72" s="125">
        <v>5100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4143</v>
      </c>
      <c r="Y73" s="125">
        <v>4391</v>
      </c>
      <c r="Z73" s="125">
        <v>4394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2691</v>
      </c>
      <c r="Y74" s="125">
        <v>2818</v>
      </c>
      <c r="Z74" s="125">
        <v>2848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1160</v>
      </c>
      <c r="Y75" s="125">
        <v>1170</v>
      </c>
      <c r="Z75" s="125">
        <v>1267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378</v>
      </c>
      <c r="Y76" s="125">
        <v>410</v>
      </c>
      <c r="Z76" s="125">
        <v>462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145</v>
      </c>
      <c r="Y77" s="125">
        <v>154</v>
      </c>
      <c r="Z77" s="125">
        <v>181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115</v>
      </c>
      <c r="Y78" s="125">
        <v>101</v>
      </c>
      <c r="Z78" s="125">
        <v>94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94</v>
      </c>
      <c r="Y79" s="125">
        <v>101</v>
      </c>
      <c r="Z79" s="125">
        <v>107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50601</v>
      </c>
      <c r="Y80" s="125">
        <v>51969</v>
      </c>
      <c r="Z80" s="125">
        <v>53490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Frankston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4650</v>
      </c>
      <c r="Y83" s="125">
        <v>4814</v>
      </c>
      <c r="Z83" s="125">
        <v>5056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4132</v>
      </c>
      <c r="Y84" s="125">
        <v>4272</v>
      </c>
      <c r="Z84" s="125">
        <v>4405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108,828</v>
      </c>
      <c r="D85" s="96">
        <f t="shared" ref="D85:D90" si="4">AD4</f>
        <v>2.7949635870745837E-2</v>
      </c>
      <c r="E85" s="97">
        <f t="shared" ref="E85:E90" si="5">AD4</f>
        <v>2.7949635870745837E-2</v>
      </c>
      <c r="F85" s="96">
        <f t="shared" ref="F85:F90" si="6">AF4</f>
        <v>8.4614004664234965E-2</v>
      </c>
      <c r="G85" s="97">
        <f t="shared" ref="G85:G90" si="7">AF4</f>
        <v>8.4614004664234965E-2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8295</v>
      </c>
      <c r="Y85" s="125">
        <v>8406</v>
      </c>
      <c r="Z85" s="125">
        <v>8867</v>
      </c>
    </row>
    <row r="86" spans="1:32" ht="15" customHeight="1" x14ac:dyDescent="0.25">
      <c r="A86" s="98" t="s">
        <v>4</v>
      </c>
      <c r="B86" s="95"/>
      <c r="C86" s="109" t="str">
        <f t="shared" si="3"/>
        <v>55,337</v>
      </c>
      <c r="D86" s="96">
        <f t="shared" si="4"/>
        <v>2.6660482374768035E-2</v>
      </c>
      <c r="E86" s="97">
        <f t="shared" si="5"/>
        <v>2.6660482374768035E-2</v>
      </c>
      <c r="F86" s="96">
        <f t="shared" si="6"/>
        <v>6.9024804883702995E-2</v>
      </c>
      <c r="G86" s="97">
        <f t="shared" si="7"/>
        <v>6.9024804883702995E-2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1857</v>
      </c>
      <c r="Y86" s="125">
        <v>1936</v>
      </c>
      <c r="Z86" s="125">
        <v>2050</v>
      </c>
    </row>
    <row r="87" spans="1:32" ht="15" customHeight="1" x14ac:dyDescent="0.25">
      <c r="A87" s="98" t="s">
        <v>5</v>
      </c>
      <c r="B87" s="95"/>
      <c r="C87" s="109" t="str">
        <f t="shared" si="3"/>
        <v>53,490</v>
      </c>
      <c r="D87" s="96">
        <f t="shared" si="4"/>
        <v>2.9267447901633714E-2</v>
      </c>
      <c r="E87" s="97">
        <f t="shared" si="5"/>
        <v>2.9267447901633714E-2</v>
      </c>
      <c r="F87" s="96">
        <f t="shared" si="6"/>
        <v>0.10120640671964432</v>
      </c>
      <c r="G87" s="97">
        <f t="shared" si="7"/>
        <v>0.10120640671964432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1846</v>
      </c>
      <c r="Y87" s="125">
        <v>1941</v>
      </c>
      <c r="Z87" s="125">
        <v>1976</v>
      </c>
    </row>
    <row r="88" spans="1:32" ht="15" customHeight="1" x14ac:dyDescent="0.25">
      <c r="A88" s="95" t="s">
        <v>6</v>
      </c>
      <c r="B88" s="95"/>
      <c r="C88" s="109" t="str">
        <f t="shared" si="3"/>
        <v>78,564</v>
      </c>
      <c r="D88" s="96">
        <f t="shared" si="4"/>
        <v>2.5452267209648438E-2</v>
      </c>
      <c r="E88" s="97">
        <f t="shared" si="5"/>
        <v>2.5452267209648438E-2</v>
      </c>
      <c r="F88" s="96">
        <f t="shared" si="6"/>
        <v>6.838920242061608E-2</v>
      </c>
      <c r="G88" s="97">
        <f t="shared" si="7"/>
        <v>6.838920242061608E-2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2310</v>
      </c>
      <c r="Y88" s="125">
        <v>2315</v>
      </c>
      <c r="Z88" s="125">
        <v>2412</v>
      </c>
    </row>
    <row r="89" spans="1:32" ht="15" customHeight="1" x14ac:dyDescent="0.25">
      <c r="A89" s="95" t="s">
        <v>104</v>
      </c>
      <c r="B89" s="95"/>
      <c r="C89" s="146" t="str">
        <f t="shared" si="3"/>
        <v>$45,779</v>
      </c>
      <c r="D89" s="96">
        <f t="shared" si="4"/>
        <v>3.4990843526033766E-2</v>
      </c>
      <c r="E89" s="97">
        <f t="shared" si="5"/>
        <v>3.4990843526033766E-2</v>
      </c>
      <c r="F89" s="96">
        <f t="shared" si="6"/>
        <v>0.20432179311796284</v>
      </c>
      <c r="G89" s="97">
        <f t="shared" si="7"/>
        <v>0.20432179311796284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3551</v>
      </c>
      <c r="Y89" s="125">
        <v>3595</v>
      </c>
      <c r="Z89" s="125">
        <v>3652</v>
      </c>
    </row>
    <row r="90" spans="1:32" ht="15" customHeight="1" x14ac:dyDescent="0.25">
      <c r="A90" s="95" t="s">
        <v>7</v>
      </c>
      <c r="B90" s="95"/>
      <c r="C90" s="109" t="str">
        <f t="shared" si="3"/>
        <v>$4,412.5 mil</v>
      </c>
      <c r="D90" s="96">
        <f t="shared" si="4"/>
        <v>7.0733029209662401E-2</v>
      </c>
      <c r="E90" s="97">
        <f t="shared" si="5"/>
        <v>7.0733029209662401E-2</v>
      </c>
      <c r="F90" s="96">
        <f t="shared" si="6"/>
        <v>0.29789674484113915</v>
      </c>
      <c r="G90" s="97">
        <f t="shared" si="7"/>
        <v>0.29789674484113915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3992</v>
      </c>
      <c r="Y90" s="125">
        <v>4131</v>
      </c>
      <c r="Z90" s="125">
        <v>4444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38845</v>
      </c>
      <c r="Y91" s="125">
        <v>39521</v>
      </c>
      <c r="Z91" s="125">
        <v>40475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3146</v>
      </c>
      <c r="Y93" s="125">
        <v>3389</v>
      </c>
      <c r="Z93" s="125">
        <v>3609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6591</v>
      </c>
      <c r="Y94" s="125">
        <v>6838</v>
      </c>
      <c r="Z94" s="125">
        <v>7172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1254</v>
      </c>
      <c r="Y95" s="125">
        <v>1240</v>
      </c>
      <c r="Z95" s="125">
        <v>1322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5360</v>
      </c>
      <c r="Y96" s="125">
        <v>5661</v>
      </c>
      <c r="Z96" s="125">
        <v>6013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6808</v>
      </c>
      <c r="Y97" s="125">
        <v>7169</v>
      </c>
      <c r="Z97" s="125">
        <v>7226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4260</v>
      </c>
      <c r="Y98" s="125">
        <v>4252</v>
      </c>
      <c r="Z98" s="125">
        <v>4442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460</v>
      </c>
      <c r="Y99" s="125">
        <v>449</v>
      </c>
      <c r="Z99" s="125">
        <v>486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1939</v>
      </c>
      <c r="Y100" s="125">
        <v>1993</v>
      </c>
      <c r="Z100" s="125">
        <v>2149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36492</v>
      </c>
      <c r="Y101" s="125">
        <v>37093</v>
      </c>
      <c r="Z101" s="125">
        <v>38088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79681</v>
      </c>
      <c r="Y104" s="125">
        <v>83653</v>
      </c>
      <c r="Z104" s="125">
        <v>86655</v>
      </c>
      <c r="AB104" s="122" t="str">
        <f>TEXT(Z104,"###,###")</f>
        <v>86,655</v>
      </c>
      <c r="AD104" s="143">
        <f>Z104/($Z$4)*100</f>
        <v>79.625647811225051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14840</v>
      </c>
      <c r="Y105" s="125">
        <v>15212</v>
      </c>
      <c r="Z105" s="125">
        <v>14906</v>
      </c>
      <c r="AB105" s="122" t="str">
        <f>TEXT(Z105,"###,###")</f>
        <v>14,906</v>
      </c>
      <c r="AD105" s="143">
        <f>Z105/($Z$4)*100</f>
        <v>13.696842724298893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94521</v>
      </c>
      <c r="Y106" s="132">
        <v>98865</v>
      </c>
      <c r="Z106" s="132">
        <v>101561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14189</v>
      </c>
      <c r="Y108" s="125">
        <v>15212</v>
      </c>
      <c r="Z108" s="125">
        <v>18407</v>
      </c>
      <c r="AB108" s="122" t="str">
        <f>TEXT(Z108,"###,###")</f>
        <v>18,407</v>
      </c>
      <c r="AD108" s="143">
        <f>Z108/($Z$4)*100</f>
        <v>16.913845701473885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16265</v>
      </c>
      <c r="Y109" s="125">
        <v>16828</v>
      </c>
      <c r="Z109" s="125">
        <v>16983</v>
      </c>
      <c r="AB109" s="122" t="str">
        <f>TEXT(Z109,"###,###")</f>
        <v>16,983</v>
      </c>
      <c r="AD109" s="143">
        <f>Z109/($Z$4)*100</f>
        <v>15.605358914985116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23287</v>
      </c>
      <c r="Y110" s="125">
        <v>24500</v>
      </c>
      <c r="Z110" s="125">
        <v>23482</v>
      </c>
      <c r="AB110" s="122" t="str">
        <f>TEXT(Z110,"###,###")</f>
        <v>23,482</v>
      </c>
      <c r="AD110" s="143">
        <f>Z110/($Z$4)*100</f>
        <v>21.57716764068071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40780</v>
      </c>
      <c r="Y111" s="125">
        <v>42325</v>
      </c>
      <c r="Z111" s="125">
        <v>42689</v>
      </c>
      <c r="AB111" s="122" t="str">
        <f>TEXT(Z111,"###,###")</f>
        <v>42,689</v>
      </c>
      <c r="AD111" s="143">
        <f>Z111/($Z$4)*100</f>
        <v>39.226118278384234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102942</v>
      </c>
      <c r="Y112" s="125">
        <v>105869</v>
      </c>
      <c r="Z112" s="125">
        <v>108828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39.07</v>
      </c>
      <c r="U118" s="144">
        <v>38.369999999999997</v>
      </c>
      <c r="V118" s="144">
        <v>39.58</v>
      </c>
      <c r="W118" s="144">
        <v>37.74</v>
      </c>
      <c r="X118" s="144">
        <v>37.770000000000003</v>
      </c>
      <c r="Y118" s="144">
        <v>40.83</v>
      </c>
      <c r="Z118" s="144">
        <v>40.81</v>
      </c>
      <c r="AB118" s="122" t="str">
        <f>TEXT(Z118,"##.0")</f>
        <v>40.8</v>
      </c>
    </row>
    <row r="120" spans="19:32" x14ac:dyDescent="0.25">
      <c r="S120" s="115" t="s">
        <v>106</v>
      </c>
      <c r="T120" s="125">
        <v>63978</v>
      </c>
      <c r="U120" s="125">
        <v>64138</v>
      </c>
      <c r="V120" s="125">
        <v>64636</v>
      </c>
      <c r="W120" s="125">
        <v>65300</v>
      </c>
      <c r="X120" s="125">
        <v>66205</v>
      </c>
      <c r="Y120" s="125">
        <v>67222</v>
      </c>
      <c r="Z120" s="125">
        <v>68909</v>
      </c>
      <c r="AB120" s="122" t="str">
        <f>TEXT(Z120,"###,###")</f>
        <v>68,909</v>
      </c>
    </row>
    <row r="121" spans="19:32" x14ac:dyDescent="0.25">
      <c r="S121" s="115" t="s">
        <v>107</v>
      </c>
      <c r="T121" s="125">
        <v>5257</v>
      </c>
      <c r="U121" s="125">
        <v>5224</v>
      </c>
      <c r="V121" s="125">
        <v>5122</v>
      </c>
      <c r="W121" s="125">
        <v>4770</v>
      </c>
      <c r="X121" s="125">
        <v>4813</v>
      </c>
      <c r="Y121" s="125">
        <v>4843</v>
      </c>
      <c r="Z121" s="125">
        <v>4964</v>
      </c>
      <c r="AB121" s="122" t="str">
        <f>TEXT(Z121,"###,###")</f>
        <v>4,964</v>
      </c>
    </row>
    <row r="122" spans="19:32" x14ac:dyDescent="0.25">
      <c r="S122" s="115" t="s">
        <v>108</v>
      </c>
      <c r="T122" s="125">
        <v>4301</v>
      </c>
      <c r="U122" s="125">
        <v>4212</v>
      </c>
      <c r="V122" s="125">
        <v>4202</v>
      </c>
      <c r="W122" s="125">
        <v>4285</v>
      </c>
      <c r="X122" s="125">
        <v>4319</v>
      </c>
      <c r="Y122" s="125">
        <v>4549</v>
      </c>
      <c r="Z122" s="125">
        <v>4690</v>
      </c>
      <c r="AB122" s="122" t="str">
        <f>TEXT(Z122,"###,###")</f>
        <v>4,690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68279</v>
      </c>
      <c r="U124" s="125">
        <v>68350</v>
      </c>
      <c r="V124" s="125">
        <v>68838</v>
      </c>
      <c r="W124" s="125">
        <v>69585</v>
      </c>
      <c r="X124" s="125">
        <v>70524</v>
      </c>
      <c r="Y124" s="125">
        <v>71771</v>
      </c>
      <c r="Z124" s="125">
        <v>73599</v>
      </c>
      <c r="AB124" s="122" t="str">
        <f>TEXT(Z124,"###,###")</f>
        <v>73,599</v>
      </c>
      <c r="AD124" s="139">
        <f>Z124/$Z$7*100</f>
        <v>93.680311593096079</v>
      </c>
    </row>
    <row r="125" spans="19:32" x14ac:dyDescent="0.25">
      <c r="S125" s="115" t="s">
        <v>110</v>
      </c>
      <c r="T125" s="125">
        <v>9558</v>
      </c>
      <c r="U125" s="125">
        <v>9436</v>
      </c>
      <c r="V125" s="125">
        <v>9324</v>
      </c>
      <c r="W125" s="125">
        <v>9055</v>
      </c>
      <c r="X125" s="125">
        <v>9132</v>
      </c>
      <c r="Y125" s="125">
        <v>9392</v>
      </c>
      <c r="Z125" s="125">
        <v>9654</v>
      </c>
      <c r="AB125" s="122" t="str">
        <f>TEXT(Z125,"###,###")</f>
        <v>9,654</v>
      </c>
      <c r="AD125" s="139">
        <f>Z125/$Z$7*100</f>
        <v>12.288070872155185</v>
      </c>
    </row>
    <row r="127" spans="19:32" x14ac:dyDescent="0.25">
      <c r="S127" s="115" t="s">
        <v>111</v>
      </c>
      <c r="T127" s="125">
        <v>38660</v>
      </c>
      <c r="U127" s="125">
        <v>38548</v>
      </c>
      <c r="V127" s="125">
        <v>38508</v>
      </c>
      <c r="W127" s="125">
        <v>38502</v>
      </c>
      <c r="X127" s="125">
        <v>38845</v>
      </c>
      <c r="Y127" s="125">
        <v>39521</v>
      </c>
      <c r="Z127" s="125">
        <v>40475</v>
      </c>
      <c r="AB127" s="122" t="str">
        <f>TEXT(Z127,"###,###")</f>
        <v>40,475</v>
      </c>
      <c r="AD127" s="139">
        <f>Z127/$Z$7*100</f>
        <v>51.518507204317501</v>
      </c>
    </row>
    <row r="128" spans="19:32" x14ac:dyDescent="0.25">
      <c r="S128" s="115" t="s">
        <v>112</v>
      </c>
      <c r="T128" s="125">
        <v>34875</v>
      </c>
      <c r="U128" s="125">
        <v>35030</v>
      </c>
      <c r="V128" s="125">
        <v>35452</v>
      </c>
      <c r="W128" s="125">
        <v>35849</v>
      </c>
      <c r="X128" s="125">
        <v>36492</v>
      </c>
      <c r="Y128" s="125">
        <v>37093</v>
      </c>
      <c r="Z128" s="125">
        <v>38088</v>
      </c>
      <c r="AB128" s="122" t="str">
        <f>TEXT(Z128,"###,###")</f>
        <v>38,088</v>
      </c>
      <c r="AD128" s="139">
        <f>Z128/$Z$7*100</f>
        <v>48.480219948067813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05" id="{AE0286A3-8C46-4A98-A8D4-90E9619295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08" id="{E1327395-9745-425D-94A5-EF179310A5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11" id="{5BA69E92-F345-4ADB-A2B4-B8EC744C90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14" id="{34F342CF-0B12-424F-9807-0234F0BDDF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6733A-6689-41E3-A6AE-516DB4AD6BEA}">
  <sheetPr codeName="Sheet8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Gannawarra</v>
      </c>
      <c r="T1" s="113"/>
      <c r="U1" s="113"/>
      <c r="V1" s="113"/>
      <c r="W1" s="113"/>
      <c r="X1" s="113"/>
      <c r="Y1" s="114" t="str">
        <f>Y3</f>
        <v>8.21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137</v>
      </c>
      <c r="Y3" s="118" t="s">
        <v>231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8.21 Gannawarra,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7382</v>
      </c>
      <c r="U4" s="121">
        <v>7161</v>
      </c>
      <c r="V4" s="121">
        <v>7290</v>
      </c>
      <c r="W4" s="121">
        <v>7232</v>
      </c>
      <c r="X4" s="121">
        <v>6971</v>
      </c>
      <c r="Y4" s="121">
        <v>7538</v>
      </c>
      <c r="Z4" s="121">
        <v>8064</v>
      </c>
      <c r="AB4" s="122" t="str">
        <f>TEXT(Z4,"###,###")</f>
        <v>8,064</v>
      </c>
      <c r="AD4" s="123">
        <f>Z4/Y4-1</f>
        <v>6.977978243565941E-2</v>
      </c>
      <c r="AF4" s="123">
        <f t="shared" ref="AF4:AF9" si="0">Z4/T4-1</f>
        <v>9.2386887022487096E-2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3858</v>
      </c>
      <c r="U5" s="121">
        <v>3703</v>
      </c>
      <c r="V5" s="121">
        <v>3768</v>
      </c>
      <c r="W5" s="121">
        <v>3716</v>
      </c>
      <c r="X5" s="121">
        <v>3605</v>
      </c>
      <c r="Y5" s="121">
        <v>3887</v>
      </c>
      <c r="Z5" s="121">
        <v>4220</v>
      </c>
      <c r="AB5" s="122" t="str">
        <f>TEXT(Z5,"###,###")</f>
        <v>4,220</v>
      </c>
      <c r="AD5" s="123">
        <f t="shared" ref="AD5:AD9" si="1">Z5/Y5-1</f>
        <v>8.5670182660149141E-2</v>
      </c>
      <c r="AF5" s="123">
        <f t="shared" si="0"/>
        <v>9.3831000518403318E-2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3524</v>
      </c>
      <c r="U6" s="121">
        <v>3454</v>
      </c>
      <c r="V6" s="121">
        <v>3525</v>
      </c>
      <c r="W6" s="121">
        <v>3520</v>
      </c>
      <c r="X6" s="121">
        <v>3368</v>
      </c>
      <c r="Y6" s="121">
        <v>3651</v>
      </c>
      <c r="Z6" s="121">
        <v>3845</v>
      </c>
      <c r="AB6" s="122" t="str">
        <f>TEXT(Z6,"###,###")</f>
        <v>3,845</v>
      </c>
      <c r="AD6" s="123">
        <f t="shared" si="1"/>
        <v>5.3136127088468932E-2</v>
      </c>
      <c r="AF6" s="123">
        <f t="shared" si="0"/>
        <v>9.1089670828603753E-2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5104</v>
      </c>
      <c r="U7" s="121">
        <v>5086</v>
      </c>
      <c r="V7" s="121">
        <v>5144</v>
      </c>
      <c r="W7" s="121">
        <v>5158</v>
      </c>
      <c r="X7" s="121">
        <v>4980</v>
      </c>
      <c r="Y7" s="121">
        <v>5247</v>
      </c>
      <c r="Z7" s="121">
        <v>5628</v>
      </c>
      <c r="AB7" s="122" t="str">
        <f>TEXT(Z7,"###,###")</f>
        <v>5,628</v>
      </c>
      <c r="AD7" s="123">
        <f t="shared" si="1"/>
        <v>7.2612921669525488E-2</v>
      </c>
      <c r="AF7" s="123">
        <f t="shared" si="0"/>
        <v>0.10266457680250785</v>
      </c>
    </row>
    <row r="8" spans="1:32" ht="17.25" customHeight="1" x14ac:dyDescent="0.25">
      <c r="A8" s="44" t="s">
        <v>13</v>
      </c>
      <c r="B8" s="45"/>
      <c r="C8" s="46"/>
      <c r="D8" s="47" t="str">
        <f>AB4</f>
        <v>8,064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5,628</v>
      </c>
      <c r="P8" s="48"/>
      <c r="S8" s="120" t="s">
        <v>88</v>
      </c>
      <c r="T8" s="121">
        <v>26434</v>
      </c>
      <c r="U8" s="121">
        <v>27451.38</v>
      </c>
      <c r="V8" s="121">
        <v>28866</v>
      </c>
      <c r="W8" s="121">
        <v>30200</v>
      </c>
      <c r="X8" s="121">
        <v>30670</v>
      </c>
      <c r="Y8" s="121">
        <v>32410.77</v>
      </c>
      <c r="Z8" s="121">
        <v>34320</v>
      </c>
      <c r="AB8" s="122" t="str">
        <f>TEXT(Z8,"$###,###")</f>
        <v>$34,320</v>
      </c>
      <c r="AD8" s="123">
        <f t="shared" si="1"/>
        <v>5.890727063874146E-2</v>
      </c>
      <c r="AF8" s="123">
        <f t="shared" si="0"/>
        <v>0.29832791102368161</v>
      </c>
    </row>
    <row r="9" spans="1:32" x14ac:dyDescent="0.25">
      <c r="A9" s="52" t="s">
        <v>15</v>
      </c>
      <c r="B9" s="53"/>
      <c r="C9" s="54"/>
      <c r="D9" s="55">
        <f>AD104</f>
        <v>65.153769841269835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53.713574982231691</v>
      </c>
      <c r="P9" s="56" t="s">
        <v>89</v>
      </c>
      <c r="S9" s="120" t="s">
        <v>7</v>
      </c>
      <c r="T9" s="121">
        <v>174581514</v>
      </c>
      <c r="U9" s="121">
        <v>180187231</v>
      </c>
      <c r="V9" s="121">
        <v>188192633</v>
      </c>
      <c r="W9" s="121">
        <v>195655869</v>
      </c>
      <c r="X9" s="121">
        <v>184793490</v>
      </c>
      <c r="Y9" s="121">
        <v>199039237</v>
      </c>
      <c r="Z9" s="121">
        <v>234156675</v>
      </c>
      <c r="AB9" s="122" t="str">
        <f>TEXT(Z9/1000000,"$#,###.0")&amp;" mil"</f>
        <v>$234.2 mil</v>
      </c>
      <c r="AD9" s="123">
        <f t="shared" si="1"/>
        <v>0.17643474989808161</v>
      </c>
      <c r="AF9" s="123">
        <f t="shared" si="0"/>
        <v>0.34124552843550204</v>
      </c>
    </row>
    <row r="10" spans="1:32" x14ac:dyDescent="0.25">
      <c r="A10" s="52" t="s">
        <v>18</v>
      </c>
      <c r="B10" s="53"/>
      <c r="C10" s="54"/>
      <c r="D10" s="55">
        <f>AD105</f>
        <v>16.480654761904763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46.215351812366741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81.449893390191903</v>
      </c>
      <c r="P11" s="56" t="s">
        <v>89</v>
      </c>
      <c r="S11" s="120" t="s">
        <v>30</v>
      </c>
      <c r="T11" s="125">
        <v>5839</v>
      </c>
      <c r="U11" s="125">
        <v>5638</v>
      </c>
      <c r="V11" s="125">
        <v>5738</v>
      </c>
      <c r="W11" s="125">
        <v>5705</v>
      </c>
      <c r="X11" s="125">
        <v>5557</v>
      </c>
      <c r="Y11" s="125">
        <v>5995</v>
      </c>
      <c r="Z11" s="125">
        <v>6391</v>
      </c>
    </row>
    <row r="12" spans="1:32" ht="28.5" customHeight="1" x14ac:dyDescent="0.25">
      <c r="A12" s="52" t="s">
        <v>20</v>
      </c>
      <c r="B12" s="54"/>
      <c r="C12" s="54"/>
      <c r="D12" s="55">
        <f>AD108</f>
        <v>20.696924603174601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29.726368159203982</v>
      </c>
      <c r="P12" s="56" t="s">
        <v>89</v>
      </c>
      <c r="S12" s="120" t="s">
        <v>31</v>
      </c>
      <c r="T12" s="125">
        <v>1541</v>
      </c>
      <c r="U12" s="125">
        <v>1520</v>
      </c>
      <c r="V12" s="125">
        <v>1556</v>
      </c>
      <c r="W12" s="125">
        <v>1527</v>
      </c>
      <c r="X12" s="125">
        <v>1413</v>
      </c>
      <c r="Y12" s="125">
        <v>1543</v>
      </c>
      <c r="Z12" s="125">
        <v>1677</v>
      </c>
    </row>
    <row r="13" spans="1:32" ht="15" customHeight="1" x14ac:dyDescent="0.25">
      <c r="A13" s="52" t="s">
        <v>21</v>
      </c>
      <c r="B13" s="54"/>
      <c r="C13" s="54"/>
      <c r="D13" s="55">
        <f>AD109</f>
        <v>17.361111111111111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24.00793650793651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19.419642857142858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983</v>
      </c>
      <c r="Z15" s="125">
        <v>995</v>
      </c>
      <c r="AB15" s="129">
        <f t="shared" ref="AB15:AB34" si="2">IF(Z15="np",0,Z15/$Z$34)</f>
        <v>0.1234031998015627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44</v>
      </c>
      <c r="Z16" s="125">
        <v>43</v>
      </c>
      <c r="AB16" s="129">
        <f t="shared" si="2"/>
        <v>5.333002604489644E-3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528</v>
      </c>
      <c r="Z17" s="125">
        <v>668</v>
      </c>
      <c r="AB17" s="129">
        <f t="shared" si="2"/>
        <v>8.2847575344164703E-2</v>
      </c>
    </row>
    <row r="18" spans="1:28" x14ac:dyDescent="0.25">
      <c r="A18" s="82" t="str">
        <f>$S$1&amp;" ("&amp;$T$2&amp;" to "&amp;$Z$2&amp;")"</f>
        <v>Gannawarra (2011-12 to 2017-18)</v>
      </c>
      <c r="B18" s="82"/>
      <c r="C18" s="82"/>
      <c r="D18" s="82"/>
      <c r="E18" s="82"/>
      <c r="F18" s="82"/>
      <c r="G18" s="82" t="str">
        <f>$S$1&amp;" ("&amp;$T$2&amp;" to "&amp;$Z$2&amp;")"</f>
        <v>Gannawarra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98</v>
      </c>
      <c r="Z18" s="125">
        <v>151</v>
      </c>
      <c r="AB18" s="129">
        <f t="shared" si="2"/>
        <v>1.8727520773905493E-2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382</v>
      </c>
      <c r="Z19" s="125">
        <v>484</v>
      </c>
      <c r="AB19" s="129">
        <f t="shared" si="2"/>
        <v>6.0027285129604369E-2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290</v>
      </c>
      <c r="Z20" s="125">
        <v>322</v>
      </c>
      <c r="AB20" s="129">
        <f t="shared" si="2"/>
        <v>3.9935507875480593E-2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578</v>
      </c>
      <c r="Z21" s="125">
        <v>606</v>
      </c>
      <c r="AB21" s="129">
        <f t="shared" si="2"/>
        <v>7.5158129728388937E-2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392</v>
      </c>
      <c r="Z22" s="125">
        <v>406</v>
      </c>
      <c r="AB22" s="129">
        <f t="shared" si="2"/>
        <v>5.0353466451692919E-2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262</v>
      </c>
      <c r="Z23" s="125">
        <v>285</v>
      </c>
      <c r="AB23" s="129">
        <f t="shared" si="2"/>
        <v>3.5346645169291827E-2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18</v>
      </c>
      <c r="Z24" s="125">
        <v>30</v>
      </c>
      <c r="AB24" s="129">
        <f t="shared" si="2"/>
        <v>3.7206994915044028E-3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183</v>
      </c>
      <c r="Z25" s="125">
        <v>181</v>
      </c>
      <c r="AB25" s="129">
        <f t="shared" si="2"/>
        <v>2.2448220265409897E-2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74</v>
      </c>
      <c r="Z26" s="125">
        <v>93</v>
      </c>
      <c r="AB26" s="129">
        <f t="shared" si="2"/>
        <v>1.1534168423663648E-2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205</v>
      </c>
      <c r="Z27" s="125">
        <v>196</v>
      </c>
      <c r="AB27" s="129">
        <f t="shared" si="2"/>
        <v>2.4308570011162097E-2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284</v>
      </c>
      <c r="Z28" s="125">
        <v>355</v>
      </c>
      <c r="AB28" s="129">
        <f t="shared" si="2"/>
        <v>4.4028277316135435E-2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403</v>
      </c>
      <c r="Z29" s="125">
        <v>347</v>
      </c>
      <c r="AB29" s="129">
        <f t="shared" si="2"/>
        <v>4.3036090785067593E-2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468</v>
      </c>
      <c r="Z30" s="125">
        <v>526</v>
      </c>
      <c r="AB30" s="129">
        <f t="shared" si="2"/>
        <v>6.5236264417710535E-2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757</v>
      </c>
      <c r="Z31" s="125">
        <v>834</v>
      </c>
      <c r="AB31" s="129">
        <f t="shared" si="2"/>
        <v>0.1034354458638224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101</v>
      </c>
      <c r="Z32" s="125">
        <v>110</v>
      </c>
      <c r="AB32" s="129">
        <f t="shared" si="2"/>
        <v>1.3642564802182811E-2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175</v>
      </c>
      <c r="Z33" s="125">
        <v>210</v>
      </c>
      <c r="AB33" s="129">
        <f t="shared" si="2"/>
        <v>2.6044896440530818E-2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7538</v>
      </c>
      <c r="Z34" s="132">
        <v>8063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7</v>
      </c>
      <c r="Y44" s="125">
        <v>3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89</v>
      </c>
      <c r="Y45" s="125">
        <v>97</v>
      </c>
      <c r="Z45" s="125">
        <v>126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264</v>
      </c>
      <c r="Y46" s="125">
        <v>254</v>
      </c>
      <c r="Z46" s="125">
        <v>285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338</v>
      </c>
      <c r="Y47" s="125">
        <v>355</v>
      </c>
      <c r="Z47" s="125">
        <v>373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299</v>
      </c>
      <c r="Y48" s="125">
        <v>365</v>
      </c>
      <c r="Z48" s="125">
        <v>399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Gannawarra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307</v>
      </c>
      <c r="Y49" s="125">
        <v>292</v>
      </c>
      <c r="Z49" s="125">
        <v>310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275</v>
      </c>
      <c r="Y50" s="125">
        <v>306</v>
      </c>
      <c r="Z50" s="125">
        <v>310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272</v>
      </c>
      <c r="Y51" s="125">
        <v>299</v>
      </c>
      <c r="Z51" s="125">
        <v>311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326</v>
      </c>
      <c r="Y52" s="125">
        <v>327</v>
      </c>
      <c r="Z52" s="125">
        <v>361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319</v>
      </c>
      <c r="Y53" s="125">
        <v>387</v>
      </c>
      <c r="Z53" s="125">
        <v>451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373</v>
      </c>
      <c r="Y54" s="125">
        <v>384</v>
      </c>
      <c r="Z54" s="125">
        <v>397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341</v>
      </c>
      <c r="Y55" s="125">
        <v>380</v>
      </c>
      <c r="Z55" s="125">
        <v>389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204</v>
      </c>
      <c r="Y56" s="125">
        <v>215</v>
      </c>
      <c r="Z56" s="125">
        <v>280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98</v>
      </c>
      <c r="Y57" s="125">
        <v>121</v>
      </c>
      <c r="Z57" s="125">
        <v>117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56</v>
      </c>
      <c r="Y58" s="125">
        <v>62</v>
      </c>
      <c r="Z58" s="125">
        <v>69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18</v>
      </c>
      <c r="Y59" s="125">
        <v>22</v>
      </c>
      <c r="Z59" s="125">
        <v>25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18</v>
      </c>
      <c r="Y60" s="125">
        <v>18</v>
      </c>
      <c r="Z60" s="125">
        <v>19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3604</v>
      </c>
      <c r="Y61" s="125">
        <v>3887</v>
      </c>
      <c r="Z61" s="125">
        <v>4218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</v>
      </c>
      <c r="Y63" s="125">
        <v>5</v>
      </c>
      <c r="Z63" s="125">
        <v>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Gannawarra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99</v>
      </c>
      <c r="Y64" s="125">
        <v>106</v>
      </c>
      <c r="Z64" s="125">
        <v>98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221</v>
      </c>
      <c r="Y65" s="125">
        <v>217</v>
      </c>
      <c r="Z65" s="125">
        <v>272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293</v>
      </c>
      <c r="Y66" s="125">
        <v>287</v>
      </c>
      <c r="Z66" s="125">
        <v>279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240</v>
      </c>
      <c r="Y67" s="125">
        <v>273</v>
      </c>
      <c r="Z67" s="125">
        <v>332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266</v>
      </c>
      <c r="Y68" s="125">
        <v>270</v>
      </c>
      <c r="Z68" s="125">
        <v>276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236</v>
      </c>
      <c r="Y69" s="125">
        <v>235</v>
      </c>
      <c r="Z69" s="125">
        <v>271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284</v>
      </c>
      <c r="Y70" s="125">
        <v>307</v>
      </c>
      <c r="Z70" s="125">
        <v>278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343</v>
      </c>
      <c r="Y71" s="125">
        <v>381</v>
      </c>
      <c r="Z71" s="125">
        <v>433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419</v>
      </c>
      <c r="Y72" s="125">
        <v>424</v>
      </c>
      <c r="Z72" s="125">
        <v>416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391</v>
      </c>
      <c r="Y73" s="125">
        <v>475</v>
      </c>
      <c r="Z73" s="125">
        <v>477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259</v>
      </c>
      <c r="Y74" s="125">
        <v>310</v>
      </c>
      <c r="Z74" s="125">
        <v>344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173</v>
      </c>
      <c r="Y75" s="125">
        <v>194</v>
      </c>
      <c r="Z75" s="125">
        <v>174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71</v>
      </c>
      <c r="Y76" s="125">
        <v>88</v>
      </c>
      <c r="Z76" s="125">
        <v>94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40</v>
      </c>
      <c r="Y77" s="125">
        <v>51</v>
      </c>
      <c r="Z77" s="125">
        <v>63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13</v>
      </c>
      <c r="Y78" s="125">
        <v>10</v>
      </c>
      <c r="Z78" s="125">
        <v>23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16</v>
      </c>
      <c r="Y79" s="125">
        <v>20</v>
      </c>
      <c r="Z79" s="125">
        <v>23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3372</v>
      </c>
      <c r="Y80" s="125">
        <v>3651</v>
      </c>
      <c r="Z80" s="125">
        <v>3846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Gannawarra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281</v>
      </c>
      <c r="Y83" s="125">
        <v>287</v>
      </c>
      <c r="Z83" s="125">
        <v>333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175</v>
      </c>
      <c r="Y84" s="125">
        <v>165</v>
      </c>
      <c r="Z84" s="125">
        <v>184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8,064</v>
      </c>
      <c r="D85" s="96">
        <f t="shared" ref="D85:D90" si="4">AD4</f>
        <v>6.977978243565941E-2</v>
      </c>
      <c r="E85" s="97">
        <f t="shared" ref="E85:E90" si="5">AD4</f>
        <v>6.977978243565941E-2</v>
      </c>
      <c r="F85" s="96">
        <f t="shared" ref="F85:F90" si="6">AF4</f>
        <v>9.2386887022487096E-2</v>
      </c>
      <c r="G85" s="97">
        <f t="shared" ref="G85:G90" si="7">AF4</f>
        <v>9.2386887022487096E-2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422</v>
      </c>
      <c r="Y85" s="125">
        <v>423</v>
      </c>
      <c r="Z85" s="125">
        <v>462</v>
      </c>
    </row>
    <row r="86" spans="1:32" ht="15" customHeight="1" x14ac:dyDescent="0.25">
      <c r="A86" s="98" t="s">
        <v>4</v>
      </c>
      <c r="B86" s="95"/>
      <c r="C86" s="109" t="str">
        <f t="shared" si="3"/>
        <v>4,220</v>
      </c>
      <c r="D86" s="96">
        <f t="shared" si="4"/>
        <v>8.5670182660149141E-2</v>
      </c>
      <c r="E86" s="97">
        <f t="shared" si="5"/>
        <v>8.5670182660149141E-2</v>
      </c>
      <c r="F86" s="96">
        <f t="shared" si="6"/>
        <v>9.3831000518403318E-2</v>
      </c>
      <c r="G86" s="97">
        <f t="shared" si="7"/>
        <v>9.3831000518403318E-2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72</v>
      </c>
      <c r="Y86" s="125">
        <v>84</v>
      </c>
      <c r="Z86" s="125">
        <v>81</v>
      </c>
    </row>
    <row r="87" spans="1:32" ht="15" customHeight="1" x14ac:dyDescent="0.25">
      <c r="A87" s="98" t="s">
        <v>5</v>
      </c>
      <c r="B87" s="95"/>
      <c r="C87" s="109" t="str">
        <f t="shared" si="3"/>
        <v>3,845</v>
      </c>
      <c r="D87" s="96">
        <f t="shared" si="4"/>
        <v>5.3136127088468932E-2</v>
      </c>
      <c r="E87" s="97">
        <f t="shared" si="5"/>
        <v>5.3136127088468932E-2</v>
      </c>
      <c r="F87" s="96">
        <f t="shared" si="6"/>
        <v>9.1089670828603753E-2</v>
      </c>
      <c r="G87" s="97">
        <f t="shared" si="7"/>
        <v>9.1089670828603753E-2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65</v>
      </c>
      <c r="Y87" s="125">
        <v>65</v>
      </c>
      <c r="Z87" s="125">
        <v>64</v>
      </c>
    </row>
    <row r="88" spans="1:32" ht="15" customHeight="1" x14ac:dyDescent="0.25">
      <c r="A88" s="95" t="s">
        <v>6</v>
      </c>
      <c r="B88" s="95"/>
      <c r="C88" s="109" t="str">
        <f t="shared" si="3"/>
        <v>5,628</v>
      </c>
      <c r="D88" s="96">
        <f t="shared" si="4"/>
        <v>7.2612921669525488E-2</v>
      </c>
      <c r="E88" s="97">
        <f t="shared" si="5"/>
        <v>7.2612921669525488E-2</v>
      </c>
      <c r="F88" s="96">
        <f t="shared" si="6"/>
        <v>0.10266457680250785</v>
      </c>
      <c r="G88" s="97">
        <f t="shared" si="7"/>
        <v>0.10266457680250785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106</v>
      </c>
      <c r="Y88" s="125">
        <v>112</v>
      </c>
      <c r="Z88" s="125">
        <v>116</v>
      </c>
    </row>
    <row r="89" spans="1:32" ht="15" customHeight="1" x14ac:dyDescent="0.25">
      <c r="A89" s="95" t="s">
        <v>104</v>
      </c>
      <c r="B89" s="95"/>
      <c r="C89" s="146" t="str">
        <f t="shared" si="3"/>
        <v>$34,320</v>
      </c>
      <c r="D89" s="96">
        <f t="shared" si="4"/>
        <v>5.890727063874146E-2</v>
      </c>
      <c r="E89" s="97">
        <f t="shared" si="5"/>
        <v>5.890727063874146E-2</v>
      </c>
      <c r="F89" s="96">
        <f t="shared" si="6"/>
        <v>0.29832791102368161</v>
      </c>
      <c r="G89" s="97">
        <f t="shared" si="7"/>
        <v>0.29832791102368161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289</v>
      </c>
      <c r="Y89" s="125">
        <v>323</v>
      </c>
      <c r="Z89" s="125">
        <v>342</v>
      </c>
    </row>
    <row r="90" spans="1:32" ht="15" customHeight="1" x14ac:dyDescent="0.25">
      <c r="A90" s="95" t="s">
        <v>7</v>
      </c>
      <c r="B90" s="95"/>
      <c r="C90" s="109" t="str">
        <f t="shared" si="3"/>
        <v>$234.2 mil</v>
      </c>
      <c r="D90" s="96">
        <f t="shared" si="4"/>
        <v>0.17643474989808161</v>
      </c>
      <c r="E90" s="97">
        <f t="shared" si="5"/>
        <v>0.17643474989808161</v>
      </c>
      <c r="F90" s="96">
        <f t="shared" si="6"/>
        <v>0.34124552843550204</v>
      </c>
      <c r="G90" s="97">
        <f t="shared" si="7"/>
        <v>0.34124552843550204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434</v>
      </c>
      <c r="Y90" s="125">
        <v>428</v>
      </c>
      <c r="Z90" s="125">
        <v>475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2656</v>
      </c>
      <c r="Y91" s="125">
        <v>2775</v>
      </c>
      <c r="Z91" s="125">
        <v>3022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139</v>
      </c>
      <c r="Y93" s="125">
        <v>151</v>
      </c>
      <c r="Z93" s="125">
        <v>166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377</v>
      </c>
      <c r="Y94" s="125">
        <v>405</v>
      </c>
      <c r="Z94" s="125">
        <v>418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62</v>
      </c>
      <c r="Y95" s="125">
        <v>66</v>
      </c>
      <c r="Z95" s="125">
        <v>69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307</v>
      </c>
      <c r="Y96" s="125">
        <v>325</v>
      </c>
      <c r="Z96" s="125">
        <v>350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364</v>
      </c>
      <c r="Y97" s="125">
        <v>383</v>
      </c>
      <c r="Z97" s="125">
        <v>377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214</v>
      </c>
      <c r="Y98" s="125">
        <v>228</v>
      </c>
      <c r="Z98" s="125">
        <v>265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28</v>
      </c>
      <c r="Y99" s="125">
        <v>24</v>
      </c>
      <c r="Z99" s="125">
        <v>30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203</v>
      </c>
      <c r="Y100" s="125">
        <v>214</v>
      </c>
      <c r="Z100" s="125">
        <v>234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2328</v>
      </c>
      <c r="Y101" s="125">
        <v>2472</v>
      </c>
      <c r="Z101" s="125">
        <v>2605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4391</v>
      </c>
      <c r="Y104" s="125">
        <v>4917</v>
      </c>
      <c r="Z104" s="125">
        <v>5254</v>
      </c>
      <c r="AB104" s="122" t="str">
        <f>TEXT(Z104,"###,###")</f>
        <v>5,254</v>
      </c>
      <c r="AD104" s="143">
        <f>Z104/($Z$4)*100</f>
        <v>65.153769841269835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1254</v>
      </c>
      <c r="Y105" s="125">
        <v>1318</v>
      </c>
      <c r="Z105" s="125">
        <v>1329</v>
      </c>
      <c r="AB105" s="122" t="str">
        <f>TEXT(Z105,"###,###")</f>
        <v>1,329</v>
      </c>
      <c r="AD105" s="143">
        <f>Z105/($Z$4)*100</f>
        <v>16.480654761904763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5645</v>
      </c>
      <c r="Y106" s="132">
        <v>6235</v>
      </c>
      <c r="Z106" s="132">
        <v>6583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1312</v>
      </c>
      <c r="Y108" s="125">
        <v>1526</v>
      </c>
      <c r="Z108" s="125">
        <v>1669</v>
      </c>
      <c r="AB108" s="122" t="str">
        <f>TEXT(Z108,"###,###")</f>
        <v>1,669</v>
      </c>
      <c r="AD108" s="143">
        <f>Z108/($Z$4)*100</f>
        <v>20.696924603174601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1257</v>
      </c>
      <c r="Y109" s="125">
        <v>1380</v>
      </c>
      <c r="Z109" s="125">
        <v>1400</v>
      </c>
      <c r="AB109" s="122" t="str">
        <f>TEXT(Z109,"###,###")</f>
        <v>1,400</v>
      </c>
      <c r="AD109" s="143">
        <f>Z109/($Z$4)*100</f>
        <v>17.361111111111111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1687</v>
      </c>
      <c r="Y110" s="125">
        <v>1888</v>
      </c>
      <c r="Z110" s="125">
        <v>1936</v>
      </c>
      <c r="AB110" s="122" t="str">
        <f>TEXT(Z110,"###,###")</f>
        <v>1,936</v>
      </c>
      <c r="AD110" s="143">
        <f>Z110/($Z$4)*100</f>
        <v>24.00793650793651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1387</v>
      </c>
      <c r="Y111" s="125">
        <v>1441</v>
      </c>
      <c r="Z111" s="125">
        <v>1566</v>
      </c>
      <c r="AB111" s="122" t="str">
        <f>TEXT(Z111,"###,###")</f>
        <v>1,566</v>
      </c>
      <c r="AD111" s="143">
        <f>Z111/($Z$4)*100</f>
        <v>19.419642857142858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6970</v>
      </c>
      <c r="Y112" s="125">
        <v>7538</v>
      </c>
      <c r="Z112" s="125">
        <v>8063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41.05</v>
      </c>
      <c r="U118" s="144">
        <v>44.25</v>
      </c>
      <c r="V118" s="144">
        <v>43.56</v>
      </c>
      <c r="W118" s="144">
        <v>45.67</v>
      </c>
      <c r="X118" s="144">
        <v>42.79</v>
      </c>
      <c r="Y118" s="144">
        <v>45.28</v>
      </c>
      <c r="Z118" s="144">
        <v>45.28</v>
      </c>
      <c r="AB118" s="122" t="str">
        <f>TEXT(Z118,"##.0")</f>
        <v>45.3</v>
      </c>
    </row>
    <row r="120" spans="19:32" x14ac:dyDescent="0.25">
      <c r="S120" s="115" t="s">
        <v>106</v>
      </c>
      <c r="T120" s="125">
        <v>3564</v>
      </c>
      <c r="U120" s="125">
        <v>3568</v>
      </c>
      <c r="V120" s="125">
        <v>3595</v>
      </c>
      <c r="W120" s="125">
        <v>3632</v>
      </c>
      <c r="X120" s="125">
        <v>3568</v>
      </c>
      <c r="Y120" s="125">
        <v>3704</v>
      </c>
      <c r="Z120" s="125">
        <v>3947</v>
      </c>
      <c r="AB120" s="122" t="str">
        <f>TEXT(Z120,"###,###")</f>
        <v>3,947</v>
      </c>
    </row>
    <row r="121" spans="19:32" x14ac:dyDescent="0.25">
      <c r="S121" s="115" t="s">
        <v>107</v>
      </c>
      <c r="T121" s="125">
        <v>936</v>
      </c>
      <c r="U121" s="125">
        <v>918</v>
      </c>
      <c r="V121" s="125">
        <v>958</v>
      </c>
      <c r="W121" s="125">
        <v>945</v>
      </c>
      <c r="X121" s="125">
        <v>849</v>
      </c>
      <c r="Y121" s="125">
        <v>914</v>
      </c>
      <c r="Z121" s="125">
        <v>1036</v>
      </c>
      <c r="AB121" s="122" t="str">
        <f>TEXT(Z121,"###,###")</f>
        <v>1,036</v>
      </c>
    </row>
    <row r="122" spans="19:32" x14ac:dyDescent="0.25">
      <c r="S122" s="115" t="s">
        <v>108</v>
      </c>
      <c r="T122" s="125">
        <v>606</v>
      </c>
      <c r="U122" s="125">
        <v>602</v>
      </c>
      <c r="V122" s="125">
        <v>594</v>
      </c>
      <c r="W122" s="125">
        <v>586</v>
      </c>
      <c r="X122" s="125">
        <v>562</v>
      </c>
      <c r="Y122" s="125">
        <v>629</v>
      </c>
      <c r="Z122" s="125">
        <v>637</v>
      </c>
      <c r="AB122" s="122" t="str">
        <f>TEXT(Z122,"###,###")</f>
        <v>637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4170</v>
      </c>
      <c r="U124" s="125">
        <v>4170</v>
      </c>
      <c r="V124" s="125">
        <v>4189</v>
      </c>
      <c r="W124" s="125">
        <v>4218</v>
      </c>
      <c r="X124" s="125">
        <v>4130</v>
      </c>
      <c r="Y124" s="125">
        <v>4333</v>
      </c>
      <c r="Z124" s="125">
        <v>4584</v>
      </c>
      <c r="AB124" s="122" t="str">
        <f>TEXT(Z124,"###,###")</f>
        <v>4,584</v>
      </c>
      <c r="AD124" s="139">
        <f>Z124/$Z$7*100</f>
        <v>81.449893390191903</v>
      </c>
    </row>
    <row r="125" spans="19:32" x14ac:dyDescent="0.25">
      <c r="S125" s="115" t="s">
        <v>110</v>
      </c>
      <c r="T125" s="125">
        <v>1542</v>
      </c>
      <c r="U125" s="125">
        <v>1520</v>
      </c>
      <c r="V125" s="125">
        <v>1552</v>
      </c>
      <c r="W125" s="125">
        <v>1531</v>
      </c>
      <c r="X125" s="125">
        <v>1411</v>
      </c>
      <c r="Y125" s="125">
        <v>1543</v>
      </c>
      <c r="Z125" s="125">
        <v>1673</v>
      </c>
      <c r="AB125" s="122" t="str">
        <f>TEXT(Z125,"###,###")</f>
        <v>1,673</v>
      </c>
      <c r="AD125" s="139">
        <f>Z125/$Z$7*100</f>
        <v>29.726368159203982</v>
      </c>
    </row>
    <row r="127" spans="19:32" x14ac:dyDescent="0.25">
      <c r="S127" s="115" t="s">
        <v>111</v>
      </c>
      <c r="T127" s="125">
        <v>2709</v>
      </c>
      <c r="U127" s="125">
        <v>2728</v>
      </c>
      <c r="V127" s="125">
        <v>2734</v>
      </c>
      <c r="W127" s="125">
        <v>2735</v>
      </c>
      <c r="X127" s="125">
        <v>2652</v>
      </c>
      <c r="Y127" s="125">
        <v>2775</v>
      </c>
      <c r="Z127" s="125">
        <v>3023</v>
      </c>
      <c r="AB127" s="122" t="str">
        <f>TEXT(Z127,"###,###")</f>
        <v>3,023</v>
      </c>
      <c r="AD127" s="139">
        <f>Z127/$Z$7*100</f>
        <v>53.713574982231691</v>
      </c>
    </row>
    <row r="128" spans="19:32" x14ac:dyDescent="0.25">
      <c r="S128" s="115" t="s">
        <v>112</v>
      </c>
      <c r="T128" s="125">
        <v>2392</v>
      </c>
      <c r="U128" s="125">
        <v>2361</v>
      </c>
      <c r="V128" s="125">
        <v>2411</v>
      </c>
      <c r="W128" s="125">
        <v>2427</v>
      </c>
      <c r="X128" s="125">
        <v>2323</v>
      </c>
      <c r="Y128" s="125">
        <v>2472</v>
      </c>
      <c r="Z128" s="125">
        <v>2601</v>
      </c>
      <c r="AB128" s="122" t="str">
        <f>TEXT(Z128,"###,###")</f>
        <v>2,601</v>
      </c>
      <c r="AD128" s="139">
        <f>Z128/$Z$7*100</f>
        <v>46.215351812366741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95" id="{F155877F-E8B1-4EA5-B686-3AF0DC55A9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98" id="{96E3DC4A-DFE6-49BB-954C-C07CD5D37F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01" id="{BA60F551-ADE1-4836-99BE-C7D0770689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04" id="{3BA481F0-CB99-445D-838E-A04733DF84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1A5BA-671F-4823-A2DC-6686ACB3233F}">
  <sheetPr codeName="Sheet8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Glen Eira</v>
      </c>
      <c r="T1" s="113"/>
      <c r="U1" s="113"/>
      <c r="V1" s="113"/>
      <c r="W1" s="113"/>
      <c r="X1" s="113"/>
      <c r="Y1" s="114" t="str">
        <f>Y3</f>
        <v>8.22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138</v>
      </c>
      <c r="Y3" s="118" t="s">
        <v>232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8.22 Glen Eira,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112927</v>
      </c>
      <c r="U4" s="121">
        <v>113039</v>
      </c>
      <c r="V4" s="121">
        <v>112980</v>
      </c>
      <c r="W4" s="121">
        <v>114538</v>
      </c>
      <c r="X4" s="121">
        <v>115704</v>
      </c>
      <c r="Y4" s="121">
        <v>120396</v>
      </c>
      <c r="Z4" s="121">
        <v>124734</v>
      </c>
      <c r="AB4" s="122" t="str">
        <f>TEXT(Z4,"###,###")</f>
        <v>124,734</v>
      </c>
      <c r="AD4" s="123">
        <f>Z4/Y4-1</f>
        <v>3.6031097378650401E-2</v>
      </c>
      <c r="AF4" s="123">
        <f t="shared" ref="AF4:AF9" si="0">Z4/T4-1</f>
        <v>0.10455426957237868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56896</v>
      </c>
      <c r="U5" s="121">
        <v>56828</v>
      </c>
      <c r="V5" s="121">
        <v>56664</v>
      </c>
      <c r="W5" s="121">
        <v>56907</v>
      </c>
      <c r="X5" s="121">
        <v>57440</v>
      </c>
      <c r="Y5" s="121">
        <v>60012</v>
      </c>
      <c r="Z5" s="121">
        <v>62130</v>
      </c>
      <c r="AB5" s="122" t="str">
        <f>TEXT(Z5,"###,###")</f>
        <v>62,130</v>
      </c>
      <c r="AD5" s="123">
        <f t="shared" ref="AD5:AD9" si="1">Z5/Y5-1</f>
        <v>3.5292941411717571E-2</v>
      </c>
      <c r="AF5" s="123">
        <f t="shared" si="0"/>
        <v>9.1992407199100068E-2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56031</v>
      </c>
      <c r="U6" s="121">
        <v>56208</v>
      </c>
      <c r="V6" s="121">
        <v>56316</v>
      </c>
      <c r="W6" s="121">
        <v>57631</v>
      </c>
      <c r="X6" s="121">
        <v>58264</v>
      </c>
      <c r="Y6" s="121">
        <v>60384</v>
      </c>
      <c r="Z6" s="121">
        <v>62601</v>
      </c>
      <c r="AB6" s="122" t="str">
        <f>TEXT(Z6,"###,###")</f>
        <v>62,601</v>
      </c>
      <c r="AD6" s="123">
        <f t="shared" si="1"/>
        <v>3.6715023847376793E-2</v>
      </c>
      <c r="AF6" s="123">
        <f t="shared" si="0"/>
        <v>0.11725651871285536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80835</v>
      </c>
      <c r="U7" s="121">
        <v>81228</v>
      </c>
      <c r="V7" s="121">
        <v>81399</v>
      </c>
      <c r="W7" s="121">
        <v>81632</v>
      </c>
      <c r="X7" s="121">
        <v>82662</v>
      </c>
      <c r="Y7" s="121">
        <v>84828</v>
      </c>
      <c r="Z7" s="121">
        <v>87628</v>
      </c>
      <c r="AB7" s="122" t="str">
        <f>TEXT(Z7,"###,###")</f>
        <v>87,628</v>
      </c>
      <c r="AD7" s="123">
        <f t="shared" si="1"/>
        <v>3.3007969066817466E-2</v>
      </c>
      <c r="AF7" s="123">
        <f t="shared" si="0"/>
        <v>8.4035380713799679E-2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124,734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87,628</v>
      </c>
      <c r="P8" s="48"/>
      <c r="S8" s="120" t="s">
        <v>88</v>
      </c>
      <c r="T8" s="121">
        <v>39560</v>
      </c>
      <c r="U8" s="121">
        <v>40963.120000000003</v>
      </c>
      <c r="V8" s="121">
        <v>41870.71</v>
      </c>
      <c r="W8" s="121">
        <v>43508</v>
      </c>
      <c r="X8" s="121">
        <v>44872.25</v>
      </c>
      <c r="Y8" s="121">
        <v>45694.09</v>
      </c>
      <c r="Z8" s="121">
        <v>47200</v>
      </c>
      <c r="AB8" s="122" t="str">
        <f>TEXT(Z8,"$###,###")</f>
        <v>$47,200</v>
      </c>
      <c r="AD8" s="123">
        <f t="shared" si="1"/>
        <v>3.2956340743409029E-2</v>
      </c>
      <c r="AF8" s="123">
        <f t="shared" si="0"/>
        <v>0.19312436804853395</v>
      </c>
    </row>
    <row r="9" spans="1:32" x14ac:dyDescent="0.25">
      <c r="A9" s="52" t="s">
        <v>15</v>
      </c>
      <c r="B9" s="53"/>
      <c r="C9" s="54"/>
      <c r="D9" s="55">
        <f>AD104</f>
        <v>77.728606474577902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50.3423563244625</v>
      </c>
      <c r="P9" s="56" t="s">
        <v>89</v>
      </c>
      <c r="S9" s="120" t="s">
        <v>7</v>
      </c>
      <c r="T9" s="121">
        <v>4729672703</v>
      </c>
      <c r="U9" s="121">
        <v>4911478330</v>
      </c>
      <c r="V9" s="121">
        <v>5106253572</v>
      </c>
      <c r="W9" s="121">
        <v>5295264440</v>
      </c>
      <c r="X9" s="121">
        <v>5544735211</v>
      </c>
      <c r="Y9" s="121">
        <v>5829195145</v>
      </c>
      <c r="Z9" s="121">
        <v>6199921762</v>
      </c>
      <c r="AB9" s="122" t="str">
        <f>TEXT(Z9/1000000,"$#,###.0")&amp;" mil"</f>
        <v>$6,199.9 mil</v>
      </c>
      <c r="AD9" s="123">
        <f t="shared" si="1"/>
        <v>6.3598251178465182E-2</v>
      </c>
      <c r="AF9" s="123">
        <f t="shared" si="0"/>
        <v>0.31085640620912969</v>
      </c>
    </row>
    <row r="10" spans="1:32" x14ac:dyDescent="0.25">
      <c r="A10" s="52" t="s">
        <v>18</v>
      </c>
      <c r="B10" s="53"/>
      <c r="C10" s="54"/>
      <c r="D10" s="55">
        <f>AD105</f>
        <v>14.792277967514872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49.654220112292876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92.695257223718443</v>
      </c>
      <c r="P11" s="56" t="s">
        <v>89</v>
      </c>
      <c r="S11" s="120" t="s">
        <v>30</v>
      </c>
      <c r="T11" s="125">
        <v>100123</v>
      </c>
      <c r="U11" s="125">
        <v>100385</v>
      </c>
      <c r="V11" s="125">
        <v>100455</v>
      </c>
      <c r="W11" s="125">
        <v>102458</v>
      </c>
      <c r="X11" s="125">
        <v>103265</v>
      </c>
      <c r="Y11" s="125">
        <v>107475</v>
      </c>
      <c r="Z11" s="125">
        <v>111305</v>
      </c>
    </row>
    <row r="12" spans="1:32" ht="28.5" customHeight="1" x14ac:dyDescent="0.25">
      <c r="A12" s="52" t="s">
        <v>20</v>
      </c>
      <c r="B12" s="54"/>
      <c r="C12" s="54"/>
      <c r="D12" s="55">
        <f>AD108</f>
        <v>18.059230041528373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15.325010270689734</v>
      </c>
      <c r="P12" s="56" t="s">
        <v>89</v>
      </c>
      <c r="S12" s="120" t="s">
        <v>31</v>
      </c>
      <c r="T12" s="125">
        <v>12804</v>
      </c>
      <c r="U12" s="125">
        <v>12654</v>
      </c>
      <c r="V12" s="125">
        <v>12525</v>
      </c>
      <c r="W12" s="125">
        <v>12080</v>
      </c>
      <c r="X12" s="125">
        <v>12439</v>
      </c>
      <c r="Y12" s="125">
        <v>12921</v>
      </c>
      <c r="Z12" s="125">
        <v>13429</v>
      </c>
    </row>
    <row r="13" spans="1:32" ht="15" customHeight="1" x14ac:dyDescent="0.25">
      <c r="A13" s="52" t="s">
        <v>21</v>
      </c>
      <c r="B13" s="54"/>
      <c r="C13" s="54"/>
      <c r="D13" s="55">
        <f>AD109</f>
        <v>13.394904356470569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20.335273461926981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40.731476582166856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714</v>
      </c>
      <c r="Z15" s="125">
        <v>631</v>
      </c>
      <c r="AB15" s="129">
        <f t="shared" ref="AB15:AB34" si="2">IF(Z15="np",0,Z15/$Z$34)</f>
        <v>5.0587650520307215E-3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172</v>
      </c>
      <c r="Z16" s="125">
        <v>139</v>
      </c>
      <c r="AB16" s="129">
        <f t="shared" si="2"/>
        <v>1.1143713823015377E-3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4804</v>
      </c>
      <c r="Z17" s="125">
        <v>4810</v>
      </c>
      <c r="AB17" s="129">
        <f t="shared" si="2"/>
        <v>3.8562060063815802E-2</v>
      </c>
    </row>
    <row r="18" spans="1:28" x14ac:dyDescent="0.25">
      <c r="A18" s="82" t="str">
        <f>$S$1&amp;" ("&amp;$T$2&amp;" to "&amp;$Z$2&amp;")"</f>
        <v>Glen Eira (2011-12 to 2017-18)</v>
      </c>
      <c r="B18" s="82"/>
      <c r="C18" s="82"/>
      <c r="D18" s="82"/>
      <c r="E18" s="82"/>
      <c r="F18" s="82"/>
      <c r="G18" s="82" t="str">
        <f>$S$1&amp;" ("&amp;$T$2&amp;" to "&amp;$Z$2&amp;")"</f>
        <v>Glen Eira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648</v>
      </c>
      <c r="Z18" s="125">
        <v>661</v>
      </c>
      <c r="AB18" s="129">
        <f t="shared" si="2"/>
        <v>5.2992768611605495E-3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4739</v>
      </c>
      <c r="Z19" s="125">
        <v>5520</v>
      </c>
      <c r="AB19" s="129">
        <f t="shared" si="2"/>
        <v>4.42541728798884E-2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5346</v>
      </c>
      <c r="Z20" s="125">
        <v>5516</v>
      </c>
      <c r="AB20" s="129">
        <f t="shared" si="2"/>
        <v>4.4222104638671093E-2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10172</v>
      </c>
      <c r="Z21" s="125">
        <v>10841</v>
      </c>
      <c r="AB21" s="129">
        <f t="shared" si="2"/>
        <v>8.691295075921561E-2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8237</v>
      </c>
      <c r="Z22" s="125">
        <v>8600</v>
      </c>
      <c r="AB22" s="129">
        <f t="shared" si="2"/>
        <v>6.8946718617217434E-2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2332</v>
      </c>
      <c r="Z23" s="125">
        <v>2905</v>
      </c>
      <c r="AB23" s="129">
        <f t="shared" si="2"/>
        <v>2.3289560184071703E-2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3133</v>
      </c>
      <c r="Z24" s="125">
        <v>3360</v>
      </c>
      <c r="AB24" s="129">
        <f t="shared" si="2"/>
        <v>2.6937322622540765E-2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6475</v>
      </c>
      <c r="Z25" s="125">
        <v>6627</v>
      </c>
      <c r="AB25" s="129">
        <f t="shared" si="2"/>
        <v>5.3129058636779067E-2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2420</v>
      </c>
      <c r="Z26" s="125">
        <v>2636</v>
      </c>
      <c r="AB26" s="129">
        <f t="shared" si="2"/>
        <v>2.1132970962207578E-2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15141</v>
      </c>
      <c r="Z27" s="125">
        <v>16665</v>
      </c>
      <c r="AB27" s="129">
        <f t="shared" si="2"/>
        <v>0.13360430997161959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10204</v>
      </c>
      <c r="Z28" s="125">
        <v>11633</v>
      </c>
      <c r="AB28" s="129">
        <f t="shared" si="2"/>
        <v>9.3262462520243075E-2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4806</v>
      </c>
      <c r="Z29" s="125">
        <v>4560</v>
      </c>
      <c r="AB29" s="129">
        <f t="shared" si="2"/>
        <v>3.6557794987733899E-2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12263</v>
      </c>
      <c r="Z30" s="125">
        <v>13004</v>
      </c>
      <c r="AB30" s="129">
        <f t="shared" si="2"/>
        <v>0.10425385219747622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12739</v>
      </c>
      <c r="Z31" s="125">
        <v>13734</v>
      </c>
      <c r="AB31" s="129">
        <f t="shared" si="2"/>
        <v>0.11010630621963538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2852</v>
      </c>
      <c r="Z32" s="125">
        <v>3315</v>
      </c>
      <c r="AB32" s="129">
        <f t="shared" si="2"/>
        <v>2.6576554908846025E-2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3499</v>
      </c>
      <c r="Z33" s="125">
        <v>3846</v>
      </c>
      <c r="AB33" s="129">
        <f t="shared" si="2"/>
        <v>3.0833613930443985E-2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120396</v>
      </c>
      <c r="Z34" s="132">
        <v>124734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23</v>
      </c>
      <c r="Y44" s="125">
        <v>23</v>
      </c>
      <c r="Z44" s="125">
        <v>26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524</v>
      </c>
      <c r="Y45" s="125">
        <v>520</v>
      </c>
      <c r="Z45" s="125">
        <v>555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2398</v>
      </c>
      <c r="Y46" s="125">
        <v>2483</v>
      </c>
      <c r="Z46" s="125">
        <v>2571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5424</v>
      </c>
      <c r="Y47" s="125">
        <v>5972</v>
      </c>
      <c r="Z47" s="125">
        <v>6636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8259</v>
      </c>
      <c r="Y48" s="125">
        <v>8817</v>
      </c>
      <c r="Z48" s="125">
        <v>9318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Glen Eira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7737</v>
      </c>
      <c r="Y49" s="125">
        <v>8151</v>
      </c>
      <c r="Z49" s="125">
        <v>8185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6489</v>
      </c>
      <c r="Y50" s="125">
        <v>6833</v>
      </c>
      <c r="Z50" s="125">
        <v>7203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6073</v>
      </c>
      <c r="Y51" s="125">
        <v>6014</v>
      </c>
      <c r="Z51" s="125">
        <v>6081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5439</v>
      </c>
      <c r="Y52" s="125">
        <v>5640</v>
      </c>
      <c r="Z52" s="125">
        <v>5682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4756</v>
      </c>
      <c r="Y53" s="125">
        <v>4829</v>
      </c>
      <c r="Z53" s="125">
        <v>4821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4058</v>
      </c>
      <c r="Y54" s="125">
        <v>4204</v>
      </c>
      <c r="Z54" s="125">
        <v>4310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3038</v>
      </c>
      <c r="Y55" s="125">
        <v>3114</v>
      </c>
      <c r="Z55" s="125">
        <v>3167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1847</v>
      </c>
      <c r="Y56" s="125">
        <v>1869</v>
      </c>
      <c r="Z56" s="125">
        <v>1886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721</v>
      </c>
      <c r="Y57" s="125">
        <v>871</v>
      </c>
      <c r="Z57" s="125">
        <v>981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308</v>
      </c>
      <c r="Y58" s="125">
        <v>334</v>
      </c>
      <c r="Z58" s="125">
        <v>313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182</v>
      </c>
      <c r="Y59" s="125">
        <v>183</v>
      </c>
      <c r="Z59" s="125">
        <v>173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175</v>
      </c>
      <c r="Y60" s="125">
        <v>154</v>
      </c>
      <c r="Z60" s="125">
        <v>157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57440</v>
      </c>
      <c r="Y61" s="125">
        <v>60012</v>
      </c>
      <c r="Z61" s="125">
        <v>62130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24</v>
      </c>
      <c r="Y63" s="125">
        <v>23</v>
      </c>
      <c r="Z63" s="125">
        <v>30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Glen Eira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746</v>
      </c>
      <c r="Y64" s="125">
        <v>804</v>
      </c>
      <c r="Z64" s="125">
        <v>764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2566</v>
      </c>
      <c r="Y65" s="125">
        <v>2833</v>
      </c>
      <c r="Z65" s="125">
        <v>2956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5634</v>
      </c>
      <c r="Y66" s="125">
        <v>6084</v>
      </c>
      <c r="Z66" s="125">
        <v>6427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8506</v>
      </c>
      <c r="Y67" s="125">
        <v>8723</v>
      </c>
      <c r="Z67" s="125">
        <v>9372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7300</v>
      </c>
      <c r="Y68" s="125">
        <v>7684</v>
      </c>
      <c r="Z68" s="125">
        <v>7976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5758</v>
      </c>
      <c r="Y69" s="125">
        <v>6110</v>
      </c>
      <c r="Z69" s="125">
        <v>6557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6096</v>
      </c>
      <c r="Y70" s="125">
        <v>6011</v>
      </c>
      <c r="Z70" s="125">
        <v>6125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6111</v>
      </c>
      <c r="Y71" s="125">
        <v>6306</v>
      </c>
      <c r="Z71" s="125">
        <v>6312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5273</v>
      </c>
      <c r="Y72" s="125">
        <v>5165</v>
      </c>
      <c r="Z72" s="125">
        <v>5283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4360</v>
      </c>
      <c r="Y73" s="125">
        <v>4587</v>
      </c>
      <c r="Z73" s="125">
        <v>4557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2906</v>
      </c>
      <c r="Y74" s="125">
        <v>2968</v>
      </c>
      <c r="Z74" s="125">
        <v>3035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1692</v>
      </c>
      <c r="Y75" s="125">
        <v>1709</v>
      </c>
      <c r="Z75" s="125">
        <v>1743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571</v>
      </c>
      <c r="Y76" s="125">
        <v>694</v>
      </c>
      <c r="Z76" s="125">
        <v>761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270</v>
      </c>
      <c r="Y77" s="125">
        <v>273</v>
      </c>
      <c r="Z77" s="125">
        <v>263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201</v>
      </c>
      <c r="Y78" s="125">
        <v>185</v>
      </c>
      <c r="Z78" s="125">
        <v>175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255</v>
      </c>
      <c r="Y79" s="125">
        <v>225</v>
      </c>
      <c r="Z79" s="125">
        <v>198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58264</v>
      </c>
      <c r="Y80" s="125">
        <v>60384</v>
      </c>
      <c r="Z80" s="125">
        <v>62601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Glen Eira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6949</v>
      </c>
      <c r="Y83" s="125">
        <v>7192</v>
      </c>
      <c r="Z83" s="125">
        <v>7524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10763</v>
      </c>
      <c r="Y84" s="125">
        <v>11234</v>
      </c>
      <c r="Z84" s="125">
        <v>11670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124,734</v>
      </c>
      <c r="D85" s="96">
        <f t="shared" ref="D85:D90" si="4">AD4</f>
        <v>3.6031097378650401E-2</v>
      </c>
      <c r="E85" s="97">
        <f t="shared" ref="E85:E90" si="5">AD4</f>
        <v>3.6031097378650401E-2</v>
      </c>
      <c r="F85" s="96">
        <f t="shared" ref="F85:F90" si="6">AF4</f>
        <v>0.10455426957237868</v>
      </c>
      <c r="G85" s="97">
        <f t="shared" ref="G85:G90" si="7">AF4</f>
        <v>0.10455426957237868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4027</v>
      </c>
      <c r="Y85" s="125">
        <v>4169</v>
      </c>
      <c r="Z85" s="125">
        <v>4303</v>
      </c>
    </row>
    <row r="86" spans="1:32" ht="15" customHeight="1" x14ac:dyDescent="0.25">
      <c r="A86" s="98" t="s">
        <v>4</v>
      </c>
      <c r="B86" s="95"/>
      <c r="C86" s="109" t="str">
        <f t="shared" si="3"/>
        <v>62,130</v>
      </c>
      <c r="D86" s="96">
        <f t="shared" si="4"/>
        <v>3.5292941411717571E-2</v>
      </c>
      <c r="E86" s="97">
        <f t="shared" si="5"/>
        <v>3.5292941411717571E-2</v>
      </c>
      <c r="F86" s="96">
        <f t="shared" si="6"/>
        <v>9.1992407199100068E-2</v>
      </c>
      <c r="G86" s="97">
        <f t="shared" si="7"/>
        <v>9.1992407199100068E-2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1929</v>
      </c>
      <c r="Y86" s="125">
        <v>2114</v>
      </c>
      <c r="Z86" s="125">
        <v>2276</v>
      </c>
    </row>
    <row r="87" spans="1:32" ht="15" customHeight="1" x14ac:dyDescent="0.25">
      <c r="A87" s="98" t="s">
        <v>5</v>
      </c>
      <c r="B87" s="95"/>
      <c r="C87" s="109" t="str">
        <f t="shared" si="3"/>
        <v>62,601</v>
      </c>
      <c r="D87" s="96">
        <f t="shared" si="4"/>
        <v>3.6715023847376793E-2</v>
      </c>
      <c r="E87" s="97">
        <f t="shared" si="5"/>
        <v>3.6715023847376793E-2</v>
      </c>
      <c r="F87" s="96">
        <f t="shared" si="6"/>
        <v>0.11725651871285536</v>
      </c>
      <c r="G87" s="97">
        <f t="shared" si="7"/>
        <v>0.11725651871285536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2965</v>
      </c>
      <c r="Y87" s="125">
        <v>3111</v>
      </c>
      <c r="Z87" s="125">
        <v>3196</v>
      </c>
    </row>
    <row r="88" spans="1:32" ht="15" customHeight="1" x14ac:dyDescent="0.25">
      <c r="A88" s="95" t="s">
        <v>6</v>
      </c>
      <c r="B88" s="95"/>
      <c r="C88" s="109" t="str">
        <f t="shared" si="3"/>
        <v>87,628</v>
      </c>
      <c r="D88" s="96">
        <f t="shared" si="4"/>
        <v>3.3007969066817466E-2</v>
      </c>
      <c r="E88" s="97">
        <f t="shared" si="5"/>
        <v>3.3007969066817466E-2</v>
      </c>
      <c r="F88" s="96">
        <f t="shared" si="6"/>
        <v>8.4035380713799679E-2</v>
      </c>
      <c r="G88" s="97">
        <f t="shared" si="7"/>
        <v>8.4035380713799679E-2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2589</v>
      </c>
      <c r="Y88" s="125">
        <v>2768</v>
      </c>
      <c r="Z88" s="125">
        <v>2930</v>
      </c>
    </row>
    <row r="89" spans="1:32" ht="15" customHeight="1" x14ac:dyDescent="0.25">
      <c r="A89" s="95" t="s">
        <v>104</v>
      </c>
      <c r="B89" s="95"/>
      <c r="C89" s="146" t="str">
        <f t="shared" si="3"/>
        <v>$47,200</v>
      </c>
      <c r="D89" s="96">
        <f t="shared" si="4"/>
        <v>3.2956340743409029E-2</v>
      </c>
      <c r="E89" s="97">
        <f t="shared" si="5"/>
        <v>3.2956340743409029E-2</v>
      </c>
      <c r="F89" s="96">
        <f t="shared" si="6"/>
        <v>0.19312436804853395</v>
      </c>
      <c r="G89" s="97">
        <f t="shared" si="7"/>
        <v>0.19312436804853395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1110</v>
      </c>
      <c r="Y89" s="125">
        <v>1149</v>
      </c>
      <c r="Z89" s="125">
        <v>1233</v>
      </c>
    </row>
    <row r="90" spans="1:32" ht="15" customHeight="1" x14ac:dyDescent="0.25">
      <c r="A90" s="95" t="s">
        <v>7</v>
      </c>
      <c r="B90" s="95"/>
      <c r="C90" s="109" t="str">
        <f t="shared" si="3"/>
        <v>$6,199.9 mil</v>
      </c>
      <c r="D90" s="96">
        <f t="shared" si="4"/>
        <v>6.3598251178465182E-2</v>
      </c>
      <c r="E90" s="97">
        <f t="shared" si="5"/>
        <v>6.3598251178465182E-2</v>
      </c>
      <c r="F90" s="96">
        <f t="shared" si="6"/>
        <v>0.31085640620912969</v>
      </c>
      <c r="G90" s="97">
        <f t="shared" si="7"/>
        <v>0.31085640620912969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2032</v>
      </c>
      <c r="Y90" s="125">
        <v>2082</v>
      </c>
      <c r="Z90" s="125">
        <v>2310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41638</v>
      </c>
      <c r="Y91" s="125">
        <v>42814</v>
      </c>
      <c r="Z91" s="125">
        <v>44114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4244</v>
      </c>
      <c r="Y93" s="125">
        <v>4577</v>
      </c>
      <c r="Z93" s="125">
        <v>4898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11941</v>
      </c>
      <c r="Y94" s="125">
        <v>12453</v>
      </c>
      <c r="Z94" s="125">
        <v>13088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981</v>
      </c>
      <c r="Y95" s="125">
        <v>1032</v>
      </c>
      <c r="Z95" s="125">
        <v>1115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3604</v>
      </c>
      <c r="Y96" s="125">
        <v>3857</v>
      </c>
      <c r="Z96" s="125">
        <v>4157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7238</v>
      </c>
      <c r="Y97" s="125">
        <v>7570</v>
      </c>
      <c r="Z97" s="125">
        <v>7627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3436</v>
      </c>
      <c r="Y98" s="125">
        <v>3431</v>
      </c>
      <c r="Z98" s="125">
        <v>3601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139</v>
      </c>
      <c r="Y99" s="125">
        <v>156</v>
      </c>
      <c r="Z99" s="125">
        <v>158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937</v>
      </c>
      <c r="Y100" s="125">
        <v>953</v>
      </c>
      <c r="Z100" s="125">
        <v>1023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41024</v>
      </c>
      <c r="Y101" s="125">
        <v>42014</v>
      </c>
      <c r="Z101" s="125">
        <v>43511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86448</v>
      </c>
      <c r="Y104" s="125">
        <v>92933</v>
      </c>
      <c r="Z104" s="125">
        <v>96954</v>
      </c>
      <c r="AB104" s="122" t="str">
        <f>TEXT(Z104,"###,###")</f>
        <v>96,954</v>
      </c>
      <c r="AD104" s="143">
        <f>Z104/($Z$4)*100</f>
        <v>77.728606474577902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18563</v>
      </c>
      <c r="Y105" s="125">
        <v>18322</v>
      </c>
      <c r="Z105" s="125">
        <v>18451</v>
      </c>
      <c r="AB105" s="122" t="str">
        <f>TEXT(Z105,"###,###")</f>
        <v>18,451</v>
      </c>
      <c r="AD105" s="143">
        <f>Z105/($Z$4)*100</f>
        <v>14.792277967514872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105011</v>
      </c>
      <c r="Y106" s="132">
        <v>111255</v>
      </c>
      <c r="Z106" s="132">
        <v>115405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17379</v>
      </c>
      <c r="Y108" s="125">
        <v>19223</v>
      </c>
      <c r="Z108" s="125">
        <v>22526</v>
      </c>
      <c r="AB108" s="122" t="str">
        <f>TEXT(Z108,"###,###")</f>
        <v>22,526</v>
      </c>
      <c r="AD108" s="143">
        <f>Z108/($Z$4)*100</f>
        <v>18.059230041528373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15832</v>
      </c>
      <c r="Y109" s="125">
        <v>16523</v>
      </c>
      <c r="Z109" s="125">
        <v>16708</v>
      </c>
      <c r="AB109" s="122" t="str">
        <f>TEXT(Z109,"###,###")</f>
        <v>16,708</v>
      </c>
      <c r="AD109" s="143">
        <f>Z109/($Z$4)*100</f>
        <v>13.394904356470569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24927</v>
      </c>
      <c r="Y110" s="125">
        <v>26049</v>
      </c>
      <c r="Z110" s="125">
        <v>25365</v>
      </c>
      <c r="AB110" s="122" t="str">
        <f>TEXT(Z110,"###,###")</f>
        <v>25,365</v>
      </c>
      <c r="AD110" s="143">
        <f>Z110/($Z$4)*100</f>
        <v>20.335273461926981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46873</v>
      </c>
      <c r="Y111" s="125">
        <v>49460</v>
      </c>
      <c r="Z111" s="125">
        <v>50806</v>
      </c>
      <c r="AB111" s="122" t="str">
        <f>TEXT(Z111,"###,###")</f>
        <v>50,806</v>
      </c>
      <c r="AD111" s="143">
        <f>Z111/($Z$4)*100</f>
        <v>40.731476582166856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115704</v>
      </c>
      <c r="Y112" s="125">
        <v>120396</v>
      </c>
      <c r="Z112" s="125">
        <v>124734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41.67</v>
      </c>
      <c r="U118" s="144">
        <v>41.84</v>
      </c>
      <c r="V118" s="144">
        <v>38.04</v>
      </c>
      <c r="W118" s="144">
        <v>39.14</v>
      </c>
      <c r="X118" s="144">
        <v>42.18</v>
      </c>
      <c r="Y118" s="144">
        <v>41</v>
      </c>
      <c r="Z118" s="144">
        <v>40.840000000000003</v>
      </c>
      <c r="AB118" s="122" t="str">
        <f>TEXT(Z118,"##.0")</f>
        <v>40.8</v>
      </c>
    </row>
    <row r="120" spans="19:32" x14ac:dyDescent="0.25">
      <c r="S120" s="115" t="s">
        <v>106</v>
      </c>
      <c r="T120" s="125">
        <v>68031</v>
      </c>
      <c r="U120" s="125">
        <v>68580</v>
      </c>
      <c r="V120" s="125">
        <v>68874</v>
      </c>
      <c r="W120" s="125">
        <v>69552</v>
      </c>
      <c r="X120" s="125">
        <v>70223</v>
      </c>
      <c r="Y120" s="125">
        <v>71907</v>
      </c>
      <c r="Z120" s="125">
        <v>74199</v>
      </c>
      <c r="AB120" s="122" t="str">
        <f>TEXT(Z120,"###,###")</f>
        <v>74,199</v>
      </c>
    </row>
    <row r="121" spans="19:32" x14ac:dyDescent="0.25">
      <c r="S121" s="115" t="s">
        <v>107</v>
      </c>
      <c r="T121" s="125">
        <v>6545</v>
      </c>
      <c r="U121" s="125">
        <v>6458</v>
      </c>
      <c r="V121" s="125">
        <v>6382</v>
      </c>
      <c r="W121" s="125">
        <v>6037</v>
      </c>
      <c r="X121" s="125">
        <v>6227</v>
      </c>
      <c r="Y121" s="125">
        <v>6236</v>
      </c>
      <c r="Z121" s="125">
        <v>6401</v>
      </c>
      <c r="AB121" s="122" t="str">
        <f>TEXT(Z121,"###,###")</f>
        <v>6,401</v>
      </c>
    </row>
    <row r="122" spans="19:32" x14ac:dyDescent="0.25">
      <c r="S122" s="115" t="s">
        <v>108</v>
      </c>
      <c r="T122" s="125">
        <v>6257</v>
      </c>
      <c r="U122" s="125">
        <v>6194</v>
      </c>
      <c r="V122" s="125">
        <v>6141</v>
      </c>
      <c r="W122" s="125">
        <v>6045</v>
      </c>
      <c r="X122" s="125">
        <v>6214</v>
      </c>
      <c r="Y122" s="125">
        <v>6685</v>
      </c>
      <c r="Z122" s="125">
        <v>7028</v>
      </c>
      <c r="AB122" s="122" t="str">
        <f>TEXT(Z122,"###,###")</f>
        <v>7,028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74288</v>
      </c>
      <c r="U124" s="125">
        <v>74774</v>
      </c>
      <c r="V124" s="125">
        <v>75015</v>
      </c>
      <c r="W124" s="125">
        <v>75597</v>
      </c>
      <c r="X124" s="125">
        <v>76437</v>
      </c>
      <c r="Y124" s="125">
        <v>78592</v>
      </c>
      <c r="Z124" s="125">
        <v>81227</v>
      </c>
      <c r="AB124" s="122" t="str">
        <f>TEXT(Z124,"###,###")</f>
        <v>81,227</v>
      </c>
      <c r="AD124" s="139">
        <f>Z124/$Z$7*100</f>
        <v>92.695257223718443</v>
      </c>
    </row>
    <row r="125" spans="19:32" x14ac:dyDescent="0.25">
      <c r="S125" s="115" t="s">
        <v>110</v>
      </c>
      <c r="T125" s="125">
        <v>12802</v>
      </c>
      <c r="U125" s="125">
        <v>12652</v>
      </c>
      <c r="V125" s="125">
        <v>12523</v>
      </c>
      <c r="W125" s="125">
        <v>12082</v>
      </c>
      <c r="X125" s="125">
        <v>12441</v>
      </c>
      <c r="Y125" s="125">
        <v>12921</v>
      </c>
      <c r="Z125" s="125">
        <v>13429</v>
      </c>
      <c r="AB125" s="122" t="str">
        <f>TEXT(Z125,"###,###")</f>
        <v>13,429</v>
      </c>
      <c r="AD125" s="139">
        <f>Z125/$Z$7*100</f>
        <v>15.325010270689734</v>
      </c>
    </row>
    <row r="127" spans="19:32" x14ac:dyDescent="0.25">
      <c r="S127" s="115" t="s">
        <v>111</v>
      </c>
      <c r="T127" s="125">
        <v>41408</v>
      </c>
      <c r="U127" s="125">
        <v>41485</v>
      </c>
      <c r="V127" s="125">
        <v>41449</v>
      </c>
      <c r="W127" s="125">
        <v>41204</v>
      </c>
      <c r="X127" s="125">
        <v>41638</v>
      </c>
      <c r="Y127" s="125">
        <v>42814</v>
      </c>
      <c r="Z127" s="125">
        <v>44114</v>
      </c>
      <c r="AB127" s="122" t="str">
        <f>TEXT(Z127,"###,###")</f>
        <v>44,114</v>
      </c>
      <c r="AD127" s="139">
        <f>Z127/$Z$7*100</f>
        <v>50.3423563244625</v>
      </c>
    </row>
    <row r="128" spans="19:32" x14ac:dyDescent="0.25">
      <c r="S128" s="115" t="s">
        <v>112</v>
      </c>
      <c r="T128" s="125">
        <v>39427</v>
      </c>
      <c r="U128" s="125">
        <v>39740</v>
      </c>
      <c r="V128" s="125">
        <v>39950</v>
      </c>
      <c r="W128" s="125">
        <v>40428</v>
      </c>
      <c r="X128" s="125">
        <v>41024</v>
      </c>
      <c r="Y128" s="125">
        <v>42014</v>
      </c>
      <c r="Z128" s="125">
        <v>43511</v>
      </c>
      <c r="AB128" s="122" t="str">
        <f>TEXT(Z128,"###,###")</f>
        <v>43,511</v>
      </c>
      <c r="AD128" s="139">
        <f>Z128/$Z$7*100</f>
        <v>49.654220112292876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85" id="{97B802BD-82A4-461C-8F5F-135FBDA08F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88" id="{156531D7-E51E-4A6D-9458-2D99264EF9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91" id="{19857C8B-9863-4277-801C-ECD106FA35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94" id="{540CCD05-A53A-4C78-9665-B034C4F738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AFE8C-0AB4-48B5-B40B-412F79F38188}">
  <sheetPr codeName="Sheet8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Glenelg</v>
      </c>
      <c r="T1" s="113"/>
      <c r="U1" s="113"/>
      <c r="V1" s="113"/>
      <c r="W1" s="113"/>
      <c r="X1" s="113"/>
      <c r="Y1" s="114" t="str">
        <f>Y3</f>
        <v>8.23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139</v>
      </c>
      <c r="Y3" s="118" t="s">
        <v>233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8.23 Glenelg,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15545</v>
      </c>
      <c r="U4" s="121">
        <v>15348</v>
      </c>
      <c r="V4" s="121">
        <v>15313</v>
      </c>
      <c r="W4" s="121">
        <v>14992</v>
      </c>
      <c r="X4" s="121">
        <v>15010</v>
      </c>
      <c r="Y4" s="121">
        <v>15368</v>
      </c>
      <c r="Z4" s="121">
        <v>16001</v>
      </c>
      <c r="AB4" s="122" t="str">
        <f>TEXT(Z4,"###,###")</f>
        <v>16,001</v>
      </c>
      <c r="AD4" s="123">
        <f>Z4/Y4-1</f>
        <v>4.1189484643414875E-2</v>
      </c>
      <c r="AF4" s="123">
        <f t="shared" ref="AF4:AF9" si="0">Z4/T4-1</f>
        <v>2.9334191058218106E-2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8350</v>
      </c>
      <c r="U5" s="121">
        <v>8271</v>
      </c>
      <c r="V5" s="121">
        <v>8309</v>
      </c>
      <c r="W5" s="121">
        <v>8077</v>
      </c>
      <c r="X5" s="121">
        <v>7961</v>
      </c>
      <c r="Y5" s="121">
        <v>8279</v>
      </c>
      <c r="Z5" s="121">
        <v>8572</v>
      </c>
      <c r="AB5" s="122" t="str">
        <f>TEXT(Z5,"###,###")</f>
        <v>8,572</v>
      </c>
      <c r="AD5" s="123">
        <f t="shared" ref="AD5:AD9" si="1">Z5/Y5-1</f>
        <v>3.5390747674839851E-2</v>
      </c>
      <c r="AF5" s="123">
        <f t="shared" si="0"/>
        <v>2.658682634730547E-2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7194</v>
      </c>
      <c r="U6" s="121">
        <v>7076</v>
      </c>
      <c r="V6" s="121">
        <v>7007</v>
      </c>
      <c r="W6" s="121">
        <v>6918</v>
      </c>
      <c r="X6" s="121">
        <v>7046</v>
      </c>
      <c r="Y6" s="121">
        <v>7089</v>
      </c>
      <c r="Z6" s="121">
        <v>7432</v>
      </c>
      <c r="AB6" s="122" t="str">
        <f>TEXT(Z6,"###,###")</f>
        <v>7,432</v>
      </c>
      <c r="AD6" s="123">
        <f t="shared" si="1"/>
        <v>4.8384821554521062E-2</v>
      </c>
      <c r="AF6" s="123">
        <f t="shared" si="0"/>
        <v>3.3083124826243981E-2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10626</v>
      </c>
      <c r="U7" s="121">
        <v>10481</v>
      </c>
      <c r="V7" s="121">
        <v>10449</v>
      </c>
      <c r="W7" s="121">
        <v>10353</v>
      </c>
      <c r="X7" s="121">
        <v>10267</v>
      </c>
      <c r="Y7" s="121">
        <v>10443</v>
      </c>
      <c r="Z7" s="121">
        <v>10906</v>
      </c>
      <c r="AB7" s="122" t="str">
        <f>TEXT(Z7,"###,###")</f>
        <v>10,906</v>
      </c>
      <c r="AD7" s="123">
        <f t="shared" si="1"/>
        <v>4.4335918797280494E-2</v>
      </c>
      <c r="AF7" s="123">
        <f t="shared" si="0"/>
        <v>2.6350461133069825E-2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16,001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10,906</v>
      </c>
      <c r="P8" s="48"/>
      <c r="S8" s="120" t="s">
        <v>88</v>
      </c>
      <c r="T8" s="121">
        <v>29478</v>
      </c>
      <c r="U8" s="121">
        <v>29349.59</v>
      </c>
      <c r="V8" s="121">
        <v>30533.39</v>
      </c>
      <c r="W8" s="121">
        <v>31845</v>
      </c>
      <c r="X8" s="121">
        <v>31690.240000000002</v>
      </c>
      <c r="Y8" s="121">
        <v>33820</v>
      </c>
      <c r="Z8" s="121">
        <v>35204</v>
      </c>
      <c r="AB8" s="122" t="str">
        <f>TEXT(Z8,"$###,###")</f>
        <v>$35,204</v>
      </c>
      <c r="AD8" s="123">
        <f t="shared" si="1"/>
        <v>4.0922531046717836E-2</v>
      </c>
      <c r="AF8" s="123">
        <f t="shared" si="0"/>
        <v>0.19424655675418956</v>
      </c>
    </row>
    <row r="9" spans="1:32" x14ac:dyDescent="0.25">
      <c r="A9" s="52" t="s">
        <v>15</v>
      </c>
      <c r="B9" s="53"/>
      <c r="C9" s="54"/>
      <c r="D9" s="55">
        <f>AD104</f>
        <v>69.551903006062119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53.933614524115171</v>
      </c>
      <c r="P9" s="56" t="s">
        <v>89</v>
      </c>
      <c r="S9" s="120" t="s">
        <v>7</v>
      </c>
      <c r="T9" s="121">
        <v>462523285</v>
      </c>
      <c r="U9" s="121">
        <v>446014139</v>
      </c>
      <c r="V9" s="121">
        <v>474177127</v>
      </c>
      <c r="W9" s="121">
        <v>485390248</v>
      </c>
      <c r="X9" s="121">
        <v>493832350</v>
      </c>
      <c r="Y9" s="121">
        <v>516726588</v>
      </c>
      <c r="Z9" s="121">
        <v>553927270</v>
      </c>
      <c r="AB9" s="122" t="str">
        <f>TEXT(Z9/1000000,"$#,###.0")&amp;" mil"</f>
        <v>$553.9 mil</v>
      </c>
      <c r="AD9" s="123">
        <f t="shared" si="1"/>
        <v>7.1992970487518182E-2</v>
      </c>
      <c r="AF9" s="123">
        <f t="shared" si="0"/>
        <v>0.19762028845747737</v>
      </c>
    </row>
    <row r="10" spans="1:32" x14ac:dyDescent="0.25">
      <c r="A10" s="52" t="s">
        <v>18</v>
      </c>
      <c r="B10" s="53"/>
      <c r="C10" s="54"/>
      <c r="D10" s="55">
        <f>AD105</f>
        <v>16.948940691206797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46.066385475884836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87.557307903906107</v>
      </c>
      <c r="P11" s="56" t="s">
        <v>89</v>
      </c>
      <c r="S11" s="120" t="s">
        <v>30</v>
      </c>
      <c r="T11" s="125">
        <v>13134</v>
      </c>
      <c r="U11" s="125">
        <v>12999</v>
      </c>
      <c r="V11" s="125">
        <v>12935</v>
      </c>
      <c r="W11" s="125">
        <v>12672</v>
      </c>
      <c r="X11" s="125">
        <v>12782</v>
      </c>
      <c r="Y11" s="125">
        <v>13027</v>
      </c>
      <c r="Z11" s="125">
        <v>13560</v>
      </c>
    </row>
    <row r="12" spans="1:32" ht="28.5" customHeight="1" x14ac:dyDescent="0.25">
      <c r="A12" s="52" t="s">
        <v>20</v>
      </c>
      <c r="B12" s="54"/>
      <c r="C12" s="54"/>
      <c r="D12" s="55">
        <f>AD108</f>
        <v>16.192737953877884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22.418852008068953</v>
      </c>
      <c r="P12" s="56" t="s">
        <v>89</v>
      </c>
      <c r="S12" s="120" t="s">
        <v>31</v>
      </c>
      <c r="T12" s="125">
        <v>2408</v>
      </c>
      <c r="U12" s="125">
        <v>2349</v>
      </c>
      <c r="V12" s="125">
        <v>2376</v>
      </c>
      <c r="W12" s="125">
        <v>2319</v>
      </c>
      <c r="X12" s="125">
        <v>2227</v>
      </c>
      <c r="Y12" s="125">
        <v>2341</v>
      </c>
      <c r="Z12" s="125">
        <v>2440</v>
      </c>
    </row>
    <row r="13" spans="1:32" ht="15" customHeight="1" x14ac:dyDescent="0.25">
      <c r="A13" s="52" t="s">
        <v>21</v>
      </c>
      <c r="B13" s="54"/>
      <c r="C13" s="54"/>
      <c r="D13" s="55">
        <f>AD109</f>
        <v>16.773951628023248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25.55465283419786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27.954502843572275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1685</v>
      </c>
      <c r="Z15" s="125">
        <v>1926</v>
      </c>
      <c r="AB15" s="129">
        <f t="shared" ref="AB15:AB34" si="2">IF(Z15="np",0,Z15/$Z$34)</f>
        <v>0.12036747703268545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59</v>
      </c>
      <c r="Z16" s="125">
        <v>59</v>
      </c>
      <c r="AB16" s="129">
        <f t="shared" si="2"/>
        <v>3.6872695456533966E-3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1241</v>
      </c>
      <c r="Z17" s="125">
        <v>1432</v>
      </c>
      <c r="AB17" s="129">
        <f t="shared" si="2"/>
        <v>8.9494406599587531E-2</v>
      </c>
    </row>
    <row r="18" spans="1:28" x14ac:dyDescent="0.25">
      <c r="A18" s="82" t="str">
        <f>$S$1&amp;" ("&amp;$T$2&amp;" to "&amp;$Z$2&amp;")"</f>
        <v>Glenelg (2011-12 to 2017-18)</v>
      </c>
      <c r="B18" s="82"/>
      <c r="C18" s="82"/>
      <c r="D18" s="82"/>
      <c r="E18" s="82"/>
      <c r="F18" s="82"/>
      <c r="G18" s="82" t="str">
        <f>$S$1&amp;" ("&amp;$T$2&amp;" to "&amp;$Z$2&amp;")"</f>
        <v>Glenelg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98</v>
      </c>
      <c r="Z18" s="125">
        <v>96</v>
      </c>
      <c r="AB18" s="129">
        <f t="shared" si="2"/>
        <v>5.999625023436035E-3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937</v>
      </c>
      <c r="Z19" s="125">
        <v>1040</v>
      </c>
      <c r="AB19" s="129">
        <f t="shared" si="2"/>
        <v>6.4995937753890384E-2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287</v>
      </c>
      <c r="Z20" s="125">
        <v>334</v>
      </c>
      <c r="AB20" s="129">
        <f t="shared" si="2"/>
        <v>2.0873695394037873E-2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1054</v>
      </c>
      <c r="Z21" s="125">
        <v>1090</v>
      </c>
      <c r="AB21" s="129">
        <f t="shared" si="2"/>
        <v>6.8120742453596644E-2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1197</v>
      </c>
      <c r="Z22" s="125">
        <v>1174</v>
      </c>
      <c r="AB22" s="129">
        <f t="shared" si="2"/>
        <v>7.3370414349103186E-2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1069</v>
      </c>
      <c r="Z23" s="125">
        <v>1151</v>
      </c>
      <c r="AB23" s="129">
        <f t="shared" si="2"/>
        <v>7.1933004187238303E-2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50</v>
      </c>
      <c r="Z24" s="125">
        <v>69</v>
      </c>
      <c r="AB24" s="129">
        <f t="shared" si="2"/>
        <v>4.3122304855946507E-3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405</v>
      </c>
      <c r="Z25" s="125">
        <v>408</v>
      </c>
      <c r="AB25" s="129">
        <f t="shared" si="2"/>
        <v>2.549840634960315E-2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156</v>
      </c>
      <c r="Z26" s="125">
        <v>224</v>
      </c>
      <c r="AB26" s="129">
        <f t="shared" si="2"/>
        <v>1.3999125054684083E-2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411</v>
      </c>
      <c r="Z27" s="125">
        <v>469</v>
      </c>
      <c r="AB27" s="129">
        <f t="shared" si="2"/>
        <v>2.9310668083244798E-2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806</v>
      </c>
      <c r="Z28" s="125">
        <v>828</v>
      </c>
      <c r="AB28" s="129">
        <f t="shared" si="2"/>
        <v>5.1746765827135804E-2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838</v>
      </c>
      <c r="Z29" s="125">
        <v>792</v>
      </c>
      <c r="AB29" s="129">
        <f t="shared" si="2"/>
        <v>4.949690644334729E-2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991</v>
      </c>
      <c r="Z30" s="125">
        <v>1006</v>
      </c>
      <c r="AB30" s="129">
        <f t="shared" si="2"/>
        <v>6.2871070558090117E-2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1584</v>
      </c>
      <c r="Z31" s="125">
        <v>1806</v>
      </c>
      <c r="AB31" s="129">
        <f t="shared" si="2"/>
        <v>0.11286794575339042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122</v>
      </c>
      <c r="Z32" s="125">
        <v>139</v>
      </c>
      <c r="AB32" s="129">
        <f t="shared" si="2"/>
        <v>8.6869570651834267E-3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431</v>
      </c>
      <c r="Z33" s="125">
        <v>457</v>
      </c>
      <c r="AB33" s="129">
        <f t="shared" si="2"/>
        <v>2.8560714955315293E-2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15368</v>
      </c>
      <c r="Z34" s="132">
        <v>16001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</v>
      </c>
      <c r="Y44" s="125">
        <v>7</v>
      </c>
      <c r="Z44" s="125">
        <v>12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206</v>
      </c>
      <c r="Y45" s="125">
        <v>225</v>
      </c>
      <c r="Z45" s="125">
        <v>197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565</v>
      </c>
      <c r="Y46" s="125">
        <v>543</v>
      </c>
      <c r="Z46" s="125">
        <v>524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695</v>
      </c>
      <c r="Y47" s="125">
        <v>726</v>
      </c>
      <c r="Z47" s="125">
        <v>746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640</v>
      </c>
      <c r="Y48" s="125">
        <v>701</v>
      </c>
      <c r="Z48" s="125">
        <v>739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Glenelg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630</v>
      </c>
      <c r="Y49" s="125">
        <v>679</v>
      </c>
      <c r="Z49" s="125">
        <v>679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631</v>
      </c>
      <c r="Y50" s="125">
        <v>564</v>
      </c>
      <c r="Z50" s="125">
        <v>614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731</v>
      </c>
      <c r="Y51" s="125">
        <v>722</v>
      </c>
      <c r="Z51" s="125">
        <v>734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770</v>
      </c>
      <c r="Y52" s="125">
        <v>771</v>
      </c>
      <c r="Z52" s="125">
        <v>774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963</v>
      </c>
      <c r="Y53" s="125">
        <v>926</v>
      </c>
      <c r="Z53" s="125">
        <v>889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799</v>
      </c>
      <c r="Y54" s="125">
        <v>895</v>
      </c>
      <c r="Z54" s="125">
        <v>918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676</v>
      </c>
      <c r="Y55" s="125">
        <v>775</v>
      </c>
      <c r="Z55" s="125">
        <v>803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362</v>
      </c>
      <c r="Y56" s="125">
        <v>425</v>
      </c>
      <c r="Z56" s="125">
        <v>433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144</v>
      </c>
      <c r="Y57" s="125">
        <v>162</v>
      </c>
      <c r="Z57" s="125">
        <v>205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81</v>
      </c>
      <c r="Y58" s="125">
        <v>87</v>
      </c>
      <c r="Z58" s="125">
        <v>89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40</v>
      </c>
      <c r="Y59" s="125">
        <v>47</v>
      </c>
      <c r="Z59" s="125">
        <v>49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24</v>
      </c>
      <c r="Y60" s="125">
        <v>24</v>
      </c>
      <c r="Z60" s="125">
        <v>28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7962</v>
      </c>
      <c r="Y61" s="125">
        <v>8279</v>
      </c>
      <c r="Z61" s="125">
        <v>8569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</v>
      </c>
      <c r="Y63" s="125">
        <v>6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Glenelg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209</v>
      </c>
      <c r="Y64" s="125">
        <v>228</v>
      </c>
      <c r="Z64" s="125">
        <v>210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508</v>
      </c>
      <c r="Y65" s="125">
        <v>502</v>
      </c>
      <c r="Z65" s="125">
        <v>480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619</v>
      </c>
      <c r="Y66" s="125">
        <v>678</v>
      </c>
      <c r="Z66" s="125">
        <v>645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545</v>
      </c>
      <c r="Y67" s="125">
        <v>520</v>
      </c>
      <c r="Z67" s="125">
        <v>616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545</v>
      </c>
      <c r="Y68" s="125">
        <v>508</v>
      </c>
      <c r="Z68" s="125">
        <v>557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562</v>
      </c>
      <c r="Y69" s="125">
        <v>507</v>
      </c>
      <c r="Z69" s="125">
        <v>532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729</v>
      </c>
      <c r="Y70" s="125">
        <v>727</v>
      </c>
      <c r="Z70" s="125">
        <v>719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803</v>
      </c>
      <c r="Y71" s="125">
        <v>737</v>
      </c>
      <c r="Z71" s="125">
        <v>793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818</v>
      </c>
      <c r="Y72" s="125">
        <v>864</v>
      </c>
      <c r="Z72" s="125">
        <v>877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770</v>
      </c>
      <c r="Y73" s="125">
        <v>779</v>
      </c>
      <c r="Z73" s="125">
        <v>826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517</v>
      </c>
      <c r="Y74" s="125">
        <v>570</v>
      </c>
      <c r="Z74" s="125">
        <v>582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233</v>
      </c>
      <c r="Y75" s="125">
        <v>256</v>
      </c>
      <c r="Z75" s="125">
        <v>303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95</v>
      </c>
      <c r="Y76" s="125">
        <v>102</v>
      </c>
      <c r="Z76" s="125">
        <v>109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47</v>
      </c>
      <c r="Y77" s="125">
        <v>52</v>
      </c>
      <c r="Z77" s="125">
        <v>60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24</v>
      </c>
      <c r="Y78" s="125">
        <v>31</v>
      </c>
      <c r="Z78" s="125">
        <v>43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22</v>
      </c>
      <c r="Y79" s="125">
        <v>24</v>
      </c>
      <c r="Z79" s="125">
        <v>31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7049</v>
      </c>
      <c r="Y80" s="125">
        <v>7089</v>
      </c>
      <c r="Z80" s="125">
        <v>7429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Glenelg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346</v>
      </c>
      <c r="Y83" s="125">
        <v>385</v>
      </c>
      <c r="Z83" s="125">
        <v>434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375</v>
      </c>
      <c r="Y84" s="125">
        <v>376</v>
      </c>
      <c r="Z84" s="125">
        <v>402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16,001</v>
      </c>
      <c r="D85" s="96">
        <f t="shared" ref="D85:D90" si="4">AD4</f>
        <v>4.1189484643414875E-2</v>
      </c>
      <c r="E85" s="97">
        <f t="shared" ref="E85:E90" si="5">AD4</f>
        <v>4.1189484643414875E-2</v>
      </c>
      <c r="F85" s="96">
        <f t="shared" ref="F85:F90" si="6">AF4</f>
        <v>2.9334191058218106E-2</v>
      </c>
      <c r="G85" s="97">
        <f t="shared" ref="G85:G90" si="7">AF4</f>
        <v>2.9334191058218106E-2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1027</v>
      </c>
      <c r="Y85" s="125">
        <v>1046</v>
      </c>
      <c r="Z85" s="125">
        <v>1107</v>
      </c>
    </row>
    <row r="86" spans="1:32" ht="15" customHeight="1" x14ac:dyDescent="0.25">
      <c r="A86" s="98" t="s">
        <v>4</v>
      </c>
      <c r="B86" s="95"/>
      <c r="C86" s="109" t="str">
        <f t="shared" si="3"/>
        <v>8,572</v>
      </c>
      <c r="D86" s="96">
        <f t="shared" si="4"/>
        <v>3.5390747674839851E-2</v>
      </c>
      <c r="E86" s="97">
        <f t="shared" si="5"/>
        <v>3.5390747674839851E-2</v>
      </c>
      <c r="F86" s="96">
        <f t="shared" si="6"/>
        <v>2.658682634730547E-2</v>
      </c>
      <c r="G86" s="97">
        <f t="shared" si="7"/>
        <v>2.658682634730547E-2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194</v>
      </c>
      <c r="Y86" s="125">
        <v>189</v>
      </c>
      <c r="Z86" s="125">
        <v>206</v>
      </c>
    </row>
    <row r="87" spans="1:32" ht="15" customHeight="1" x14ac:dyDescent="0.25">
      <c r="A87" s="98" t="s">
        <v>5</v>
      </c>
      <c r="B87" s="95"/>
      <c r="C87" s="109" t="str">
        <f t="shared" si="3"/>
        <v>7,432</v>
      </c>
      <c r="D87" s="96">
        <f t="shared" si="4"/>
        <v>4.8384821554521062E-2</v>
      </c>
      <c r="E87" s="97">
        <f t="shared" si="5"/>
        <v>4.8384821554521062E-2</v>
      </c>
      <c r="F87" s="96">
        <f t="shared" si="6"/>
        <v>3.3083124826243981E-2</v>
      </c>
      <c r="G87" s="97">
        <f t="shared" si="7"/>
        <v>3.3083124826243981E-2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141</v>
      </c>
      <c r="Y87" s="125">
        <v>134</v>
      </c>
      <c r="Z87" s="125">
        <v>138</v>
      </c>
    </row>
    <row r="88" spans="1:32" ht="15" customHeight="1" x14ac:dyDescent="0.25">
      <c r="A88" s="95" t="s">
        <v>6</v>
      </c>
      <c r="B88" s="95"/>
      <c r="C88" s="109" t="str">
        <f t="shared" si="3"/>
        <v>10,906</v>
      </c>
      <c r="D88" s="96">
        <f t="shared" si="4"/>
        <v>4.4335918797280494E-2</v>
      </c>
      <c r="E88" s="97">
        <f t="shared" si="5"/>
        <v>4.4335918797280494E-2</v>
      </c>
      <c r="F88" s="96">
        <f t="shared" si="6"/>
        <v>2.6350461133069825E-2</v>
      </c>
      <c r="G88" s="97">
        <f t="shared" si="7"/>
        <v>2.6350461133069825E-2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176</v>
      </c>
      <c r="Y88" s="125">
        <v>178</v>
      </c>
      <c r="Z88" s="125">
        <v>192</v>
      </c>
    </row>
    <row r="89" spans="1:32" ht="15" customHeight="1" x14ac:dyDescent="0.25">
      <c r="A89" s="95" t="s">
        <v>104</v>
      </c>
      <c r="B89" s="95"/>
      <c r="C89" s="146" t="str">
        <f t="shared" si="3"/>
        <v>$35,204</v>
      </c>
      <c r="D89" s="96">
        <f t="shared" si="4"/>
        <v>4.0922531046717836E-2</v>
      </c>
      <c r="E89" s="97">
        <f t="shared" si="5"/>
        <v>4.0922531046717836E-2</v>
      </c>
      <c r="F89" s="96">
        <f t="shared" si="6"/>
        <v>0.19424655675418956</v>
      </c>
      <c r="G89" s="97">
        <f t="shared" si="7"/>
        <v>0.19424655675418956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676</v>
      </c>
      <c r="Y89" s="125">
        <v>724</v>
      </c>
      <c r="Z89" s="125">
        <v>770</v>
      </c>
    </row>
    <row r="90" spans="1:32" ht="15" customHeight="1" x14ac:dyDescent="0.25">
      <c r="A90" s="95" t="s">
        <v>7</v>
      </c>
      <c r="B90" s="95"/>
      <c r="C90" s="109" t="str">
        <f t="shared" si="3"/>
        <v>$553.9 mil</v>
      </c>
      <c r="D90" s="96">
        <f t="shared" si="4"/>
        <v>7.1992970487518182E-2</v>
      </c>
      <c r="E90" s="97">
        <f t="shared" si="5"/>
        <v>7.1992970487518182E-2</v>
      </c>
      <c r="F90" s="96">
        <f t="shared" si="6"/>
        <v>0.19762028845747737</v>
      </c>
      <c r="G90" s="97">
        <f t="shared" si="7"/>
        <v>0.19762028845747737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1163</v>
      </c>
      <c r="Y90" s="125">
        <v>1183</v>
      </c>
      <c r="Z90" s="125">
        <v>1203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5530</v>
      </c>
      <c r="Y91" s="125">
        <v>5643</v>
      </c>
      <c r="Z91" s="125">
        <v>5881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226</v>
      </c>
      <c r="Y93" s="125">
        <v>260</v>
      </c>
      <c r="Z93" s="125">
        <v>285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801</v>
      </c>
      <c r="Y94" s="125">
        <v>863</v>
      </c>
      <c r="Z94" s="125">
        <v>922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168</v>
      </c>
      <c r="Y95" s="125">
        <v>179</v>
      </c>
      <c r="Z95" s="125">
        <v>192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726</v>
      </c>
      <c r="Y96" s="125">
        <v>750</v>
      </c>
      <c r="Z96" s="125">
        <v>805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641</v>
      </c>
      <c r="Y97" s="125">
        <v>678</v>
      </c>
      <c r="Z97" s="125">
        <v>683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446</v>
      </c>
      <c r="Y98" s="125">
        <v>446</v>
      </c>
      <c r="Z98" s="125">
        <v>468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40</v>
      </c>
      <c r="Y99" s="125">
        <v>40</v>
      </c>
      <c r="Z99" s="125">
        <v>51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442</v>
      </c>
      <c r="Y100" s="125">
        <v>478</v>
      </c>
      <c r="Z100" s="125">
        <v>511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4733</v>
      </c>
      <c r="Y101" s="125">
        <v>4800</v>
      </c>
      <c r="Z101" s="125">
        <v>5023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10362</v>
      </c>
      <c r="Y104" s="125">
        <v>10808</v>
      </c>
      <c r="Z104" s="125">
        <v>11129</v>
      </c>
      <c r="AB104" s="122" t="str">
        <f>TEXT(Z104,"###,###")</f>
        <v>11,129</v>
      </c>
      <c r="AD104" s="143">
        <f>Z104/($Z$4)*100</f>
        <v>69.551903006062119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2639</v>
      </c>
      <c r="Y105" s="125">
        <v>2609</v>
      </c>
      <c r="Z105" s="125">
        <v>2712</v>
      </c>
      <c r="AB105" s="122" t="str">
        <f>TEXT(Z105,"###,###")</f>
        <v>2,712</v>
      </c>
      <c r="AD105" s="143">
        <f>Z105/($Z$4)*100</f>
        <v>16.948940691206797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13001</v>
      </c>
      <c r="Y106" s="132">
        <v>13417</v>
      </c>
      <c r="Z106" s="132">
        <v>13841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2200</v>
      </c>
      <c r="Y108" s="125">
        <v>2454</v>
      </c>
      <c r="Z108" s="125">
        <v>2591</v>
      </c>
      <c r="AB108" s="122" t="str">
        <f>TEXT(Z108,"###,###")</f>
        <v>2,591</v>
      </c>
      <c r="AD108" s="143">
        <f>Z108/($Z$4)*100</f>
        <v>16.192737953877884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2662</v>
      </c>
      <c r="Y109" s="125">
        <v>2562</v>
      </c>
      <c r="Z109" s="125">
        <v>2684</v>
      </c>
      <c r="AB109" s="122" t="str">
        <f>TEXT(Z109,"###,###")</f>
        <v>2,684</v>
      </c>
      <c r="AD109" s="143">
        <f>Z109/($Z$4)*100</f>
        <v>16.773951628023248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3796</v>
      </c>
      <c r="Y110" s="125">
        <v>4102</v>
      </c>
      <c r="Z110" s="125">
        <v>4089</v>
      </c>
      <c r="AB110" s="122" t="str">
        <f>TEXT(Z110,"###,###")</f>
        <v>4,089</v>
      </c>
      <c r="AD110" s="143">
        <f>Z110/($Z$4)*100</f>
        <v>25.55465283419786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4346</v>
      </c>
      <c r="Y111" s="125">
        <v>4299</v>
      </c>
      <c r="Z111" s="125">
        <v>4473</v>
      </c>
      <c r="AB111" s="122" t="str">
        <f>TEXT(Z111,"###,###")</f>
        <v>4,473</v>
      </c>
      <c r="AD111" s="143">
        <f>Z111/($Z$4)*100</f>
        <v>27.954502843572275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15010</v>
      </c>
      <c r="Y112" s="125">
        <v>15368</v>
      </c>
      <c r="Z112" s="125">
        <v>16001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41.72</v>
      </c>
      <c r="U118" s="144">
        <v>41.2</v>
      </c>
      <c r="V118" s="144">
        <v>45.6</v>
      </c>
      <c r="W118" s="144">
        <v>46.9</v>
      </c>
      <c r="X118" s="144">
        <v>45.03</v>
      </c>
      <c r="Y118" s="144">
        <v>44.41</v>
      </c>
      <c r="Z118" s="144">
        <v>44.57</v>
      </c>
      <c r="AB118" s="122" t="str">
        <f>TEXT(Z118,"##.0")</f>
        <v>44.6</v>
      </c>
    </row>
    <row r="120" spans="19:32" x14ac:dyDescent="0.25">
      <c r="S120" s="115" t="s">
        <v>106</v>
      </c>
      <c r="T120" s="125">
        <v>8217</v>
      </c>
      <c r="U120" s="125">
        <v>8132</v>
      </c>
      <c r="V120" s="125">
        <v>8068</v>
      </c>
      <c r="W120" s="125">
        <v>8036</v>
      </c>
      <c r="X120" s="125">
        <v>8041</v>
      </c>
      <c r="Y120" s="125">
        <v>8102</v>
      </c>
      <c r="Z120" s="125">
        <v>8468</v>
      </c>
      <c r="AB120" s="122" t="str">
        <f>TEXT(Z120,"###,###")</f>
        <v>8,468</v>
      </c>
    </row>
    <row r="121" spans="19:32" x14ac:dyDescent="0.25">
      <c r="S121" s="115" t="s">
        <v>107</v>
      </c>
      <c r="T121" s="125">
        <v>1298</v>
      </c>
      <c r="U121" s="125">
        <v>1278</v>
      </c>
      <c r="V121" s="125">
        <v>1267</v>
      </c>
      <c r="W121" s="125">
        <v>1294</v>
      </c>
      <c r="X121" s="125">
        <v>1255</v>
      </c>
      <c r="Y121" s="125">
        <v>1291</v>
      </c>
      <c r="Z121" s="125">
        <v>1364</v>
      </c>
      <c r="AB121" s="122" t="str">
        <f>TEXT(Z121,"###,###")</f>
        <v>1,364</v>
      </c>
    </row>
    <row r="122" spans="19:32" x14ac:dyDescent="0.25">
      <c r="S122" s="115" t="s">
        <v>108</v>
      </c>
      <c r="T122" s="125">
        <v>1118</v>
      </c>
      <c r="U122" s="125">
        <v>1066</v>
      </c>
      <c r="V122" s="125">
        <v>1112</v>
      </c>
      <c r="W122" s="125">
        <v>1031</v>
      </c>
      <c r="X122" s="125">
        <v>974</v>
      </c>
      <c r="Y122" s="125">
        <v>1050</v>
      </c>
      <c r="Z122" s="125">
        <v>1081</v>
      </c>
      <c r="AB122" s="122" t="str">
        <f>TEXT(Z122,"###,###")</f>
        <v>1,081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9335</v>
      </c>
      <c r="U124" s="125">
        <v>9198</v>
      </c>
      <c r="V124" s="125">
        <v>9180</v>
      </c>
      <c r="W124" s="125">
        <v>9067</v>
      </c>
      <c r="X124" s="125">
        <v>9015</v>
      </c>
      <c r="Y124" s="125">
        <v>9152</v>
      </c>
      <c r="Z124" s="125">
        <v>9549</v>
      </c>
      <c r="AB124" s="122" t="str">
        <f>TEXT(Z124,"###,###")</f>
        <v>9,549</v>
      </c>
      <c r="AD124" s="139">
        <f>Z124/$Z$7*100</f>
        <v>87.557307903906107</v>
      </c>
    </row>
    <row r="125" spans="19:32" x14ac:dyDescent="0.25">
      <c r="S125" s="115" t="s">
        <v>110</v>
      </c>
      <c r="T125" s="125">
        <v>2416</v>
      </c>
      <c r="U125" s="125">
        <v>2344</v>
      </c>
      <c r="V125" s="125">
        <v>2379</v>
      </c>
      <c r="W125" s="125">
        <v>2325</v>
      </c>
      <c r="X125" s="125">
        <v>2229</v>
      </c>
      <c r="Y125" s="125">
        <v>2341</v>
      </c>
      <c r="Z125" s="125">
        <v>2445</v>
      </c>
      <c r="AB125" s="122" t="str">
        <f>TEXT(Z125,"###,###")</f>
        <v>2,445</v>
      </c>
      <c r="AD125" s="139">
        <f>Z125/$Z$7*100</f>
        <v>22.418852008068953</v>
      </c>
    </row>
    <row r="127" spans="19:32" x14ac:dyDescent="0.25">
      <c r="S127" s="115" t="s">
        <v>111</v>
      </c>
      <c r="T127" s="125">
        <v>5784</v>
      </c>
      <c r="U127" s="125">
        <v>5711</v>
      </c>
      <c r="V127" s="125">
        <v>5680</v>
      </c>
      <c r="W127" s="125">
        <v>5605</v>
      </c>
      <c r="X127" s="125">
        <v>5530</v>
      </c>
      <c r="Y127" s="125">
        <v>5643</v>
      </c>
      <c r="Z127" s="125">
        <v>5882</v>
      </c>
      <c r="AB127" s="122" t="str">
        <f>TEXT(Z127,"###,###")</f>
        <v>5,882</v>
      </c>
      <c r="AD127" s="139">
        <f>Z127/$Z$7*100</f>
        <v>53.933614524115171</v>
      </c>
    </row>
    <row r="128" spans="19:32" x14ac:dyDescent="0.25">
      <c r="S128" s="115" t="s">
        <v>112</v>
      </c>
      <c r="T128" s="125">
        <v>4843</v>
      </c>
      <c r="U128" s="125">
        <v>4769</v>
      </c>
      <c r="V128" s="125">
        <v>4769</v>
      </c>
      <c r="W128" s="125">
        <v>4747</v>
      </c>
      <c r="X128" s="125">
        <v>4737</v>
      </c>
      <c r="Y128" s="125">
        <v>4800</v>
      </c>
      <c r="Z128" s="125">
        <v>5024</v>
      </c>
      <c r="AB128" s="122" t="str">
        <f>TEXT(Z128,"###,###")</f>
        <v>5,024</v>
      </c>
      <c r="AD128" s="139">
        <f>Z128/$Z$7*100</f>
        <v>46.066385475884836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75" id="{935E6FA2-6CFB-4586-B7DC-9B46A536D0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78" id="{9F2615EE-91A7-4BE4-B835-1DAF587654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81" id="{EF4E4E71-9F02-442A-9A3A-1A891F4FBB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84" id="{77D1CD6D-64AB-4230-8589-7E4C554E6D4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DBAE3-31DB-4516-B5D2-2C4E50521F53}">
  <sheetPr codeName="Sheet8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Golden Plains</v>
      </c>
      <c r="T1" s="113"/>
      <c r="U1" s="113"/>
      <c r="V1" s="113"/>
      <c r="W1" s="113"/>
      <c r="X1" s="113"/>
      <c r="Y1" s="114" t="str">
        <f>Y3</f>
        <v>8.24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140</v>
      </c>
      <c r="Y3" s="118" t="s">
        <v>234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8.24 Golden Plains,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14448</v>
      </c>
      <c r="U4" s="121">
        <v>14912</v>
      </c>
      <c r="V4" s="121">
        <v>15253</v>
      </c>
      <c r="W4" s="121">
        <v>15872</v>
      </c>
      <c r="X4" s="121">
        <v>16188</v>
      </c>
      <c r="Y4" s="121">
        <v>17264</v>
      </c>
      <c r="Z4" s="121">
        <v>18183</v>
      </c>
      <c r="AB4" s="122" t="str">
        <f>TEXT(Z4,"###,###")</f>
        <v>18,183</v>
      </c>
      <c r="AD4" s="123">
        <f>Z4/Y4-1</f>
        <v>5.3232159406858104E-2</v>
      </c>
      <c r="AF4" s="123">
        <f t="shared" ref="AF4:AF9" si="0">Z4/T4-1</f>
        <v>0.25851328903654491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7756</v>
      </c>
      <c r="U5" s="121">
        <v>7948</v>
      </c>
      <c r="V5" s="121">
        <v>8112</v>
      </c>
      <c r="W5" s="121">
        <v>8348</v>
      </c>
      <c r="X5" s="121">
        <v>8486</v>
      </c>
      <c r="Y5" s="121">
        <v>9081</v>
      </c>
      <c r="Z5" s="121">
        <v>9554</v>
      </c>
      <c r="AB5" s="122" t="str">
        <f>TEXT(Z5,"###,###")</f>
        <v>9,554</v>
      </c>
      <c r="AD5" s="123">
        <f t="shared" ref="AD5:AD9" si="1">Z5/Y5-1</f>
        <v>5.208677458429678E-2</v>
      </c>
      <c r="AF5" s="123">
        <f t="shared" si="0"/>
        <v>0.23182052604435266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6693</v>
      </c>
      <c r="U6" s="121">
        <v>6965</v>
      </c>
      <c r="V6" s="121">
        <v>7140</v>
      </c>
      <c r="W6" s="121">
        <v>7523</v>
      </c>
      <c r="X6" s="121">
        <v>7706</v>
      </c>
      <c r="Y6" s="121">
        <v>8183</v>
      </c>
      <c r="Z6" s="121">
        <v>8628</v>
      </c>
      <c r="AB6" s="122" t="str">
        <f>TEXT(Z6,"###,###")</f>
        <v>8,628</v>
      </c>
      <c r="AD6" s="123">
        <f t="shared" si="1"/>
        <v>5.4381033850666061E-2</v>
      </c>
      <c r="AF6" s="123">
        <f t="shared" si="0"/>
        <v>0.28910802330793373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10497</v>
      </c>
      <c r="U7" s="121">
        <v>10886</v>
      </c>
      <c r="V7" s="121">
        <v>11085</v>
      </c>
      <c r="W7" s="121">
        <v>11399</v>
      </c>
      <c r="X7" s="121">
        <v>11679</v>
      </c>
      <c r="Y7" s="121">
        <v>12289</v>
      </c>
      <c r="Z7" s="121">
        <v>12994</v>
      </c>
      <c r="AB7" s="122" t="str">
        <f>TEXT(Z7,"###,###")</f>
        <v>12,994</v>
      </c>
      <c r="AD7" s="123">
        <f t="shared" si="1"/>
        <v>5.7368378224428307E-2</v>
      </c>
      <c r="AF7" s="123">
        <f t="shared" si="0"/>
        <v>0.23787748880632553</v>
      </c>
    </row>
    <row r="8" spans="1:32" ht="17.25" customHeight="1" x14ac:dyDescent="0.25">
      <c r="A8" s="44" t="s">
        <v>13</v>
      </c>
      <c r="B8" s="45"/>
      <c r="C8" s="46"/>
      <c r="D8" s="47" t="str">
        <f>AB4</f>
        <v>18,183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12,994</v>
      </c>
      <c r="P8" s="48"/>
      <c r="S8" s="120" t="s">
        <v>88</v>
      </c>
      <c r="T8" s="121">
        <v>36842.300000000003</v>
      </c>
      <c r="U8" s="121">
        <v>37441</v>
      </c>
      <c r="V8" s="121">
        <v>37917</v>
      </c>
      <c r="W8" s="121">
        <v>39486.18</v>
      </c>
      <c r="X8" s="121">
        <v>40899</v>
      </c>
      <c r="Y8" s="121">
        <v>41494</v>
      </c>
      <c r="Z8" s="121">
        <v>42323.24</v>
      </c>
      <c r="AB8" s="122" t="str">
        <f>TEXT(Z8,"$###,###")</f>
        <v>$42,323</v>
      </c>
      <c r="AD8" s="123">
        <f t="shared" si="1"/>
        <v>1.9984576083289074E-2</v>
      </c>
      <c r="AF8" s="123">
        <f t="shared" si="0"/>
        <v>0.1487675850856216</v>
      </c>
    </row>
    <row r="9" spans="1:32" x14ac:dyDescent="0.25">
      <c r="A9" s="52" t="s">
        <v>15</v>
      </c>
      <c r="B9" s="53"/>
      <c r="C9" s="54"/>
      <c r="D9" s="55">
        <f>AD104</f>
        <v>72.237804542704723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52.909034939202705</v>
      </c>
      <c r="P9" s="56" t="s">
        <v>89</v>
      </c>
      <c r="S9" s="120" t="s">
        <v>7</v>
      </c>
      <c r="T9" s="121">
        <v>472226772</v>
      </c>
      <c r="U9" s="121">
        <v>501125722</v>
      </c>
      <c r="V9" s="121">
        <v>530394738</v>
      </c>
      <c r="W9" s="121">
        <v>559619039</v>
      </c>
      <c r="X9" s="121">
        <v>593329487</v>
      </c>
      <c r="Y9" s="121">
        <v>646874829</v>
      </c>
      <c r="Z9" s="121">
        <v>709869974</v>
      </c>
      <c r="AB9" s="122" t="str">
        <f>TEXT(Z9/1000000,"$#,###.0")&amp;" mil"</f>
        <v>$709.9 mil</v>
      </c>
      <c r="AD9" s="123">
        <f t="shared" si="1"/>
        <v>9.7383824777018901E-2</v>
      </c>
      <c r="AF9" s="123">
        <f t="shared" si="0"/>
        <v>0.50323957914016781</v>
      </c>
    </row>
    <row r="10" spans="1:32" x14ac:dyDescent="0.25">
      <c r="A10" s="52" t="s">
        <v>18</v>
      </c>
      <c r="B10" s="53"/>
      <c r="C10" s="54"/>
      <c r="D10" s="55">
        <f>AD105</f>
        <v>16.333938294010888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47.08326920116977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90.318608588579337</v>
      </c>
      <c r="P11" s="56" t="s">
        <v>89</v>
      </c>
      <c r="S11" s="120" t="s">
        <v>30</v>
      </c>
      <c r="T11" s="125">
        <v>12377</v>
      </c>
      <c r="U11" s="125">
        <v>12890</v>
      </c>
      <c r="V11" s="125">
        <v>13178</v>
      </c>
      <c r="W11" s="125">
        <v>13835</v>
      </c>
      <c r="X11" s="125">
        <v>14149</v>
      </c>
      <c r="Y11" s="125">
        <v>15072</v>
      </c>
      <c r="Z11" s="125">
        <v>15857</v>
      </c>
    </row>
    <row r="12" spans="1:32" ht="28.5" customHeight="1" x14ac:dyDescent="0.25">
      <c r="A12" s="52" t="s">
        <v>20</v>
      </c>
      <c r="B12" s="54"/>
      <c r="C12" s="54"/>
      <c r="D12" s="55">
        <f>AD108</f>
        <v>18.077324973876699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17.939048791750039</v>
      </c>
      <c r="P12" s="56" t="s">
        <v>89</v>
      </c>
      <c r="S12" s="120" t="s">
        <v>31</v>
      </c>
      <c r="T12" s="125">
        <v>2073</v>
      </c>
      <c r="U12" s="125">
        <v>2023</v>
      </c>
      <c r="V12" s="125">
        <v>2075</v>
      </c>
      <c r="W12" s="125">
        <v>2038</v>
      </c>
      <c r="X12" s="125">
        <v>2036</v>
      </c>
      <c r="Y12" s="125">
        <v>2192</v>
      </c>
      <c r="Z12" s="125">
        <v>2324</v>
      </c>
    </row>
    <row r="13" spans="1:32" ht="15" customHeight="1" x14ac:dyDescent="0.25">
      <c r="A13" s="52" t="s">
        <v>21</v>
      </c>
      <c r="B13" s="54"/>
      <c r="C13" s="54"/>
      <c r="D13" s="55">
        <f>AD109</f>
        <v>15.26150800197987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21.663091899026561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33.558818676786004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826</v>
      </c>
      <c r="Z15" s="125">
        <v>936</v>
      </c>
      <c r="AB15" s="129">
        <f t="shared" ref="AB15:AB34" si="2">IF(Z15="np",0,Z15/$Z$34)</f>
        <v>5.1476654017488861E-2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98</v>
      </c>
      <c r="Z16" s="125">
        <v>93</v>
      </c>
      <c r="AB16" s="129">
        <f t="shared" si="2"/>
        <v>5.1146675466094702E-3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1170</v>
      </c>
      <c r="Z17" s="125">
        <v>1327</v>
      </c>
      <c r="AB17" s="129">
        <f t="shared" si="2"/>
        <v>7.298025628334158E-2</v>
      </c>
    </row>
    <row r="18" spans="1:28" x14ac:dyDescent="0.25">
      <c r="A18" s="82" t="str">
        <f>$S$1&amp;" ("&amp;$T$2&amp;" to "&amp;$Z$2&amp;")"</f>
        <v>Golden Plains (2011-12 to 2017-18)</v>
      </c>
      <c r="B18" s="82"/>
      <c r="C18" s="82"/>
      <c r="D18" s="82"/>
      <c r="E18" s="82"/>
      <c r="F18" s="82"/>
      <c r="G18" s="82" t="str">
        <f>$S$1&amp;" ("&amp;$T$2&amp;" to "&amp;$Z$2&amp;")"</f>
        <v>Golden Plains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123</v>
      </c>
      <c r="Z18" s="125">
        <v>123</v>
      </c>
      <c r="AB18" s="129">
        <f t="shared" si="2"/>
        <v>6.764560303580267E-3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1552</v>
      </c>
      <c r="Z19" s="125">
        <v>1814</v>
      </c>
      <c r="AB19" s="129">
        <f t="shared" si="2"/>
        <v>9.9763515371500855E-2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681</v>
      </c>
      <c r="Z20" s="125">
        <v>686</v>
      </c>
      <c r="AB20" s="129">
        <f t="shared" si="2"/>
        <v>3.7727547709398887E-2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1544</v>
      </c>
      <c r="Z21" s="125">
        <v>1642</v>
      </c>
      <c r="AB21" s="129">
        <f t="shared" si="2"/>
        <v>9.0304130231534954E-2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855</v>
      </c>
      <c r="Z22" s="125">
        <v>942</v>
      </c>
      <c r="AB22" s="129">
        <f t="shared" si="2"/>
        <v>5.1806632568883022E-2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697</v>
      </c>
      <c r="Z23" s="125">
        <v>765</v>
      </c>
      <c r="AB23" s="129">
        <f t="shared" si="2"/>
        <v>4.2072265302755318E-2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177</v>
      </c>
      <c r="Z24" s="125">
        <v>171</v>
      </c>
      <c r="AB24" s="129">
        <f t="shared" si="2"/>
        <v>9.4043887147335428E-3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530</v>
      </c>
      <c r="Z25" s="125">
        <v>540</v>
      </c>
      <c r="AB25" s="129">
        <f t="shared" si="2"/>
        <v>2.9698069625474343E-2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239</v>
      </c>
      <c r="Z26" s="125">
        <v>285</v>
      </c>
      <c r="AB26" s="129">
        <f t="shared" si="2"/>
        <v>1.5673981191222569E-2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774</v>
      </c>
      <c r="Z27" s="125">
        <v>893</v>
      </c>
      <c r="AB27" s="129">
        <f t="shared" si="2"/>
        <v>4.911180773249739E-2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988</v>
      </c>
      <c r="Z28" s="125">
        <v>1261</v>
      </c>
      <c r="AB28" s="129">
        <f t="shared" si="2"/>
        <v>6.9350492218005835E-2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1028</v>
      </c>
      <c r="Z29" s="125">
        <v>1023</v>
      </c>
      <c r="AB29" s="129">
        <f t="shared" si="2"/>
        <v>5.6261343012704176E-2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1374</v>
      </c>
      <c r="Z30" s="125">
        <v>1406</v>
      </c>
      <c r="AB30" s="129">
        <f t="shared" si="2"/>
        <v>7.7324973876698011E-2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2021</v>
      </c>
      <c r="Z31" s="125">
        <v>1921</v>
      </c>
      <c r="AB31" s="129">
        <f t="shared" si="2"/>
        <v>0.10564813287136336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303</v>
      </c>
      <c r="Z32" s="125">
        <v>312</v>
      </c>
      <c r="AB32" s="129">
        <f t="shared" si="2"/>
        <v>1.7158884672496287E-2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524</v>
      </c>
      <c r="Z33" s="125">
        <v>589</v>
      </c>
      <c r="AB33" s="129">
        <f t="shared" si="2"/>
        <v>3.2392894461859979E-2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17264</v>
      </c>
      <c r="Z34" s="132">
        <v>18183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5</v>
      </c>
      <c r="Z44" s="125">
        <v>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212</v>
      </c>
      <c r="Y45" s="125">
        <v>200</v>
      </c>
      <c r="Z45" s="125">
        <v>198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476</v>
      </c>
      <c r="Y46" s="125">
        <v>554</v>
      </c>
      <c r="Z46" s="125">
        <v>626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691</v>
      </c>
      <c r="Y47" s="125">
        <v>733</v>
      </c>
      <c r="Z47" s="125">
        <v>743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713</v>
      </c>
      <c r="Y48" s="125">
        <v>778</v>
      </c>
      <c r="Z48" s="125">
        <v>854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Golden Plains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796</v>
      </c>
      <c r="Y49" s="125">
        <v>893</v>
      </c>
      <c r="Z49" s="125">
        <v>840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860</v>
      </c>
      <c r="Y50" s="125">
        <v>893</v>
      </c>
      <c r="Z50" s="125">
        <v>907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987</v>
      </c>
      <c r="Y51" s="125">
        <v>1007</v>
      </c>
      <c r="Z51" s="125">
        <v>999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1018</v>
      </c>
      <c r="Y52" s="125">
        <v>1087</v>
      </c>
      <c r="Z52" s="125">
        <v>1163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875</v>
      </c>
      <c r="Y53" s="125">
        <v>923</v>
      </c>
      <c r="Z53" s="125">
        <v>997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805</v>
      </c>
      <c r="Y54" s="125">
        <v>865</v>
      </c>
      <c r="Z54" s="125">
        <v>855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601</v>
      </c>
      <c r="Y55" s="125">
        <v>663</v>
      </c>
      <c r="Z55" s="125">
        <v>712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276</v>
      </c>
      <c r="Y56" s="125">
        <v>300</v>
      </c>
      <c r="Z56" s="125">
        <v>340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105</v>
      </c>
      <c r="Y57" s="125">
        <v>106</v>
      </c>
      <c r="Z57" s="125">
        <v>138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35</v>
      </c>
      <c r="Y58" s="125">
        <v>53</v>
      </c>
      <c r="Z58" s="125">
        <v>45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13</v>
      </c>
      <c r="Y59" s="125">
        <v>16</v>
      </c>
      <c r="Z59" s="125">
        <v>21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10</v>
      </c>
      <c r="Y60" s="125">
        <v>8</v>
      </c>
      <c r="Z60" s="125">
        <v>13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8484</v>
      </c>
      <c r="Y61" s="125">
        <v>9081</v>
      </c>
      <c r="Z61" s="125">
        <v>9556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7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Golden Plains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191</v>
      </c>
      <c r="Y64" s="125">
        <v>225</v>
      </c>
      <c r="Z64" s="125">
        <v>264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539</v>
      </c>
      <c r="Y65" s="125">
        <v>506</v>
      </c>
      <c r="Z65" s="125">
        <v>600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551</v>
      </c>
      <c r="Y66" s="125">
        <v>650</v>
      </c>
      <c r="Z66" s="125">
        <v>753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681</v>
      </c>
      <c r="Y67" s="125">
        <v>727</v>
      </c>
      <c r="Z67" s="125">
        <v>705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798</v>
      </c>
      <c r="Y68" s="125">
        <v>801</v>
      </c>
      <c r="Z68" s="125">
        <v>787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770</v>
      </c>
      <c r="Y69" s="125">
        <v>841</v>
      </c>
      <c r="Z69" s="125">
        <v>878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942</v>
      </c>
      <c r="Y70" s="125">
        <v>966</v>
      </c>
      <c r="Z70" s="125">
        <v>954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933</v>
      </c>
      <c r="Y71" s="125">
        <v>1022</v>
      </c>
      <c r="Z71" s="125">
        <v>1108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848</v>
      </c>
      <c r="Y72" s="125">
        <v>882</v>
      </c>
      <c r="Z72" s="125">
        <v>909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719</v>
      </c>
      <c r="Y73" s="125">
        <v>746</v>
      </c>
      <c r="Z73" s="125">
        <v>779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443</v>
      </c>
      <c r="Y74" s="125">
        <v>513</v>
      </c>
      <c r="Z74" s="125">
        <v>523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177</v>
      </c>
      <c r="Y75" s="125">
        <v>178</v>
      </c>
      <c r="Z75" s="125">
        <v>196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60</v>
      </c>
      <c r="Y76" s="125">
        <v>73</v>
      </c>
      <c r="Z76" s="125">
        <v>100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26</v>
      </c>
      <c r="Y77" s="125">
        <v>31</v>
      </c>
      <c r="Z77" s="125">
        <v>35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11</v>
      </c>
      <c r="Y78" s="125">
        <v>12</v>
      </c>
      <c r="Z78" s="125">
        <v>14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8</v>
      </c>
      <c r="Y79" s="125">
        <v>5</v>
      </c>
      <c r="Z79" s="125">
        <v>17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7701</v>
      </c>
      <c r="Y80" s="125">
        <v>8183</v>
      </c>
      <c r="Z80" s="125">
        <v>8631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Golden Plains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676</v>
      </c>
      <c r="Y83" s="125">
        <v>723</v>
      </c>
      <c r="Z83" s="125">
        <v>768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610</v>
      </c>
      <c r="Y84" s="125">
        <v>643</v>
      </c>
      <c r="Z84" s="125">
        <v>676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18,183</v>
      </c>
      <c r="D85" s="96">
        <f t="shared" ref="D85:D90" si="4">AD4</f>
        <v>5.3232159406858104E-2</v>
      </c>
      <c r="E85" s="97">
        <f t="shared" ref="E85:E90" si="5">AD4</f>
        <v>5.3232159406858104E-2</v>
      </c>
      <c r="F85" s="96">
        <f t="shared" ref="F85:F90" si="6">AF4</f>
        <v>0.25851328903654491</v>
      </c>
      <c r="G85" s="97">
        <f t="shared" ref="G85:G90" si="7">AF4</f>
        <v>0.25851328903654491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1398</v>
      </c>
      <c r="Y85" s="125">
        <v>1491</v>
      </c>
      <c r="Z85" s="125">
        <v>1597</v>
      </c>
    </row>
    <row r="86" spans="1:32" ht="15" customHeight="1" x14ac:dyDescent="0.25">
      <c r="A86" s="98" t="s">
        <v>4</v>
      </c>
      <c r="B86" s="95"/>
      <c r="C86" s="109" t="str">
        <f t="shared" si="3"/>
        <v>9,554</v>
      </c>
      <c r="D86" s="96">
        <f t="shared" si="4"/>
        <v>5.208677458429678E-2</v>
      </c>
      <c r="E86" s="97">
        <f t="shared" si="5"/>
        <v>5.208677458429678E-2</v>
      </c>
      <c r="F86" s="96">
        <f t="shared" si="6"/>
        <v>0.23182052604435266</v>
      </c>
      <c r="G86" s="97">
        <f t="shared" si="7"/>
        <v>0.23182052604435266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292</v>
      </c>
      <c r="Y86" s="125">
        <v>318</v>
      </c>
      <c r="Z86" s="125">
        <v>358</v>
      </c>
    </row>
    <row r="87" spans="1:32" ht="15" customHeight="1" x14ac:dyDescent="0.25">
      <c r="A87" s="98" t="s">
        <v>5</v>
      </c>
      <c r="B87" s="95"/>
      <c r="C87" s="109" t="str">
        <f t="shared" si="3"/>
        <v>8,628</v>
      </c>
      <c r="D87" s="96">
        <f t="shared" si="4"/>
        <v>5.4381033850666061E-2</v>
      </c>
      <c r="E87" s="97">
        <f t="shared" si="5"/>
        <v>5.4381033850666061E-2</v>
      </c>
      <c r="F87" s="96">
        <f t="shared" si="6"/>
        <v>0.28910802330793373</v>
      </c>
      <c r="G87" s="97">
        <f t="shared" si="7"/>
        <v>0.28910802330793373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231</v>
      </c>
      <c r="Y87" s="125">
        <v>237</v>
      </c>
      <c r="Z87" s="125">
        <v>232</v>
      </c>
    </row>
    <row r="88" spans="1:32" ht="15" customHeight="1" x14ac:dyDescent="0.25">
      <c r="A88" s="95" t="s">
        <v>6</v>
      </c>
      <c r="B88" s="95"/>
      <c r="C88" s="109" t="str">
        <f t="shared" si="3"/>
        <v>12,994</v>
      </c>
      <c r="D88" s="96">
        <f t="shared" si="4"/>
        <v>5.7368378224428307E-2</v>
      </c>
      <c r="E88" s="97">
        <f t="shared" si="5"/>
        <v>5.7368378224428307E-2</v>
      </c>
      <c r="F88" s="96">
        <f t="shared" si="6"/>
        <v>0.23787748880632553</v>
      </c>
      <c r="G88" s="97">
        <f t="shared" si="7"/>
        <v>0.23787748880632553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284</v>
      </c>
      <c r="Y88" s="125">
        <v>284</v>
      </c>
      <c r="Z88" s="125">
        <v>302</v>
      </c>
    </row>
    <row r="89" spans="1:32" ht="15" customHeight="1" x14ac:dyDescent="0.25">
      <c r="A89" s="95" t="s">
        <v>104</v>
      </c>
      <c r="B89" s="95"/>
      <c r="C89" s="146" t="str">
        <f t="shared" si="3"/>
        <v>$42,323</v>
      </c>
      <c r="D89" s="96">
        <f t="shared" si="4"/>
        <v>1.9984576083289074E-2</v>
      </c>
      <c r="E89" s="97">
        <f t="shared" si="5"/>
        <v>1.9984576083289074E-2</v>
      </c>
      <c r="F89" s="96">
        <f t="shared" si="6"/>
        <v>0.1487675850856216</v>
      </c>
      <c r="G89" s="97">
        <f t="shared" si="7"/>
        <v>0.1487675850856216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718</v>
      </c>
      <c r="Y89" s="125">
        <v>754</v>
      </c>
      <c r="Z89" s="125">
        <v>794</v>
      </c>
    </row>
    <row r="90" spans="1:32" ht="15" customHeight="1" x14ac:dyDescent="0.25">
      <c r="A90" s="95" t="s">
        <v>7</v>
      </c>
      <c r="B90" s="95"/>
      <c r="C90" s="109" t="str">
        <f t="shared" si="3"/>
        <v>$709.9 mil</v>
      </c>
      <c r="D90" s="96">
        <f t="shared" si="4"/>
        <v>9.7383824777018901E-2</v>
      </c>
      <c r="E90" s="97">
        <f t="shared" si="5"/>
        <v>9.7383824777018901E-2</v>
      </c>
      <c r="F90" s="96">
        <f t="shared" si="6"/>
        <v>0.50323957914016781</v>
      </c>
      <c r="G90" s="97">
        <f t="shared" si="7"/>
        <v>0.50323957914016781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731</v>
      </c>
      <c r="Y90" s="125">
        <v>787</v>
      </c>
      <c r="Z90" s="125">
        <v>846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6210</v>
      </c>
      <c r="Y91" s="125">
        <v>6499</v>
      </c>
      <c r="Z91" s="125">
        <v>6870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403</v>
      </c>
      <c r="Y93" s="125">
        <v>446</v>
      </c>
      <c r="Z93" s="125">
        <v>516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1088</v>
      </c>
      <c r="Y94" s="125">
        <v>1131</v>
      </c>
      <c r="Z94" s="125">
        <v>1181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229</v>
      </c>
      <c r="Y95" s="125">
        <v>224</v>
      </c>
      <c r="Z95" s="125">
        <v>269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821</v>
      </c>
      <c r="Y96" s="125">
        <v>908</v>
      </c>
      <c r="Z96" s="125">
        <v>951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988</v>
      </c>
      <c r="Y97" s="125">
        <v>1066</v>
      </c>
      <c r="Z97" s="125">
        <v>1100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492</v>
      </c>
      <c r="Y98" s="125">
        <v>562</v>
      </c>
      <c r="Z98" s="125">
        <v>594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55</v>
      </c>
      <c r="Y99" s="125">
        <v>57</v>
      </c>
      <c r="Z99" s="125">
        <v>71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390</v>
      </c>
      <c r="Y100" s="125">
        <v>426</v>
      </c>
      <c r="Z100" s="125">
        <v>453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5466</v>
      </c>
      <c r="Y101" s="125">
        <v>5790</v>
      </c>
      <c r="Z101" s="125">
        <v>6120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11170</v>
      </c>
      <c r="Y104" s="125">
        <v>12337</v>
      </c>
      <c r="Z104" s="125">
        <v>13135</v>
      </c>
      <c r="AB104" s="122" t="str">
        <f>TEXT(Z104,"###,###")</f>
        <v>13,135</v>
      </c>
      <c r="AD104" s="143">
        <f>Z104/($Z$4)*100</f>
        <v>72.237804542704723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3122</v>
      </c>
      <c r="Y105" s="125">
        <v>3205</v>
      </c>
      <c r="Z105" s="125">
        <v>2970</v>
      </c>
      <c r="AB105" s="122" t="str">
        <f>TEXT(Z105,"###,###")</f>
        <v>2,970</v>
      </c>
      <c r="AD105" s="143">
        <f>Z105/($Z$4)*100</f>
        <v>16.333938294010888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14292</v>
      </c>
      <c r="Y106" s="132">
        <v>15542</v>
      </c>
      <c r="Z106" s="132">
        <v>16105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2453</v>
      </c>
      <c r="Y108" s="125">
        <v>2837</v>
      </c>
      <c r="Z108" s="125">
        <v>3287</v>
      </c>
      <c r="AB108" s="122" t="str">
        <f>TEXT(Z108,"###,###")</f>
        <v>3,287</v>
      </c>
      <c r="AD108" s="143">
        <f>Z108/($Z$4)*100</f>
        <v>18.077324973876699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2438</v>
      </c>
      <c r="Y109" s="125">
        <v>2732</v>
      </c>
      <c r="Z109" s="125">
        <v>2775</v>
      </c>
      <c r="AB109" s="122" t="str">
        <f>TEXT(Z109,"###,###")</f>
        <v>2,775</v>
      </c>
      <c r="AD109" s="143">
        <f>Z109/($Z$4)*100</f>
        <v>15.26150800197987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3466</v>
      </c>
      <c r="Y110" s="125">
        <v>3692</v>
      </c>
      <c r="Z110" s="125">
        <v>3939</v>
      </c>
      <c r="AB110" s="122" t="str">
        <f>TEXT(Z110,"###,###")</f>
        <v>3,939</v>
      </c>
      <c r="AD110" s="143">
        <f>Z110/($Z$4)*100</f>
        <v>21.663091899026561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5933</v>
      </c>
      <c r="Y111" s="125">
        <v>6281</v>
      </c>
      <c r="Z111" s="125">
        <v>6102</v>
      </c>
      <c r="AB111" s="122" t="str">
        <f>TEXT(Z111,"###,###")</f>
        <v>6,102</v>
      </c>
      <c r="AD111" s="143">
        <f>Z111/($Z$4)*100</f>
        <v>33.558818676786004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16188</v>
      </c>
      <c r="Y112" s="125">
        <v>17264</v>
      </c>
      <c r="Z112" s="125">
        <v>18183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44.97</v>
      </c>
      <c r="U118" s="144">
        <v>39.979999999999997</v>
      </c>
      <c r="V118" s="144">
        <v>40.18</v>
      </c>
      <c r="W118" s="144">
        <v>39.119999999999997</v>
      </c>
      <c r="X118" s="144">
        <v>40.18</v>
      </c>
      <c r="Y118" s="144">
        <v>42.26</v>
      </c>
      <c r="Z118" s="144">
        <v>42.37</v>
      </c>
      <c r="AB118" s="122" t="str">
        <f>TEXT(Z118,"##.0")</f>
        <v>42.4</v>
      </c>
    </row>
    <row r="120" spans="19:32" x14ac:dyDescent="0.25">
      <c r="S120" s="115" t="s">
        <v>106</v>
      </c>
      <c r="T120" s="125">
        <v>8429</v>
      </c>
      <c r="U120" s="125">
        <v>8865</v>
      </c>
      <c r="V120" s="125">
        <v>9012</v>
      </c>
      <c r="W120" s="125">
        <v>9363</v>
      </c>
      <c r="X120" s="125">
        <v>9637</v>
      </c>
      <c r="Y120" s="125">
        <v>10097</v>
      </c>
      <c r="Z120" s="125">
        <v>10668</v>
      </c>
      <c r="AB120" s="122" t="str">
        <f>TEXT(Z120,"###,###")</f>
        <v>10,668</v>
      </c>
    </row>
    <row r="121" spans="19:32" x14ac:dyDescent="0.25">
      <c r="S121" s="115" t="s">
        <v>107</v>
      </c>
      <c r="T121" s="125">
        <v>1166</v>
      </c>
      <c r="U121" s="125">
        <v>1132</v>
      </c>
      <c r="V121" s="125">
        <v>1119</v>
      </c>
      <c r="W121" s="125">
        <v>1106</v>
      </c>
      <c r="X121" s="125">
        <v>1110</v>
      </c>
      <c r="Y121" s="125">
        <v>1155</v>
      </c>
      <c r="Z121" s="125">
        <v>1263</v>
      </c>
      <c r="AB121" s="122" t="str">
        <f>TEXT(Z121,"###,###")</f>
        <v>1,263</v>
      </c>
    </row>
    <row r="122" spans="19:32" x14ac:dyDescent="0.25">
      <c r="S122" s="115" t="s">
        <v>108</v>
      </c>
      <c r="T122" s="125">
        <v>905</v>
      </c>
      <c r="U122" s="125">
        <v>890</v>
      </c>
      <c r="V122" s="125">
        <v>959</v>
      </c>
      <c r="W122" s="125">
        <v>932</v>
      </c>
      <c r="X122" s="125">
        <v>929</v>
      </c>
      <c r="Y122" s="125">
        <v>1037</v>
      </c>
      <c r="Z122" s="125">
        <v>1068</v>
      </c>
      <c r="AB122" s="122" t="str">
        <f>TEXT(Z122,"###,###")</f>
        <v>1,068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9334</v>
      </c>
      <c r="U124" s="125">
        <v>9755</v>
      </c>
      <c r="V124" s="125">
        <v>9971</v>
      </c>
      <c r="W124" s="125">
        <v>10295</v>
      </c>
      <c r="X124" s="125">
        <v>10566</v>
      </c>
      <c r="Y124" s="125">
        <v>11134</v>
      </c>
      <c r="Z124" s="125">
        <v>11736</v>
      </c>
      <c r="AB124" s="122" t="str">
        <f>TEXT(Z124,"###,###")</f>
        <v>11,736</v>
      </c>
      <c r="AD124" s="139">
        <f>Z124/$Z$7*100</f>
        <v>90.318608588579337</v>
      </c>
    </row>
    <row r="125" spans="19:32" x14ac:dyDescent="0.25">
      <c r="S125" s="115" t="s">
        <v>110</v>
      </c>
      <c r="T125" s="125">
        <v>2071</v>
      </c>
      <c r="U125" s="125">
        <v>2022</v>
      </c>
      <c r="V125" s="125">
        <v>2078</v>
      </c>
      <c r="W125" s="125">
        <v>2038</v>
      </c>
      <c r="X125" s="125">
        <v>2039</v>
      </c>
      <c r="Y125" s="125">
        <v>2192</v>
      </c>
      <c r="Z125" s="125">
        <v>2331</v>
      </c>
      <c r="AB125" s="122" t="str">
        <f>TEXT(Z125,"###,###")</f>
        <v>2,331</v>
      </c>
      <c r="AD125" s="139">
        <f>Z125/$Z$7*100</f>
        <v>17.939048791750039</v>
      </c>
    </row>
    <row r="127" spans="19:32" x14ac:dyDescent="0.25">
      <c r="S127" s="115" t="s">
        <v>111</v>
      </c>
      <c r="T127" s="125">
        <v>5671</v>
      </c>
      <c r="U127" s="125">
        <v>5857</v>
      </c>
      <c r="V127" s="125">
        <v>5917</v>
      </c>
      <c r="W127" s="125">
        <v>6053</v>
      </c>
      <c r="X127" s="125">
        <v>6212</v>
      </c>
      <c r="Y127" s="125">
        <v>6499</v>
      </c>
      <c r="Z127" s="125">
        <v>6875</v>
      </c>
      <c r="AB127" s="122" t="str">
        <f>TEXT(Z127,"###,###")</f>
        <v>6,875</v>
      </c>
      <c r="AD127" s="139">
        <f>Z127/$Z$7*100</f>
        <v>52.909034939202705</v>
      </c>
    </row>
    <row r="128" spans="19:32" x14ac:dyDescent="0.25">
      <c r="S128" s="115" t="s">
        <v>112</v>
      </c>
      <c r="T128" s="125">
        <v>4822</v>
      </c>
      <c r="U128" s="125">
        <v>5031</v>
      </c>
      <c r="V128" s="125">
        <v>5167</v>
      </c>
      <c r="W128" s="125">
        <v>5346</v>
      </c>
      <c r="X128" s="125">
        <v>5467</v>
      </c>
      <c r="Y128" s="125">
        <v>5790</v>
      </c>
      <c r="Z128" s="125">
        <v>6118</v>
      </c>
      <c r="AB128" s="122" t="str">
        <f>TEXT(Z128,"###,###")</f>
        <v>6,118</v>
      </c>
      <c r="AD128" s="139">
        <f>Z128/$Z$7*100</f>
        <v>47.08326920116977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65" id="{55B9FAEE-CB77-4FC3-B7CA-BD17F4350C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68" id="{B5702E0E-2531-4EDD-B60F-280DAC344C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71" id="{F4C3AFFD-2D8B-4BF3-B011-10BE000856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74" id="{779FB7E9-D430-48E2-817A-50B2E8E09C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C3A96-B8C2-4509-B402-9607888E1104}">
  <sheetPr codeName="Sheet8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Greater Bendigo</v>
      </c>
      <c r="T1" s="113"/>
      <c r="U1" s="113"/>
      <c r="V1" s="113"/>
      <c r="W1" s="113"/>
      <c r="X1" s="113"/>
      <c r="Y1" s="114" t="str">
        <f>Y3</f>
        <v>8.25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141</v>
      </c>
      <c r="Y3" s="118" t="s">
        <v>235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8.25 Greater Bendigo,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75921</v>
      </c>
      <c r="U4" s="121">
        <v>75551</v>
      </c>
      <c r="V4" s="121">
        <v>75313</v>
      </c>
      <c r="W4" s="121">
        <v>77620</v>
      </c>
      <c r="X4" s="121">
        <v>77773</v>
      </c>
      <c r="Y4" s="121">
        <v>82578</v>
      </c>
      <c r="Z4" s="121">
        <v>85531</v>
      </c>
      <c r="AB4" s="122" t="str">
        <f>TEXT(Z4,"###,###")</f>
        <v>85,531</v>
      </c>
      <c r="AD4" s="123">
        <f>Z4/Y4-1</f>
        <v>3.5760129816658104E-2</v>
      </c>
      <c r="AF4" s="123">
        <f t="shared" ref="AF4:AF9" si="0">Z4/T4-1</f>
        <v>0.12657894390221425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38580</v>
      </c>
      <c r="U5" s="121">
        <v>38325</v>
      </c>
      <c r="V5" s="121">
        <v>38053</v>
      </c>
      <c r="W5" s="121">
        <v>39062</v>
      </c>
      <c r="X5" s="121">
        <v>38698</v>
      </c>
      <c r="Y5" s="121">
        <v>41304</v>
      </c>
      <c r="Z5" s="121">
        <v>42710</v>
      </c>
      <c r="AB5" s="122" t="str">
        <f>TEXT(Z5,"###,###")</f>
        <v>42,710</v>
      </c>
      <c r="AD5" s="123">
        <f t="shared" ref="AD5:AD9" si="1">Z5/Y5-1</f>
        <v>3.4040286655045549E-2</v>
      </c>
      <c r="AF5" s="123">
        <f t="shared" si="0"/>
        <v>0.10705028512182468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37341</v>
      </c>
      <c r="U6" s="121">
        <v>37224</v>
      </c>
      <c r="V6" s="121">
        <v>37260</v>
      </c>
      <c r="W6" s="121">
        <v>38558</v>
      </c>
      <c r="X6" s="121">
        <v>39075</v>
      </c>
      <c r="Y6" s="121">
        <v>41274</v>
      </c>
      <c r="Z6" s="121">
        <v>42820</v>
      </c>
      <c r="AB6" s="122" t="str">
        <f>TEXT(Z6,"###,###")</f>
        <v>42,820</v>
      </c>
      <c r="AD6" s="123">
        <f t="shared" si="1"/>
        <v>3.7456994718224612E-2</v>
      </c>
      <c r="AF6" s="123">
        <f t="shared" si="0"/>
        <v>0.14672879676494999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53975</v>
      </c>
      <c r="U7" s="121">
        <v>54467</v>
      </c>
      <c r="V7" s="121">
        <v>54488</v>
      </c>
      <c r="W7" s="121">
        <v>55102</v>
      </c>
      <c r="X7" s="121">
        <v>55970</v>
      </c>
      <c r="Y7" s="121">
        <v>58193</v>
      </c>
      <c r="Z7" s="121">
        <v>61004</v>
      </c>
      <c r="AB7" s="122" t="str">
        <f>TEXT(Z7,"###,###")</f>
        <v>61,004</v>
      </c>
      <c r="AD7" s="123">
        <f t="shared" si="1"/>
        <v>4.8304778925300385E-2</v>
      </c>
      <c r="AF7" s="123">
        <f t="shared" si="0"/>
        <v>0.13022695692450204</v>
      </c>
    </row>
    <row r="8" spans="1:32" ht="17.25" customHeight="1" x14ac:dyDescent="0.25">
      <c r="A8" s="44" t="s">
        <v>13</v>
      </c>
      <c r="B8" s="45"/>
      <c r="C8" s="46"/>
      <c r="D8" s="47" t="str">
        <f>AB4</f>
        <v>85,531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61,004</v>
      </c>
      <c r="P8" s="48"/>
      <c r="S8" s="120" t="s">
        <v>88</v>
      </c>
      <c r="T8" s="121">
        <v>33528.97</v>
      </c>
      <c r="U8" s="121">
        <v>34726</v>
      </c>
      <c r="V8" s="121">
        <v>35721.33</v>
      </c>
      <c r="W8" s="121">
        <v>36916</v>
      </c>
      <c r="X8" s="121">
        <v>38202</v>
      </c>
      <c r="Y8" s="121">
        <v>38655</v>
      </c>
      <c r="Z8" s="121">
        <v>40382.54</v>
      </c>
      <c r="AB8" s="122" t="str">
        <f>TEXT(Z8,"$###,###")</f>
        <v>$40,383</v>
      </c>
      <c r="AD8" s="123">
        <f t="shared" si="1"/>
        <v>4.4691243047471296E-2</v>
      </c>
      <c r="AF8" s="123">
        <f t="shared" si="0"/>
        <v>0.20440741245555705</v>
      </c>
    </row>
    <row r="9" spans="1:32" x14ac:dyDescent="0.25">
      <c r="A9" s="52" t="s">
        <v>15</v>
      </c>
      <c r="B9" s="53"/>
      <c r="C9" s="54"/>
      <c r="D9" s="55">
        <f>AD104</f>
        <v>72.580701733874264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50.868795488820403</v>
      </c>
      <c r="P9" s="56" t="s">
        <v>89</v>
      </c>
      <c r="S9" s="120" t="s">
        <v>7</v>
      </c>
      <c r="T9" s="121">
        <v>2335083186</v>
      </c>
      <c r="U9" s="121">
        <v>2427936175</v>
      </c>
      <c r="V9" s="121">
        <v>2498436456</v>
      </c>
      <c r="W9" s="121">
        <v>2614974622</v>
      </c>
      <c r="X9" s="121">
        <v>2730496369</v>
      </c>
      <c r="Y9" s="121">
        <v>2921097260</v>
      </c>
      <c r="Z9" s="121">
        <v>3197343649</v>
      </c>
      <c r="AB9" s="122" t="str">
        <f>TEXT(Z9/1000000,"$#,###.0")&amp;" mil"</f>
        <v>$3,197.3 mil</v>
      </c>
      <c r="AD9" s="123">
        <f t="shared" si="1"/>
        <v>9.4569391023974436E-2</v>
      </c>
      <c r="AF9" s="123">
        <f t="shared" si="0"/>
        <v>0.36926327428919281</v>
      </c>
    </row>
    <row r="10" spans="1:32" x14ac:dyDescent="0.25">
      <c r="A10" s="52" t="s">
        <v>18</v>
      </c>
      <c r="B10" s="53"/>
      <c r="C10" s="54"/>
      <c r="D10" s="55">
        <f>AD105</f>
        <v>19.778793653762964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49.129565274408236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93.056193036522188</v>
      </c>
      <c r="P11" s="56" t="s">
        <v>89</v>
      </c>
      <c r="S11" s="120" t="s">
        <v>30</v>
      </c>
      <c r="T11" s="125">
        <v>68286</v>
      </c>
      <c r="U11" s="125">
        <v>67975</v>
      </c>
      <c r="V11" s="125">
        <v>67852</v>
      </c>
      <c r="W11" s="125">
        <v>70173</v>
      </c>
      <c r="X11" s="125">
        <v>70325</v>
      </c>
      <c r="Y11" s="125">
        <v>74869</v>
      </c>
      <c r="Z11" s="125">
        <v>77416</v>
      </c>
    </row>
    <row r="12" spans="1:32" ht="28.5" customHeight="1" x14ac:dyDescent="0.25">
      <c r="A12" s="52" t="s">
        <v>20</v>
      </c>
      <c r="B12" s="54"/>
      <c r="C12" s="54"/>
      <c r="D12" s="55">
        <f>AD108</f>
        <v>14.916229203446704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13.302406399580354</v>
      </c>
      <c r="P12" s="56" t="s">
        <v>89</v>
      </c>
      <c r="S12" s="120" t="s">
        <v>31</v>
      </c>
      <c r="T12" s="125">
        <v>7634</v>
      </c>
      <c r="U12" s="125">
        <v>7577</v>
      </c>
      <c r="V12" s="125">
        <v>7462</v>
      </c>
      <c r="W12" s="125">
        <v>7446</v>
      </c>
      <c r="X12" s="125">
        <v>7447</v>
      </c>
      <c r="Y12" s="125">
        <v>7709</v>
      </c>
      <c r="Z12" s="125">
        <v>8115</v>
      </c>
    </row>
    <row r="13" spans="1:32" ht="15" customHeight="1" x14ac:dyDescent="0.25">
      <c r="A13" s="52" t="s">
        <v>21</v>
      </c>
      <c r="B13" s="54"/>
      <c r="C13" s="54"/>
      <c r="D13" s="55">
        <f>AD109</f>
        <v>14.848417532824357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22.594147151325249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40.000701500040918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1759</v>
      </c>
      <c r="Z15" s="125">
        <v>1704</v>
      </c>
      <c r="AB15" s="129">
        <f t="shared" ref="AB15:AB34" si="2">IF(Z15="np",0,Z15/$Z$34)</f>
        <v>1.9922601162151735E-2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1120</v>
      </c>
      <c r="Z16" s="125">
        <v>1109</v>
      </c>
      <c r="AB16" s="129">
        <f t="shared" si="2"/>
        <v>1.2966059089686781E-2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6331</v>
      </c>
      <c r="Z17" s="125">
        <v>6910</v>
      </c>
      <c r="AB17" s="129">
        <f t="shared" si="2"/>
        <v>8.0789421379382914E-2</v>
      </c>
    </row>
    <row r="18" spans="1:28" x14ac:dyDescent="0.25">
      <c r="A18" s="82" t="str">
        <f>$S$1&amp;" ("&amp;$T$2&amp;" to "&amp;$Z$2&amp;")"</f>
        <v>Greater Bendigo (2011-12 to 2017-18)</v>
      </c>
      <c r="B18" s="82"/>
      <c r="C18" s="82"/>
      <c r="D18" s="82"/>
      <c r="E18" s="82"/>
      <c r="F18" s="82"/>
      <c r="G18" s="82" t="str">
        <f>$S$1&amp;" ("&amp;$T$2&amp;" to "&amp;$Z$2&amp;")"</f>
        <v>Greater Bendigo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669</v>
      </c>
      <c r="Z18" s="125">
        <v>723</v>
      </c>
      <c r="AB18" s="129">
        <f t="shared" si="2"/>
        <v>8.4530754930960701E-3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5427</v>
      </c>
      <c r="Z19" s="125">
        <v>6356</v>
      </c>
      <c r="AB19" s="129">
        <f t="shared" si="2"/>
        <v>7.4312237668213862E-2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1848</v>
      </c>
      <c r="Z20" s="125">
        <v>1869</v>
      </c>
      <c r="AB20" s="129">
        <f t="shared" si="2"/>
        <v>2.1851726274684034E-2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8312</v>
      </c>
      <c r="Z21" s="125">
        <v>8696</v>
      </c>
      <c r="AB21" s="129">
        <f t="shared" si="2"/>
        <v>0.10167073926412645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5770</v>
      </c>
      <c r="Z22" s="125">
        <v>6163</v>
      </c>
      <c r="AB22" s="129">
        <f t="shared" si="2"/>
        <v>7.2055745869918503E-2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2490</v>
      </c>
      <c r="Z23" s="125">
        <v>2751</v>
      </c>
      <c r="AB23" s="129">
        <f t="shared" si="2"/>
        <v>3.2163776876220317E-2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865</v>
      </c>
      <c r="Z24" s="125">
        <v>874</v>
      </c>
      <c r="AB24" s="129">
        <f t="shared" si="2"/>
        <v>1.021851726274684E-2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3425</v>
      </c>
      <c r="Z25" s="125">
        <v>3517</v>
      </c>
      <c r="AB25" s="129">
        <f t="shared" si="2"/>
        <v>4.1119594065309656E-2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1118</v>
      </c>
      <c r="Z26" s="125">
        <v>1132</v>
      </c>
      <c r="AB26" s="129">
        <f t="shared" si="2"/>
        <v>1.3234967438706434E-2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3323</v>
      </c>
      <c r="Z27" s="125">
        <v>3700</v>
      </c>
      <c r="AB27" s="129">
        <f t="shared" si="2"/>
        <v>4.3259169190118206E-2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5858</v>
      </c>
      <c r="Z28" s="125">
        <v>6492</v>
      </c>
      <c r="AB28" s="129">
        <f t="shared" si="2"/>
        <v>7.5902304427634432E-2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4957</v>
      </c>
      <c r="Z29" s="125">
        <v>4537</v>
      </c>
      <c r="AB29" s="129">
        <f t="shared" si="2"/>
        <v>5.3045094760963862E-2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7683</v>
      </c>
      <c r="Z30" s="125">
        <v>7992</v>
      </c>
      <c r="AB30" s="129">
        <f t="shared" si="2"/>
        <v>9.3439805450655319E-2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11909</v>
      </c>
      <c r="Z31" s="125">
        <v>12367</v>
      </c>
      <c r="AB31" s="129">
        <f t="shared" si="2"/>
        <v>0.14459085010113293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1356</v>
      </c>
      <c r="Z32" s="125">
        <v>1537</v>
      </c>
      <c r="AB32" s="129">
        <f t="shared" si="2"/>
        <v>1.7970092714922076E-2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2300</v>
      </c>
      <c r="Z33" s="125">
        <v>2707</v>
      </c>
      <c r="AB33" s="129">
        <f t="shared" si="2"/>
        <v>3.1649343512878368E-2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82578</v>
      </c>
      <c r="Z34" s="132">
        <v>85531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12</v>
      </c>
      <c r="Y44" s="125">
        <v>14</v>
      </c>
      <c r="Z44" s="125">
        <v>17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906</v>
      </c>
      <c r="Y45" s="125">
        <v>994</v>
      </c>
      <c r="Z45" s="125">
        <v>1012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2423</v>
      </c>
      <c r="Y46" s="125">
        <v>2608</v>
      </c>
      <c r="Z46" s="125">
        <v>2738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3945</v>
      </c>
      <c r="Y47" s="125">
        <v>4196</v>
      </c>
      <c r="Z47" s="125">
        <v>4304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4697</v>
      </c>
      <c r="Y48" s="125">
        <v>5100</v>
      </c>
      <c r="Z48" s="125">
        <v>5182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Greater Bendigo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4223</v>
      </c>
      <c r="Y49" s="125">
        <v>4543</v>
      </c>
      <c r="Z49" s="125">
        <v>4707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3663</v>
      </c>
      <c r="Y50" s="125">
        <v>3871</v>
      </c>
      <c r="Z50" s="125">
        <v>3972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3577</v>
      </c>
      <c r="Y51" s="125">
        <v>3781</v>
      </c>
      <c r="Z51" s="125">
        <v>3861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3583</v>
      </c>
      <c r="Y52" s="125">
        <v>3851</v>
      </c>
      <c r="Z52" s="125">
        <v>3944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3575</v>
      </c>
      <c r="Y53" s="125">
        <v>3739</v>
      </c>
      <c r="Z53" s="125">
        <v>3726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3295</v>
      </c>
      <c r="Y54" s="125">
        <v>3466</v>
      </c>
      <c r="Z54" s="125">
        <v>3665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2580</v>
      </c>
      <c r="Y55" s="125">
        <v>2714</v>
      </c>
      <c r="Z55" s="125">
        <v>2850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1368</v>
      </c>
      <c r="Y56" s="125">
        <v>1480</v>
      </c>
      <c r="Z56" s="125">
        <v>1591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439</v>
      </c>
      <c r="Y57" s="125">
        <v>512</v>
      </c>
      <c r="Z57" s="125">
        <v>602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213</v>
      </c>
      <c r="Y58" s="125">
        <v>221</v>
      </c>
      <c r="Z58" s="125">
        <v>232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103</v>
      </c>
      <c r="Y59" s="125">
        <v>131</v>
      </c>
      <c r="Z59" s="125">
        <v>134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93</v>
      </c>
      <c r="Y60" s="125">
        <v>83</v>
      </c>
      <c r="Z60" s="125">
        <v>78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38698</v>
      </c>
      <c r="Y61" s="125">
        <v>41304</v>
      </c>
      <c r="Z61" s="125">
        <v>42710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26</v>
      </c>
      <c r="Y63" s="125">
        <v>23</v>
      </c>
      <c r="Z63" s="125">
        <v>24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Greater Bendigo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1099</v>
      </c>
      <c r="Y64" s="125">
        <v>1117</v>
      </c>
      <c r="Z64" s="125">
        <v>1114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2724</v>
      </c>
      <c r="Y65" s="125">
        <v>2892</v>
      </c>
      <c r="Z65" s="125">
        <v>2989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4288</v>
      </c>
      <c r="Y66" s="125">
        <v>4413</v>
      </c>
      <c r="Z66" s="125">
        <v>4398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4523</v>
      </c>
      <c r="Y67" s="125">
        <v>4768</v>
      </c>
      <c r="Z67" s="125">
        <v>4972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3847</v>
      </c>
      <c r="Y68" s="125">
        <v>4213</v>
      </c>
      <c r="Z68" s="125">
        <v>4480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3485</v>
      </c>
      <c r="Y69" s="125">
        <v>3797</v>
      </c>
      <c r="Z69" s="125">
        <v>4079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3952</v>
      </c>
      <c r="Y70" s="125">
        <v>3944</v>
      </c>
      <c r="Z70" s="125">
        <v>3924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3824</v>
      </c>
      <c r="Y71" s="125">
        <v>4109</v>
      </c>
      <c r="Z71" s="125">
        <v>4304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3847</v>
      </c>
      <c r="Y72" s="125">
        <v>3874</v>
      </c>
      <c r="Z72" s="125">
        <v>3948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3510</v>
      </c>
      <c r="Y73" s="125">
        <v>3815</v>
      </c>
      <c r="Z73" s="125">
        <v>3891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2278</v>
      </c>
      <c r="Y74" s="125">
        <v>2548</v>
      </c>
      <c r="Z74" s="125">
        <v>2699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946</v>
      </c>
      <c r="Y75" s="125">
        <v>999</v>
      </c>
      <c r="Z75" s="125">
        <v>1120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322</v>
      </c>
      <c r="Y76" s="125">
        <v>356</v>
      </c>
      <c r="Z76" s="125">
        <v>402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200</v>
      </c>
      <c r="Y77" s="125">
        <v>199</v>
      </c>
      <c r="Z77" s="125">
        <v>204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114</v>
      </c>
      <c r="Y78" s="125">
        <v>122</v>
      </c>
      <c r="Z78" s="125">
        <v>124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92</v>
      </c>
      <c r="Y79" s="125">
        <v>85</v>
      </c>
      <c r="Z79" s="125">
        <v>108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39075</v>
      </c>
      <c r="Y80" s="125">
        <v>41274</v>
      </c>
      <c r="Z80" s="125">
        <v>42820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Greater Bendigo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3108</v>
      </c>
      <c r="Y83" s="125">
        <v>3202</v>
      </c>
      <c r="Z83" s="125">
        <v>3348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3755</v>
      </c>
      <c r="Y84" s="125">
        <v>3883</v>
      </c>
      <c r="Z84" s="125">
        <v>4003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85,531</v>
      </c>
      <c r="D85" s="96">
        <f t="shared" ref="D85:D90" si="4">AD4</f>
        <v>3.5760129816658104E-2</v>
      </c>
      <c r="E85" s="97">
        <f t="shared" ref="E85:E90" si="5">AD4</f>
        <v>3.5760129816658104E-2</v>
      </c>
      <c r="F85" s="96">
        <f t="shared" ref="F85:F90" si="6">AF4</f>
        <v>0.12657894390221425</v>
      </c>
      <c r="G85" s="97">
        <f t="shared" ref="G85:G90" si="7">AF4</f>
        <v>0.12657894390221425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5223</v>
      </c>
      <c r="Y85" s="125">
        <v>5385</v>
      </c>
      <c r="Z85" s="125">
        <v>5718</v>
      </c>
    </row>
    <row r="86" spans="1:32" ht="15" customHeight="1" x14ac:dyDescent="0.25">
      <c r="A86" s="98" t="s">
        <v>4</v>
      </c>
      <c r="B86" s="95"/>
      <c r="C86" s="109" t="str">
        <f t="shared" si="3"/>
        <v>42,710</v>
      </c>
      <c r="D86" s="96">
        <f t="shared" si="4"/>
        <v>3.4040286655045549E-2</v>
      </c>
      <c r="E86" s="97">
        <f t="shared" si="5"/>
        <v>3.4040286655045549E-2</v>
      </c>
      <c r="F86" s="96">
        <f t="shared" si="6"/>
        <v>0.10705028512182468</v>
      </c>
      <c r="G86" s="97">
        <f t="shared" si="7"/>
        <v>0.10705028512182468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1649</v>
      </c>
      <c r="Y86" s="125">
        <v>1832</v>
      </c>
      <c r="Z86" s="125">
        <v>1949</v>
      </c>
    </row>
    <row r="87" spans="1:32" ht="15" customHeight="1" x14ac:dyDescent="0.25">
      <c r="A87" s="98" t="s">
        <v>5</v>
      </c>
      <c r="B87" s="95"/>
      <c r="C87" s="109" t="str">
        <f t="shared" si="3"/>
        <v>42,820</v>
      </c>
      <c r="D87" s="96">
        <f t="shared" si="4"/>
        <v>3.7456994718224612E-2</v>
      </c>
      <c r="E87" s="97">
        <f t="shared" si="5"/>
        <v>3.7456994718224612E-2</v>
      </c>
      <c r="F87" s="96">
        <f t="shared" si="6"/>
        <v>0.14672879676494999</v>
      </c>
      <c r="G87" s="97">
        <f t="shared" si="7"/>
        <v>0.14672879676494999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1325</v>
      </c>
      <c r="Y87" s="125">
        <v>1402</v>
      </c>
      <c r="Z87" s="125">
        <v>1447</v>
      </c>
    </row>
    <row r="88" spans="1:32" ht="15" customHeight="1" x14ac:dyDescent="0.25">
      <c r="A88" s="95" t="s">
        <v>6</v>
      </c>
      <c r="B88" s="95"/>
      <c r="C88" s="109" t="str">
        <f t="shared" si="3"/>
        <v>61,004</v>
      </c>
      <c r="D88" s="96">
        <f t="shared" si="4"/>
        <v>4.8304778925300385E-2</v>
      </c>
      <c r="E88" s="97">
        <f t="shared" si="5"/>
        <v>4.8304778925300385E-2</v>
      </c>
      <c r="F88" s="96">
        <f t="shared" si="6"/>
        <v>0.13022695692450204</v>
      </c>
      <c r="G88" s="97">
        <f t="shared" si="7"/>
        <v>0.13022695692450204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1595</v>
      </c>
      <c r="Y88" s="125">
        <v>1663</v>
      </c>
      <c r="Z88" s="125">
        <v>1753</v>
      </c>
    </row>
    <row r="89" spans="1:32" ht="15" customHeight="1" x14ac:dyDescent="0.25">
      <c r="A89" s="95" t="s">
        <v>104</v>
      </c>
      <c r="B89" s="95"/>
      <c r="C89" s="146" t="str">
        <f t="shared" si="3"/>
        <v>$40,383</v>
      </c>
      <c r="D89" s="96">
        <f t="shared" si="4"/>
        <v>4.4691243047471296E-2</v>
      </c>
      <c r="E89" s="97">
        <f t="shared" si="5"/>
        <v>4.4691243047471296E-2</v>
      </c>
      <c r="F89" s="96">
        <f t="shared" si="6"/>
        <v>0.20440741245555705</v>
      </c>
      <c r="G89" s="97">
        <f t="shared" si="7"/>
        <v>0.20440741245555705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2448</v>
      </c>
      <c r="Y89" s="125">
        <v>2514</v>
      </c>
      <c r="Z89" s="125">
        <v>2683</v>
      </c>
    </row>
    <row r="90" spans="1:32" ht="15" customHeight="1" x14ac:dyDescent="0.25">
      <c r="A90" s="95" t="s">
        <v>7</v>
      </c>
      <c r="B90" s="95"/>
      <c r="C90" s="109" t="str">
        <f t="shared" si="3"/>
        <v>$3,197.3 mil</v>
      </c>
      <c r="D90" s="96">
        <f t="shared" si="4"/>
        <v>9.4569391023974436E-2</v>
      </c>
      <c r="E90" s="97">
        <f t="shared" si="5"/>
        <v>9.4569391023974436E-2</v>
      </c>
      <c r="F90" s="96">
        <f t="shared" si="6"/>
        <v>0.36926327428919281</v>
      </c>
      <c r="G90" s="97">
        <f t="shared" si="7"/>
        <v>0.36926327428919281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3679</v>
      </c>
      <c r="Y90" s="125">
        <v>4002</v>
      </c>
      <c r="Z90" s="125">
        <v>4369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28517</v>
      </c>
      <c r="Y91" s="125">
        <v>29594</v>
      </c>
      <c r="Z91" s="125">
        <v>31032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1928</v>
      </c>
      <c r="Y93" s="125">
        <v>2120</v>
      </c>
      <c r="Z93" s="125">
        <v>2279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6252</v>
      </c>
      <c r="Y94" s="125">
        <v>6471</v>
      </c>
      <c r="Z94" s="125">
        <v>6800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926</v>
      </c>
      <c r="Y95" s="125">
        <v>979</v>
      </c>
      <c r="Z95" s="125">
        <v>1039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3759</v>
      </c>
      <c r="Y96" s="125">
        <v>4123</v>
      </c>
      <c r="Z96" s="125">
        <v>4507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4561</v>
      </c>
      <c r="Y97" s="125">
        <v>4951</v>
      </c>
      <c r="Z97" s="125">
        <v>5128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2985</v>
      </c>
      <c r="Y98" s="125">
        <v>3035</v>
      </c>
      <c r="Z98" s="125">
        <v>3155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234</v>
      </c>
      <c r="Y99" s="125">
        <v>257</v>
      </c>
      <c r="Z99" s="125">
        <v>280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1980</v>
      </c>
      <c r="Y100" s="125">
        <v>2126</v>
      </c>
      <c r="Z100" s="125">
        <v>2351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27453</v>
      </c>
      <c r="Y101" s="125">
        <v>28599</v>
      </c>
      <c r="Z101" s="125">
        <v>29971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54546</v>
      </c>
      <c r="Y104" s="125">
        <v>59744</v>
      </c>
      <c r="Z104" s="125">
        <v>62079</v>
      </c>
      <c r="AB104" s="122" t="str">
        <f>TEXT(Z104,"###,###")</f>
        <v>62,079</v>
      </c>
      <c r="AD104" s="143">
        <f>Z104/($Z$4)*100</f>
        <v>72.580701733874264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16355</v>
      </c>
      <c r="Y105" s="125">
        <v>16994</v>
      </c>
      <c r="Z105" s="125">
        <v>16917</v>
      </c>
      <c r="AB105" s="122" t="str">
        <f>TEXT(Z105,"###,###")</f>
        <v>16,917</v>
      </c>
      <c r="AD105" s="143">
        <f>Z105/($Z$4)*100</f>
        <v>19.778793653762964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70901</v>
      </c>
      <c r="Y106" s="132">
        <v>76738</v>
      </c>
      <c r="Z106" s="132">
        <v>78996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10012</v>
      </c>
      <c r="Y108" s="125">
        <v>11501</v>
      </c>
      <c r="Z108" s="125">
        <v>12758</v>
      </c>
      <c r="AB108" s="122" t="str">
        <f>TEXT(Z108,"###,###")</f>
        <v>12,758</v>
      </c>
      <c r="AD108" s="143">
        <f>Z108/($Z$4)*100</f>
        <v>14.916229203446704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11987</v>
      </c>
      <c r="Y109" s="125">
        <v>12576</v>
      </c>
      <c r="Z109" s="125">
        <v>12700</v>
      </c>
      <c r="AB109" s="122" t="str">
        <f>TEXT(Z109,"###,###")</f>
        <v>12,700</v>
      </c>
      <c r="AD109" s="143">
        <f>Z109/($Z$4)*100</f>
        <v>14.848417532824357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17874</v>
      </c>
      <c r="Y110" s="125">
        <v>19324</v>
      </c>
      <c r="Z110" s="125">
        <v>19325</v>
      </c>
      <c r="AB110" s="122" t="str">
        <f>TEXT(Z110,"###,###")</f>
        <v>19,325</v>
      </c>
      <c r="AD110" s="143">
        <f>Z110/($Z$4)*100</f>
        <v>22.594147151325249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31028</v>
      </c>
      <c r="Y111" s="125">
        <v>33337</v>
      </c>
      <c r="Z111" s="125">
        <v>34213</v>
      </c>
      <c r="AB111" s="122" t="str">
        <f>TEXT(Z111,"###,###")</f>
        <v>34,213</v>
      </c>
      <c r="AD111" s="143">
        <f>Z111/($Z$4)*100</f>
        <v>40.000701500040918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77773</v>
      </c>
      <c r="Y112" s="125">
        <v>82578</v>
      </c>
      <c r="Z112" s="125">
        <v>85531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40.32</v>
      </c>
      <c r="U118" s="144">
        <v>39.590000000000003</v>
      </c>
      <c r="V118" s="144">
        <v>37.83</v>
      </c>
      <c r="W118" s="144">
        <v>39.93</v>
      </c>
      <c r="X118" s="144">
        <v>40.97</v>
      </c>
      <c r="Y118" s="144">
        <v>41.03</v>
      </c>
      <c r="Z118" s="144">
        <v>41.24</v>
      </c>
      <c r="AB118" s="122" t="str">
        <f>TEXT(Z118,"##.0")</f>
        <v>41.2</v>
      </c>
    </row>
    <row r="120" spans="19:32" x14ac:dyDescent="0.25">
      <c r="S120" s="115" t="s">
        <v>106</v>
      </c>
      <c r="T120" s="125">
        <v>46340</v>
      </c>
      <c r="U120" s="125">
        <v>46892</v>
      </c>
      <c r="V120" s="125">
        <v>47027</v>
      </c>
      <c r="W120" s="125">
        <v>47655</v>
      </c>
      <c r="X120" s="125">
        <v>48522</v>
      </c>
      <c r="Y120" s="125">
        <v>50484</v>
      </c>
      <c r="Z120" s="125">
        <v>52889</v>
      </c>
      <c r="AB120" s="122" t="str">
        <f>TEXT(Z120,"###,###")</f>
        <v>52,889</v>
      </c>
    </row>
    <row r="121" spans="19:32" x14ac:dyDescent="0.25">
      <c r="S121" s="115" t="s">
        <v>107</v>
      </c>
      <c r="T121" s="125">
        <v>4035</v>
      </c>
      <c r="U121" s="125">
        <v>4022</v>
      </c>
      <c r="V121" s="125">
        <v>3956</v>
      </c>
      <c r="W121" s="125">
        <v>3925</v>
      </c>
      <c r="X121" s="125">
        <v>3824</v>
      </c>
      <c r="Y121" s="125">
        <v>3972</v>
      </c>
      <c r="Z121" s="125">
        <v>4236</v>
      </c>
      <c r="AB121" s="122" t="str">
        <f>TEXT(Z121,"###,###")</f>
        <v>4,236</v>
      </c>
    </row>
    <row r="122" spans="19:32" x14ac:dyDescent="0.25">
      <c r="S122" s="115" t="s">
        <v>108</v>
      </c>
      <c r="T122" s="125">
        <v>3605</v>
      </c>
      <c r="U122" s="125">
        <v>3556</v>
      </c>
      <c r="V122" s="125">
        <v>3501</v>
      </c>
      <c r="W122" s="125">
        <v>3516</v>
      </c>
      <c r="X122" s="125">
        <v>3627</v>
      </c>
      <c r="Y122" s="125">
        <v>3737</v>
      </c>
      <c r="Z122" s="125">
        <v>3879</v>
      </c>
      <c r="AB122" s="122" t="str">
        <f>TEXT(Z122,"###,###")</f>
        <v>3,879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49945</v>
      </c>
      <c r="U124" s="125">
        <v>50448</v>
      </c>
      <c r="V124" s="125">
        <v>50528</v>
      </c>
      <c r="W124" s="125">
        <v>51171</v>
      </c>
      <c r="X124" s="125">
        <v>52149</v>
      </c>
      <c r="Y124" s="125">
        <v>54221</v>
      </c>
      <c r="Z124" s="125">
        <v>56768</v>
      </c>
      <c r="AB124" s="122" t="str">
        <f>TEXT(Z124,"###,###")</f>
        <v>56,768</v>
      </c>
      <c r="AD124" s="139">
        <f>Z124/$Z$7*100</f>
        <v>93.056193036522188</v>
      </c>
    </row>
    <row r="125" spans="19:32" x14ac:dyDescent="0.25">
      <c r="S125" s="115" t="s">
        <v>110</v>
      </c>
      <c r="T125" s="125">
        <v>7640</v>
      </c>
      <c r="U125" s="125">
        <v>7578</v>
      </c>
      <c r="V125" s="125">
        <v>7457</v>
      </c>
      <c r="W125" s="125">
        <v>7441</v>
      </c>
      <c r="X125" s="125">
        <v>7451</v>
      </c>
      <c r="Y125" s="125">
        <v>7709</v>
      </c>
      <c r="Z125" s="125">
        <v>8115</v>
      </c>
      <c r="AB125" s="122" t="str">
        <f>TEXT(Z125,"###,###")</f>
        <v>8,115</v>
      </c>
      <c r="AD125" s="139">
        <f>Z125/$Z$7*100</f>
        <v>13.302406399580354</v>
      </c>
    </row>
    <row r="127" spans="19:32" x14ac:dyDescent="0.25">
      <c r="S127" s="115" t="s">
        <v>111</v>
      </c>
      <c r="T127" s="125">
        <v>27829</v>
      </c>
      <c r="U127" s="125">
        <v>28055</v>
      </c>
      <c r="V127" s="125">
        <v>28031</v>
      </c>
      <c r="W127" s="125">
        <v>28243</v>
      </c>
      <c r="X127" s="125">
        <v>28517</v>
      </c>
      <c r="Y127" s="125">
        <v>29594</v>
      </c>
      <c r="Z127" s="125">
        <v>31032</v>
      </c>
      <c r="AB127" s="122" t="str">
        <f>TEXT(Z127,"###,###")</f>
        <v>31,032</v>
      </c>
      <c r="AD127" s="139">
        <f>Z127/$Z$7*100</f>
        <v>50.868795488820403</v>
      </c>
    </row>
    <row r="128" spans="19:32" x14ac:dyDescent="0.25">
      <c r="S128" s="115" t="s">
        <v>112</v>
      </c>
      <c r="T128" s="125">
        <v>26146</v>
      </c>
      <c r="U128" s="125">
        <v>26410</v>
      </c>
      <c r="V128" s="125">
        <v>26457</v>
      </c>
      <c r="W128" s="125">
        <v>26859</v>
      </c>
      <c r="X128" s="125">
        <v>27453</v>
      </c>
      <c r="Y128" s="125">
        <v>28599</v>
      </c>
      <c r="Z128" s="125">
        <v>29971</v>
      </c>
      <c r="AB128" s="122" t="str">
        <f>TEXT(Z128,"###,###")</f>
        <v>29,971</v>
      </c>
      <c r="AD128" s="139">
        <f>Z128/$Z$7*100</f>
        <v>49.129565274408236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55" id="{4CFB58B3-FDEF-4B52-88FE-F9D01678A6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58" id="{2427265C-61C3-4515-8E3B-D6CF110307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61" id="{CE15AE10-E2FA-4EE8-97E3-93F5CA9B93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64" id="{07623A02-F4BE-4B59-B8FC-3A5BAC09A0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9CFF4-FFF2-4FD8-9561-48FB15B390B3}">
  <sheetPr codeName="Sheet9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Greater Dandenong</v>
      </c>
      <c r="T1" s="113"/>
      <c r="U1" s="113"/>
      <c r="V1" s="113"/>
      <c r="W1" s="113"/>
      <c r="X1" s="113"/>
      <c r="Y1" s="114" t="str">
        <f>Y3</f>
        <v>8.26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142</v>
      </c>
      <c r="Y3" s="118" t="s">
        <v>236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8.26 Greater Dandenong,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98598</v>
      </c>
      <c r="U4" s="121">
        <v>98407</v>
      </c>
      <c r="V4" s="121">
        <v>98039</v>
      </c>
      <c r="W4" s="121">
        <v>100993</v>
      </c>
      <c r="X4" s="121">
        <v>105485</v>
      </c>
      <c r="Y4" s="121">
        <v>112197</v>
      </c>
      <c r="Z4" s="121">
        <v>118984</v>
      </c>
      <c r="AB4" s="122" t="str">
        <f>TEXT(Z4,"###,###")</f>
        <v>118,984</v>
      </c>
      <c r="AD4" s="123">
        <f>Z4/Y4-1</f>
        <v>6.0491813506599934E-2</v>
      </c>
      <c r="AF4" s="123">
        <f t="shared" ref="AF4:AF9" si="0">Z4/T4-1</f>
        <v>0.20675875778413366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57265</v>
      </c>
      <c r="U5" s="121">
        <v>56868</v>
      </c>
      <c r="V5" s="121">
        <v>56513</v>
      </c>
      <c r="W5" s="121">
        <v>58124</v>
      </c>
      <c r="X5" s="121">
        <v>60927</v>
      </c>
      <c r="Y5" s="121">
        <v>64985</v>
      </c>
      <c r="Z5" s="121">
        <v>69130</v>
      </c>
      <c r="AB5" s="122" t="str">
        <f>TEXT(Z5,"###,###")</f>
        <v>69,130</v>
      </c>
      <c r="AD5" s="123">
        <f t="shared" ref="AD5:AD9" si="1">Z5/Y5-1</f>
        <v>6.3783950142340506E-2</v>
      </c>
      <c r="AF5" s="123">
        <f t="shared" si="0"/>
        <v>0.20719462149655121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41333</v>
      </c>
      <c r="U6" s="121">
        <v>41538</v>
      </c>
      <c r="V6" s="121">
        <v>41526</v>
      </c>
      <c r="W6" s="121">
        <v>42869</v>
      </c>
      <c r="X6" s="121">
        <v>44558</v>
      </c>
      <c r="Y6" s="121">
        <v>47212</v>
      </c>
      <c r="Z6" s="121">
        <v>49854</v>
      </c>
      <c r="AB6" s="122" t="str">
        <f>TEXT(Z6,"###,###")</f>
        <v>49,854</v>
      </c>
      <c r="AD6" s="123">
        <f t="shared" si="1"/>
        <v>5.5960349063797432E-2</v>
      </c>
      <c r="AF6" s="123">
        <f t="shared" si="0"/>
        <v>0.2061548883458737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71813</v>
      </c>
      <c r="U7" s="121">
        <v>71847</v>
      </c>
      <c r="V7" s="121">
        <v>72141</v>
      </c>
      <c r="W7" s="121">
        <v>73685</v>
      </c>
      <c r="X7" s="121">
        <v>76711</v>
      </c>
      <c r="Y7" s="121">
        <v>79659</v>
      </c>
      <c r="Z7" s="121">
        <v>83328</v>
      </c>
      <c r="AB7" s="122" t="str">
        <f>TEXT(Z7,"###,###")</f>
        <v>83,328</v>
      </c>
      <c r="AD7" s="123">
        <f t="shared" si="1"/>
        <v>4.6058825744736964E-2</v>
      </c>
      <c r="AF7" s="123">
        <f t="shared" si="0"/>
        <v>0.16034701237937421</v>
      </c>
    </row>
    <row r="8" spans="1:32" ht="17.25" customHeight="1" x14ac:dyDescent="0.25">
      <c r="A8" s="44" t="s">
        <v>13</v>
      </c>
      <c r="B8" s="45"/>
      <c r="C8" s="46"/>
      <c r="D8" s="47" t="str">
        <f>AB4</f>
        <v>118,984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83,328</v>
      </c>
      <c r="P8" s="48"/>
      <c r="S8" s="120" t="s">
        <v>88</v>
      </c>
      <c r="T8" s="121">
        <v>34618.550000000003</v>
      </c>
      <c r="U8" s="121">
        <v>35418.68</v>
      </c>
      <c r="V8" s="121">
        <v>35764</v>
      </c>
      <c r="W8" s="121">
        <v>37434</v>
      </c>
      <c r="X8" s="121">
        <v>38356.9</v>
      </c>
      <c r="Y8" s="121">
        <v>38438</v>
      </c>
      <c r="Z8" s="121">
        <v>39050.86</v>
      </c>
      <c r="AB8" s="122" t="str">
        <f>TEXT(Z8,"$###,###")</f>
        <v>$39,051</v>
      </c>
      <c r="AD8" s="123">
        <f t="shared" si="1"/>
        <v>1.5944117800093638E-2</v>
      </c>
      <c r="AF8" s="123">
        <f t="shared" si="0"/>
        <v>0.12803280322254973</v>
      </c>
    </row>
    <row r="9" spans="1:32" x14ac:dyDescent="0.25">
      <c r="A9" s="52" t="s">
        <v>15</v>
      </c>
      <c r="B9" s="53"/>
      <c r="C9" s="54"/>
      <c r="D9" s="55">
        <f>AD104</f>
        <v>83.443992469575747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57.420074884792626</v>
      </c>
      <c r="P9" s="56" t="s">
        <v>89</v>
      </c>
      <c r="S9" s="120" t="s">
        <v>7</v>
      </c>
      <c r="T9" s="121">
        <v>2789329593</v>
      </c>
      <c r="U9" s="121">
        <v>2856353575</v>
      </c>
      <c r="V9" s="121">
        <v>2929310616</v>
      </c>
      <c r="W9" s="121">
        <v>3085562154</v>
      </c>
      <c r="X9" s="121">
        <v>3302972129</v>
      </c>
      <c r="Y9" s="121">
        <v>3509052131</v>
      </c>
      <c r="Z9" s="121">
        <v>3818439119</v>
      </c>
      <c r="AB9" s="122" t="str">
        <f>TEXT(Z9/1000000,"$#,###.0")&amp;" mil"</f>
        <v>$3,818.4 mil</v>
      </c>
      <c r="AD9" s="123">
        <f t="shared" si="1"/>
        <v>8.8168250698467565E-2</v>
      </c>
      <c r="AF9" s="123">
        <f t="shared" si="0"/>
        <v>0.36894511447575651</v>
      </c>
    </row>
    <row r="10" spans="1:32" x14ac:dyDescent="0.25">
      <c r="A10" s="52" t="s">
        <v>18</v>
      </c>
      <c r="B10" s="53"/>
      <c r="C10" s="54"/>
      <c r="D10" s="55">
        <f>AD105</f>
        <v>8.1036105694883336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42.579925115207374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91.383448540706596</v>
      </c>
      <c r="P11" s="56" t="s">
        <v>89</v>
      </c>
      <c r="S11" s="120" t="s">
        <v>30</v>
      </c>
      <c r="T11" s="125">
        <v>88541</v>
      </c>
      <c r="U11" s="125">
        <v>88126</v>
      </c>
      <c r="V11" s="125">
        <v>87637</v>
      </c>
      <c r="W11" s="125">
        <v>90251</v>
      </c>
      <c r="X11" s="125">
        <v>93589</v>
      </c>
      <c r="Y11" s="125">
        <v>99299</v>
      </c>
      <c r="Z11" s="125">
        <v>105222</v>
      </c>
    </row>
    <row r="12" spans="1:32" ht="28.5" customHeight="1" x14ac:dyDescent="0.25">
      <c r="A12" s="52" t="s">
        <v>20</v>
      </c>
      <c r="B12" s="54"/>
      <c r="C12" s="54"/>
      <c r="D12" s="55">
        <f>AD108</f>
        <v>18.552914677603709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16.516657066052225</v>
      </c>
      <c r="P12" s="56" t="s">
        <v>89</v>
      </c>
      <c r="S12" s="120" t="s">
        <v>31</v>
      </c>
      <c r="T12" s="125">
        <v>10057</v>
      </c>
      <c r="U12" s="125">
        <v>10281</v>
      </c>
      <c r="V12" s="125">
        <v>10402</v>
      </c>
      <c r="W12" s="125">
        <v>10742</v>
      </c>
      <c r="X12" s="125">
        <v>11896</v>
      </c>
      <c r="Y12" s="125">
        <v>12898</v>
      </c>
      <c r="Z12" s="125">
        <v>13762</v>
      </c>
    </row>
    <row r="13" spans="1:32" ht="15" customHeight="1" x14ac:dyDescent="0.25">
      <c r="A13" s="52" t="s">
        <v>21</v>
      </c>
      <c r="B13" s="54"/>
      <c r="C13" s="54"/>
      <c r="D13" s="55">
        <f>AD109</f>
        <v>13.626201842264507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23.367007328716465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36.001479190479394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1610</v>
      </c>
      <c r="Z15" s="125">
        <v>1914</v>
      </c>
      <c r="AB15" s="129">
        <f t="shared" ref="AB15:AB34" si="2">IF(Z15="np",0,Z15/$Z$34)</f>
        <v>1.6086196463390035E-2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84</v>
      </c>
      <c r="Z16" s="125">
        <v>85</v>
      </c>
      <c r="AB16" s="129">
        <f t="shared" si="2"/>
        <v>7.1438176561554496E-4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14329</v>
      </c>
      <c r="Z17" s="125">
        <v>14846</v>
      </c>
      <c r="AB17" s="129">
        <f t="shared" si="2"/>
        <v>0.12477307873327506</v>
      </c>
    </row>
    <row r="18" spans="1:28" x14ac:dyDescent="0.25">
      <c r="A18" s="82" t="str">
        <f>$S$1&amp;" ("&amp;$T$2&amp;" to "&amp;$Z$2&amp;")"</f>
        <v>Greater Dandenong (2011-12 to 2017-18)</v>
      </c>
      <c r="B18" s="82"/>
      <c r="C18" s="82"/>
      <c r="D18" s="82"/>
      <c r="E18" s="82"/>
      <c r="F18" s="82"/>
      <c r="G18" s="82" t="str">
        <f>$S$1&amp;" ("&amp;$T$2&amp;" to "&amp;$Z$2&amp;")"</f>
        <v>Greater Dandenong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729</v>
      </c>
      <c r="Z18" s="125">
        <v>816</v>
      </c>
      <c r="AB18" s="129">
        <f t="shared" si="2"/>
        <v>6.8580649499092317E-3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5413</v>
      </c>
      <c r="Z19" s="125">
        <v>7191</v>
      </c>
      <c r="AB19" s="129">
        <f t="shared" si="2"/>
        <v>6.0436697371075106E-2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6202</v>
      </c>
      <c r="Z20" s="125">
        <v>6475</v>
      </c>
      <c r="AB20" s="129">
        <f t="shared" si="2"/>
        <v>5.4419081557184161E-2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10375</v>
      </c>
      <c r="Z21" s="125">
        <v>10806</v>
      </c>
      <c r="AB21" s="129">
        <f t="shared" si="2"/>
        <v>9.0818933638136215E-2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7630</v>
      </c>
      <c r="Z22" s="125">
        <v>7901</v>
      </c>
      <c r="AB22" s="129">
        <f t="shared" si="2"/>
        <v>6.6403886236804946E-2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4120</v>
      </c>
      <c r="Z23" s="125">
        <v>5405</v>
      </c>
      <c r="AB23" s="129">
        <f t="shared" si="2"/>
        <v>4.5426275801788478E-2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1205</v>
      </c>
      <c r="Z24" s="125">
        <v>1215</v>
      </c>
      <c r="AB24" s="129">
        <f t="shared" si="2"/>
        <v>1.0211457002622201E-2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3964</v>
      </c>
      <c r="Z25" s="125">
        <v>4190</v>
      </c>
      <c r="AB25" s="129">
        <f t="shared" si="2"/>
        <v>3.5214818799166277E-2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1375</v>
      </c>
      <c r="Z26" s="125">
        <v>1579</v>
      </c>
      <c r="AB26" s="129">
        <f t="shared" si="2"/>
        <v>1.3270691857728771E-2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5598</v>
      </c>
      <c r="Z27" s="125">
        <v>6482</v>
      </c>
      <c r="AB27" s="129">
        <f t="shared" si="2"/>
        <v>5.4477912996705437E-2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15462</v>
      </c>
      <c r="Z28" s="125">
        <v>18864</v>
      </c>
      <c r="AB28" s="129">
        <f t="shared" si="2"/>
        <v>0.15854232501848989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3123</v>
      </c>
      <c r="Z29" s="125">
        <v>2836</v>
      </c>
      <c r="AB29" s="129">
        <f t="shared" si="2"/>
        <v>2.3835137497478651E-2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4428</v>
      </c>
      <c r="Z30" s="125">
        <v>4669</v>
      </c>
      <c r="AB30" s="129">
        <f t="shared" si="2"/>
        <v>3.9240570160693877E-2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10486</v>
      </c>
      <c r="Z31" s="125">
        <v>11504</v>
      </c>
      <c r="AB31" s="129">
        <f t="shared" si="2"/>
        <v>9.6685268607543867E-2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1212</v>
      </c>
      <c r="Z32" s="125">
        <v>1341</v>
      </c>
      <c r="AB32" s="129">
        <f t="shared" si="2"/>
        <v>1.1270422914005245E-2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3999</v>
      </c>
      <c r="Z33" s="125">
        <v>4687</v>
      </c>
      <c r="AB33" s="129">
        <f t="shared" si="2"/>
        <v>3.939185100517717E-2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112197</v>
      </c>
      <c r="Z34" s="132">
        <v>118984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16</v>
      </c>
      <c r="Y44" s="125">
        <v>7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525</v>
      </c>
      <c r="Y45" s="125">
        <v>586</v>
      </c>
      <c r="Z45" s="125">
        <v>600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3182</v>
      </c>
      <c r="Y46" s="125">
        <v>3172</v>
      </c>
      <c r="Z46" s="125">
        <v>3125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7233</v>
      </c>
      <c r="Y47" s="125">
        <v>7975</v>
      </c>
      <c r="Z47" s="125">
        <v>8687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9757</v>
      </c>
      <c r="Y48" s="125">
        <v>10709</v>
      </c>
      <c r="Z48" s="125">
        <v>11943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Greater Dandenong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9892</v>
      </c>
      <c r="Y49" s="125">
        <v>10323</v>
      </c>
      <c r="Z49" s="125">
        <v>10686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7370</v>
      </c>
      <c r="Y50" s="125">
        <v>8018</v>
      </c>
      <c r="Z50" s="125">
        <v>8737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5682</v>
      </c>
      <c r="Y51" s="125">
        <v>5966</v>
      </c>
      <c r="Z51" s="125">
        <v>6230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4994</v>
      </c>
      <c r="Y52" s="125">
        <v>5340</v>
      </c>
      <c r="Z52" s="125">
        <v>5521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4296</v>
      </c>
      <c r="Y53" s="125">
        <v>4528</v>
      </c>
      <c r="Z53" s="125">
        <v>4718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3604</v>
      </c>
      <c r="Y54" s="125">
        <v>3787</v>
      </c>
      <c r="Z54" s="125">
        <v>3972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2501</v>
      </c>
      <c r="Y55" s="125">
        <v>2610</v>
      </c>
      <c r="Z55" s="125">
        <v>2745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1209</v>
      </c>
      <c r="Y56" s="125">
        <v>1209</v>
      </c>
      <c r="Z56" s="125">
        <v>1303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388</v>
      </c>
      <c r="Y57" s="125">
        <v>459</v>
      </c>
      <c r="Z57" s="125">
        <v>497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150</v>
      </c>
      <c r="Y58" s="125">
        <v>159</v>
      </c>
      <c r="Z58" s="125">
        <v>152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93</v>
      </c>
      <c r="Y59" s="125">
        <v>94</v>
      </c>
      <c r="Z59" s="125">
        <v>93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46</v>
      </c>
      <c r="Y60" s="125">
        <v>43</v>
      </c>
      <c r="Z60" s="125">
        <v>42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60927</v>
      </c>
      <c r="Y61" s="125">
        <v>64985</v>
      </c>
      <c r="Z61" s="125">
        <v>69130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13</v>
      </c>
      <c r="Y63" s="125">
        <v>8</v>
      </c>
      <c r="Z63" s="125">
        <v>12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Greater Dandenong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680</v>
      </c>
      <c r="Y64" s="125">
        <v>684</v>
      </c>
      <c r="Z64" s="125">
        <v>708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2278</v>
      </c>
      <c r="Y65" s="125">
        <v>2486</v>
      </c>
      <c r="Z65" s="125">
        <v>2590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5185</v>
      </c>
      <c r="Y66" s="125">
        <v>5575</v>
      </c>
      <c r="Z66" s="125">
        <v>6034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7416</v>
      </c>
      <c r="Y67" s="125">
        <v>8087</v>
      </c>
      <c r="Z67" s="125">
        <v>8637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6750</v>
      </c>
      <c r="Y68" s="125">
        <v>7185</v>
      </c>
      <c r="Z68" s="125">
        <v>7411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4759</v>
      </c>
      <c r="Y69" s="125">
        <v>5020</v>
      </c>
      <c r="Z69" s="125">
        <v>5670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4279</v>
      </c>
      <c r="Y70" s="125">
        <v>4335</v>
      </c>
      <c r="Z70" s="125">
        <v>4528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3779</v>
      </c>
      <c r="Y71" s="125">
        <v>4120</v>
      </c>
      <c r="Z71" s="125">
        <v>4252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3432</v>
      </c>
      <c r="Y72" s="125">
        <v>3572</v>
      </c>
      <c r="Z72" s="125">
        <v>3649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2839</v>
      </c>
      <c r="Y73" s="125">
        <v>2871</v>
      </c>
      <c r="Z73" s="125">
        <v>2970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1863</v>
      </c>
      <c r="Y74" s="125">
        <v>1915</v>
      </c>
      <c r="Z74" s="125">
        <v>1993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804</v>
      </c>
      <c r="Y75" s="125">
        <v>826</v>
      </c>
      <c r="Z75" s="125">
        <v>847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226</v>
      </c>
      <c r="Y76" s="125">
        <v>259</v>
      </c>
      <c r="Z76" s="125">
        <v>275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125</v>
      </c>
      <c r="Y77" s="125">
        <v>138</v>
      </c>
      <c r="Z77" s="125">
        <v>131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64</v>
      </c>
      <c r="Y78" s="125">
        <v>57</v>
      </c>
      <c r="Z78" s="125">
        <v>58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62</v>
      </c>
      <c r="Y79" s="125">
        <v>74</v>
      </c>
      <c r="Z79" s="125">
        <v>63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44558</v>
      </c>
      <c r="Y80" s="125">
        <v>47212</v>
      </c>
      <c r="Z80" s="125">
        <v>49854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Greater Dandenong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3234</v>
      </c>
      <c r="Y83" s="125">
        <v>3477</v>
      </c>
      <c r="Z83" s="125">
        <v>3778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4263</v>
      </c>
      <c r="Y84" s="125">
        <v>4560</v>
      </c>
      <c r="Z84" s="125">
        <v>4874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118,984</v>
      </c>
      <c r="D85" s="96">
        <f t="shared" ref="D85:D90" si="4">AD4</f>
        <v>6.0491813506599934E-2</v>
      </c>
      <c r="E85" s="97">
        <f t="shared" ref="E85:E90" si="5">AD4</f>
        <v>6.0491813506599934E-2</v>
      </c>
      <c r="F85" s="96">
        <f t="shared" ref="F85:F90" si="6">AF4</f>
        <v>0.20675875778413366</v>
      </c>
      <c r="G85" s="97">
        <f t="shared" ref="G85:G90" si="7">AF4</f>
        <v>0.20675875778413366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6584</v>
      </c>
      <c r="Y85" s="125">
        <v>6834</v>
      </c>
      <c r="Z85" s="125">
        <v>7280</v>
      </c>
    </row>
    <row r="86" spans="1:32" ht="15" customHeight="1" x14ac:dyDescent="0.25">
      <c r="A86" s="98" t="s">
        <v>4</v>
      </c>
      <c r="B86" s="95"/>
      <c r="C86" s="109" t="str">
        <f t="shared" si="3"/>
        <v>69,130</v>
      </c>
      <c r="D86" s="96">
        <f t="shared" si="4"/>
        <v>6.3783950142340506E-2</v>
      </c>
      <c r="E86" s="97">
        <f t="shared" si="5"/>
        <v>6.3783950142340506E-2</v>
      </c>
      <c r="F86" s="96">
        <f t="shared" si="6"/>
        <v>0.20719462149655121</v>
      </c>
      <c r="G86" s="97">
        <f t="shared" si="7"/>
        <v>0.20719462149655121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1817</v>
      </c>
      <c r="Y86" s="125">
        <v>1908</v>
      </c>
      <c r="Z86" s="125">
        <v>2025</v>
      </c>
    </row>
    <row r="87" spans="1:32" ht="15" customHeight="1" x14ac:dyDescent="0.25">
      <c r="A87" s="98" t="s">
        <v>5</v>
      </c>
      <c r="B87" s="95"/>
      <c r="C87" s="109" t="str">
        <f t="shared" si="3"/>
        <v>49,854</v>
      </c>
      <c r="D87" s="96">
        <f t="shared" si="4"/>
        <v>5.5960349063797432E-2</v>
      </c>
      <c r="E87" s="97">
        <f t="shared" si="5"/>
        <v>5.5960349063797432E-2</v>
      </c>
      <c r="F87" s="96">
        <f t="shared" si="6"/>
        <v>0.2061548883458737</v>
      </c>
      <c r="G87" s="97">
        <f t="shared" si="7"/>
        <v>0.2061548883458737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2118</v>
      </c>
      <c r="Y87" s="125">
        <v>2306</v>
      </c>
      <c r="Z87" s="125">
        <v>2311</v>
      </c>
    </row>
    <row r="88" spans="1:32" ht="15" customHeight="1" x14ac:dyDescent="0.25">
      <c r="A88" s="95" t="s">
        <v>6</v>
      </c>
      <c r="B88" s="95"/>
      <c r="C88" s="109" t="str">
        <f t="shared" si="3"/>
        <v>83,328</v>
      </c>
      <c r="D88" s="96">
        <f t="shared" si="4"/>
        <v>4.6058825744736964E-2</v>
      </c>
      <c r="E88" s="97">
        <f t="shared" si="5"/>
        <v>4.6058825744736964E-2</v>
      </c>
      <c r="F88" s="96">
        <f t="shared" si="6"/>
        <v>0.16034701237937421</v>
      </c>
      <c r="G88" s="97">
        <f t="shared" si="7"/>
        <v>0.16034701237937421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2186</v>
      </c>
      <c r="Y88" s="125">
        <v>2237</v>
      </c>
      <c r="Z88" s="125">
        <v>2363</v>
      </c>
    </row>
    <row r="89" spans="1:32" ht="15" customHeight="1" x14ac:dyDescent="0.25">
      <c r="A89" s="95" t="s">
        <v>104</v>
      </c>
      <c r="B89" s="95"/>
      <c r="C89" s="146" t="str">
        <f t="shared" si="3"/>
        <v>$39,051</v>
      </c>
      <c r="D89" s="96">
        <f t="shared" si="4"/>
        <v>1.5944117800093638E-2</v>
      </c>
      <c r="E89" s="97">
        <f t="shared" si="5"/>
        <v>1.5944117800093638E-2</v>
      </c>
      <c r="F89" s="96">
        <f t="shared" si="6"/>
        <v>0.12803280322254973</v>
      </c>
      <c r="G89" s="97">
        <f t="shared" si="7"/>
        <v>0.12803280322254973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5156</v>
      </c>
      <c r="Y89" s="125">
        <v>5331</v>
      </c>
      <c r="Z89" s="125">
        <v>5682</v>
      </c>
    </row>
    <row r="90" spans="1:32" ht="15" customHeight="1" x14ac:dyDescent="0.25">
      <c r="A90" s="95" t="s">
        <v>7</v>
      </c>
      <c r="B90" s="95"/>
      <c r="C90" s="109" t="str">
        <f t="shared" si="3"/>
        <v>$3,818.4 mil</v>
      </c>
      <c r="D90" s="96">
        <f t="shared" si="4"/>
        <v>8.8168250698467565E-2</v>
      </c>
      <c r="E90" s="97">
        <f t="shared" si="5"/>
        <v>8.8168250698467565E-2</v>
      </c>
      <c r="F90" s="96">
        <f t="shared" si="6"/>
        <v>0.36894511447575651</v>
      </c>
      <c r="G90" s="97">
        <f t="shared" si="7"/>
        <v>0.36894511447575651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8406</v>
      </c>
      <c r="Y90" s="125">
        <v>8658</v>
      </c>
      <c r="Z90" s="125">
        <v>9399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44074</v>
      </c>
      <c r="Y91" s="125">
        <v>45822</v>
      </c>
      <c r="Z91" s="125">
        <v>47847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1987</v>
      </c>
      <c r="Y93" s="125">
        <v>2194</v>
      </c>
      <c r="Z93" s="125">
        <v>2409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4551</v>
      </c>
      <c r="Y94" s="125">
        <v>4823</v>
      </c>
      <c r="Z94" s="125">
        <v>5226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1360</v>
      </c>
      <c r="Y95" s="125">
        <v>1390</v>
      </c>
      <c r="Z95" s="125">
        <v>1422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4214</v>
      </c>
      <c r="Y96" s="125">
        <v>4595</v>
      </c>
      <c r="Z96" s="125">
        <v>5079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4689</v>
      </c>
      <c r="Y97" s="125">
        <v>4995</v>
      </c>
      <c r="Z97" s="125">
        <v>5079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3300</v>
      </c>
      <c r="Y98" s="125">
        <v>3425</v>
      </c>
      <c r="Z98" s="125">
        <v>3563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840</v>
      </c>
      <c r="Y99" s="125">
        <v>828</v>
      </c>
      <c r="Z99" s="125">
        <v>896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5016</v>
      </c>
      <c r="Y100" s="125">
        <v>5429</v>
      </c>
      <c r="Z100" s="125">
        <v>5989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32637</v>
      </c>
      <c r="Y101" s="125">
        <v>33837</v>
      </c>
      <c r="Z101" s="125">
        <v>35481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84429</v>
      </c>
      <c r="Y104" s="125">
        <v>91890</v>
      </c>
      <c r="Z104" s="125">
        <v>99285</v>
      </c>
      <c r="AB104" s="122" t="str">
        <f>TEXT(Z104,"###,###")</f>
        <v>99,285</v>
      </c>
      <c r="AD104" s="143">
        <f>Z104/($Z$4)*100</f>
        <v>83.443992469575747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9524</v>
      </c>
      <c r="Y105" s="125">
        <v>9992</v>
      </c>
      <c r="Z105" s="125">
        <v>9642</v>
      </c>
      <c r="AB105" s="122" t="str">
        <f>TEXT(Z105,"###,###")</f>
        <v>9,642</v>
      </c>
      <c r="AD105" s="143">
        <f>Z105/($Z$4)*100</f>
        <v>8.1036105694883336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93953</v>
      </c>
      <c r="Y106" s="132">
        <v>101882</v>
      </c>
      <c r="Z106" s="132">
        <v>108927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14397</v>
      </c>
      <c r="Y108" s="125">
        <v>16525</v>
      </c>
      <c r="Z108" s="125">
        <v>22075</v>
      </c>
      <c r="AB108" s="122" t="str">
        <f>TEXT(Z108,"###,###")</f>
        <v>22,075</v>
      </c>
      <c r="AD108" s="143">
        <f>Z108/($Z$4)*100</f>
        <v>18.552914677603709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14533</v>
      </c>
      <c r="Y109" s="125">
        <v>15753</v>
      </c>
      <c r="Z109" s="125">
        <v>16213</v>
      </c>
      <c r="AB109" s="122" t="str">
        <f>TEXT(Z109,"###,###")</f>
        <v>16,213</v>
      </c>
      <c r="AD109" s="143">
        <f>Z109/($Z$4)*100</f>
        <v>13.626201842264507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26728</v>
      </c>
      <c r="Y110" s="125">
        <v>28288</v>
      </c>
      <c r="Z110" s="125">
        <v>27803</v>
      </c>
      <c r="AB110" s="122" t="str">
        <f>TEXT(Z110,"###,###")</f>
        <v>27,803</v>
      </c>
      <c r="AD110" s="143">
        <f>Z110/($Z$4)*100</f>
        <v>23.367007328716465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38297</v>
      </c>
      <c r="Y111" s="125">
        <v>41316</v>
      </c>
      <c r="Z111" s="125">
        <v>42836</v>
      </c>
      <c r="AB111" s="122" t="str">
        <f>TEXT(Z111,"###,###")</f>
        <v>42,836</v>
      </c>
      <c r="AD111" s="143">
        <f>Z111/($Z$4)*100</f>
        <v>36.001479190479394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105485</v>
      </c>
      <c r="Y112" s="125">
        <v>112197</v>
      </c>
      <c r="Z112" s="125">
        <v>118984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37.6</v>
      </c>
      <c r="U118" s="144">
        <v>41.71</v>
      </c>
      <c r="V118" s="144">
        <v>40.770000000000003</v>
      </c>
      <c r="W118" s="144">
        <v>36.700000000000003</v>
      </c>
      <c r="X118" s="144">
        <v>35.520000000000003</v>
      </c>
      <c r="Y118" s="144">
        <v>38.44</v>
      </c>
      <c r="Z118" s="144">
        <v>38.29</v>
      </c>
      <c r="AB118" s="122" t="str">
        <f>TEXT(Z118,"##.0")</f>
        <v>38.3</v>
      </c>
    </row>
    <row r="120" spans="19:32" x14ac:dyDescent="0.25">
      <c r="S120" s="115" t="s">
        <v>106</v>
      </c>
      <c r="T120" s="125">
        <v>61756</v>
      </c>
      <c r="U120" s="125">
        <v>61571</v>
      </c>
      <c r="V120" s="125">
        <v>61739</v>
      </c>
      <c r="W120" s="125">
        <v>62943</v>
      </c>
      <c r="X120" s="125">
        <v>64815</v>
      </c>
      <c r="Y120" s="125">
        <v>66761</v>
      </c>
      <c r="Z120" s="125">
        <v>69566</v>
      </c>
      <c r="AB120" s="122" t="str">
        <f>TEXT(Z120,"###,###")</f>
        <v>69,566</v>
      </c>
    </row>
    <row r="121" spans="19:32" x14ac:dyDescent="0.25">
      <c r="S121" s="115" t="s">
        <v>107</v>
      </c>
      <c r="T121" s="125">
        <v>5997</v>
      </c>
      <c r="U121" s="125">
        <v>6186</v>
      </c>
      <c r="V121" s="125">
        <v>6292</v>
      </c>
      <c r="W121" s="125">
        <v>6385</v>
      </c>
      <c r="X121" s="125">
        <v>6817</v>
      </c>
      <c r="Y121" s="125">
        <v>7050</v>
      </c>
      <c r="Z121" s="125">
        <v>7181</v>
      </c>
      <c r="AB121" s="122" t="str">
        <f>TEXT(Z121,"###,###")</f>
        <v>7,181</v>
      </c>
    </row>
    <row r="122" spans="19:32" x14ac:dyDescent="0.25">
      <c r="S122" s="115" t="s">
        <v>108</v>
      </c>
      <c r="T122" s="125">
        <v>4058</v>
      </c>
      <c r="U122" s="125">
        <v>4093</v>
      </c>
      <c r="V122" s="125">
        <v>4110</v>
      </c>
      <c r="W122" s="125">
        <v>4360</v>
      </c>
      <c r="X122" s="125">
        <v>5077</v>
      </c>
      <c r="Y122" s="125">
        <v>5848</v>
      </c>
      <c r="Z122" s="125">
        <v>6582</v>
      </c>
      <c r="AB122" s="122" t="str">
        <f>TEXT(Z122,"###,###")</f>
        <v>6,582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65814</v>
      </c>
      <c r="U124" s="125">
        <v>65664</v>
      </c>
      <c r="V124" s="125">
        <v>65849</v>
      </c>
      <c r="W124" s="125">
        <v>67303</v>
      </c>
      <c r="X124" s="125">
        <v>69892</v>
      </c>
      <c r="Y124" s="125">
        <v>72609</v>
      </c>
      <c r="Z124" s="125">
        <v>76148</v>
      </c>
      <c r="AB124" s="122" t="str">
        <f>TEXT(Z124,"###,###")</f>
        <v>76,148</v>
      </c>
      <c r="AD124" s="139">
        <f>Z124/$Z$7*100</f>
        <v>91.383448540706596</v>
      </c>
    </row>
    <row r="125" spans="19:32" x14ac:dyDescent="0.25">
      <c r="S125" s="115" t="s">
        <v>110</v>
      </c>
      <c r="T125" s="125">
        <v>10055</v>
      </c>
      <c r="U125" s="125">
        <v>10279</v>
      </c>
      <c r="V125" s="125">
        <v>10402</v>
      </c>
      <c r="W125" s="125">
        <v>10745</v>
      </c>
      <c r="X125" s="125">
        <v>11894</v>
      </c>
      <c r="Y125" s="125">
        <v>12898</v>
      </c>
      <c r="Z125" s="125">
        <v>13763</v>
      </c>
      <c r="AB125" s="122" t="str">
        <f>TEXT(Z125,"###,###")</f>
        <v>13,763</v>
      </c>
      <c r="AD125" s="139">
        <f>Z125/$Z$7*100</f>
        <v>16.516657066052225</v>
      </c>
    </row>
    <row r="127" spans="19:32" x14ac:dyDescent="0.25">
      <c r="S127" s="115" t="s">
        <v>111</v>
      </c>
      <c r="T127" s="125">
        <v>41527</v>
      </c>
      <c r="U127" s="125">
        <v>41464</v>
      </c>
      <c r="V127" s="125">
        <v>41521</v>
      </c>
      <c r="W127" s="125">
        <v>42226</v>
      </c>
      <c r="X127" s="125">
        <v>44074</v>
      </c>
      <c r="Y127" s="125">
        <v>45822</v>
      </c>
      <c r="Z127" s="125">
        <v>47847</v>
      </c>
      <c r="AB127" s="122" t="str">
        <f>TEXT(Z127,"###,###")</f>
        <v>47,847</v>
      </c>
      <c r="AD127" s="139">
        <f>Z127/$Z$7*100</f>
        <v>57.420074884792626</v>
      </c>
    </row>
    <row r="128" spans="19:32" x14ac:dyDescent="0.25">
      <c r="S128" s="115" t="s">
        <v>112</v>
      </c>
      <c r="T128" s="125">
        <v>30286</v>
      </c>
      <c r="U128" s="125">
        <v>30382</v>
      </c>
      <c r="V128" s="125">
        <v>30620</v>
      </c>
      <c r="W128" s="125">
        <v>31459</v>
      </c>
      <c r="X128" s="125">
        <v>32637</v>
      </c>
      <c r="Y128" s="125">
        <v>33837</v>
      </c>
      <c r="Z128" s="125">
        <v>35481</v>
      </c>
      <c r="AB128" s="122" t="str">
        <f>TEXT(Z128,"###,###")</f>
        <v>35,481</v>
      </c>
      <c r="AD128" s="139">
        <f>Z128/$Z$7*100</f>
        <v>42.579925115207374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45" id="{D2963D27-C120-4BF3-B272-610AF6E00A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48" id="{50C4D22D-C3F4-4360-BBEE-84DBF54BDD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51" id="{C7701F7C-AB80-4103-A290-F60CDC3CF3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54" id="{E0B3825F-61E0-4B4F-BCF0-02502A0C59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7A383-88C7-4F7C-A3A6-654577463948}">
  <sheetPr codeName="Sheet9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Greater Geelong</v>
      </c>
      <c r="T1" s="113"/>
      <c r="U1" s="113"/>
      <c r="V1" s="113"/>
      <c r="W1" s="113"/>
      <c r="X1" s="113"/>
      <c r="Y1" s="114" t="str">
        <f>Y3</f>
        <v>8.27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143</v>
      </c>
      <c r="Y3" s="118" t="s">
        <v>237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8.27 Greater Geelong,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159609</v>
      </c>
      <c r="U4" s="121">
        <v>161175</v>
      </c>
      <c r="V4" s="121">
        <v>161869</v>
      </c>
      <c r="W4" s="121">
        <v>167669</v>
      </c>
      <c r="X4" s="121">
        <v>169672</v>
      </c>
      <c r="Y4" s="121">
        <v>181898</v>
      </c>
      <c r="Z4" s="121">
        <v>190839</v>
      </c>
      <c r="AB4" s="122" t="str">
        <f>TEXT(Z4,"###,###")</f>
        <v>190,839</v>
      </c>
      <c r="AD4" s="123">
        <f>Z4/Y4-1</f>
        <v>4.9153921428492842E-2</v>
      </c>
      <c r="AF4" s="123">
        <f t="shared" ref="AF4:AF9" si="0">Z4/T4-1</f>
        <v>0.19566565795161917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81520</v>
      </c>
      <c r="U5" s="121">
        <v>81904</v>
      </c>
      <c r="V5" s="121">
        <v>81785</v>
      </c>
      <c r="W5" s="121">
        <v>84258</v>
      </c>
      <c r="X5" s="121">
        <v>85095</v>
      </c>
      <c r="Y5" s="121">
        <v>91435</v>
      </c>
      <c r="Z5" s="121">
        <v>95664</v>
      </c>
      <c r="AB5" s="122" t="str">
        <f>TEXT(Z5,"###,###")</f>
        <v>95,664</v>
      </c>
      <c r="AD5" s="123">
        <f t="shared" ref="AD5:AD9" si="1">Z5/Y5-1</f>
        <v>4.6251435445945122E-2</v>
      </c>
      <c r="AF5" s="123">
        <f t="shared" si="0"/>
        <v>0.17350343473994112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78089</v>
      </c>
      <c r="U6" s="121">
        <v>79270</v>
      </c>
      <c r="V6" s="121">
        <v>80084</v>
      </c>
      <c r="W6" s="121">
        <v>83411</v>
      </c>
      <c r="X6" s="121">
        <v>84577</v>
      </c>
      <c r="Y6" s="121">
        <v>90463</v>
      </c>
      <c r="Z6" s="121">
        <v>95175</v>
      </c>
      <c r="AB6" s="122" t="str">
        <f>TEXT(Z6,"###,###")</f>
        <v>95,175</v>
      </c>
      <c r="AD6" s="123">
        <f t="shared" si="1"/>
        <v>5.2087593822888856E-2</v>
      </c>
      <c r="AF6" s="123">
        <f t="shared" si="0"/>
        <v>0.21880162378824153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116104</v>
      </c>
      <c r="U7" s="121">
        <v>116852</v>
      </c>
      <c r="V7" s="121">
        <v>117976</v>
      </c>
      <c r="W7" s="121">
        <v>119925</v>
      </c>
      <c r="X7" s="121">
        <v>122459</v>
      </c>
      <c r="Y7" s="121">
        <v>127904</v>
      </c>
      <c r="Z7" s="121">
        <v>132952</v>
      </c>
      <c r="AB7" s="122" t="str">
        <f>TEXT(Z7,"###,###")</f>
        <v>132,952</v>
      </c>
      <c r="AD7" s="123">
        <f t="shared" si="1"/>
        <v>3.9467100325244031E-2</v>
      </c>
      <c r="AF7" s="123">
        <f t="shared" si="0"/>
        <v>0.14511127954247915</v>
      </c>
    </row>
    <row r="8" spans="1:32" ht="17.25" customHeight="1" x14ac:dyDescent="0.25">
      <c r="A8" s="44" t="s">
        <v>13</v>
      </c>
      <c r="B8" s="45"/>
      <c r="C8" s="46"/>
      <c r="D8" s="47" t="str">
        <f>AB4</f>
        <v>190,839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132,952</v>
      </c>
      <c r="P8" s="48"/>
      <c r="S8" s="120" t="s">
        <v>88</v>
      </c>
      <c r="T8" s="121">
        <v>35243.78</v>
      </c>
      <c r="U8" s="121">
        <v>35951</v>
      </c>
      <c r="V8" s="121">
        <v>36536</v>
      </c>
      <c r="W8" s="121">
        <v>37670.6</v>
      </c>
      <c r="X8" s="121">
        <v>39089.339999999997</v>
      </c>
      <c r="Y8" s="121">
        <v>39118</v>
      </c>
      <c r="Z8" s="121">
        <v>40571.449999999997</v>
      </c>
      <c r="AB8" s="122" t="str">
        <f>TEXT(Z8,"$###,###")</f>
        <v>$40,571</v>
      </c>
      <c r="AD8" s="123">
        <f t="shared" si="1"/>
        <v>3.7155529423794631E-2</v>
      </c>
      <c r="AF8" s="123">
        <f t="shared" si="0"/>
        <v>0.15116624834226067</v>
      </c>
    </row>
    <row r="9" spans="1:32" x14ac:dyDescent="0.25">
      <c r="A9" s="52" t="s">
        <v>15</v>
      </c>
      <c r="B9" s="53"/>
      <c r="C9" s="54"/>
      <c r="D9" s="55">
        <f>AD104</f>
        <v>74.620491618589497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50.916872254648297</v>
      </c>
      <c r="P9" s="56" t="s">
        <v>89</v>
      </c>
      <c r="S9" s="120" t="s">
        <v>7</v>
      </c>
      <c r="T9" s="121">
        <v>5462691313</v>
      </c>
      <c r="U9" s="121">
        <v>5668886256</v>
      </c>
      <c r="V9" s="121">
        <v>5881899449</v>
      </c>
      <c r="W9" s="121">
        <v>6134347262</v>
      </c>
      <c r="X9" s="121">
        <v>6443990017</v>
      </c>
      <c r="Y9" s="121">
        <v>6963387190</v>
      </c>
      <c r="Z9" s="121">
        <v>7513938385</v>
      </c>
      <c r="AB9" s="122" t="str">
        <f>TEXT(Z9/1000000,"$#,###.0")&amp;" mil"</f>
        <v>$7,513.9 mil</v>
      </c>
      <c r="AD9" s="123">
        <f t="shared" si="1"/>
        <v>7.906370563317755E-2</v>
      </c>
      <c r="AF9" s="123">
        <f t="shared" si="0"/>
        <v>0.37550118695495094</v>
      </c>
    </row>
    <row r="10" spans="1:32" x14ac:dyDescent="0.25">
      <c r="A10" s="52" t="s">
        <v>18</v>
      </c>
      <c r="B10" s="53"/>
      <c r="C10" s="54"/>
      <c r="D10" s="55">
        <f>AD105</f>
        <v>18.790184396271204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49.083127745351703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93.510439857993859</v>
      </c>
      <c r="P11" s="56" t="s">
        <v>89</v>
      </c>
      <c r="S11" s="120" t="s">
        <v>30</v>
      </c>
      <c r="T11" s="125">
        <v>144301</v>
      </c>
      <c r="U11" s="125">
        <v>145708</v>
      </c>
      <c r="V11" s="125">
        <v>146448</v>
      </c>
      <c r="W11" s="125">
        <v>152179</v>
      </c>
      <c r="X11" s="125">
        <v>153839</v>
      </c>
      <c r="Y11" s="125">
        <v>165210</v>
      </c>
      <c r="Z11" s="125">
        <v>173160</v>
      </c>
    </row>
    <row r="12" spans="1:32" ht="28.5" customHeight="1" x14ac:dyDescent="0.25">
      <c r="A12" s="52" t="s">
        <v>20</v>
      </c>
      <c r="B12" s="54"/>
      <c r="C12" s="54"/>
      <c r="D12" s="55">
        <f>AD108</f>
        <v>16.852425342828248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13.299536674890186</v>
      </c>
      <c r="P12" s="56" t="s">
        <v>89</v>
      </c>
      <c r="S12" s="120" t="s">
        <v>31</v>
      </c>
      <c r="T12" s="125">
        <v>15308</v>
      </c>
      <c r="U12" s="125">
        <v>15467</v>
      </c>
      <c r="V12" s="125">
        <v>15421</v>
      </c>
      <c r="W12" s="125">
        <v>15490</v>
      </c>
      <c r="X12" s="125">
        <v>15833</v>
      </c>
      <c r="Y12" s="125">
        <v>16688</v>
      </c>
      <c r="Z12" s="125">
        <v>17679</v>
      </c>
    </row>
    <row r="13" spans="1:32" ht="15" customHeight="1" x14ac:dyDescent="0.25">
      <c r="A13" s="52" t="s">
        <v>21</v>
      </c>
      <c r="B13" s="54"/>
      <c r="C13" s="54"/>
      <c r="D13" s="55">
        <f>AD109</f>
        <v>13.520297213881857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21.665382861993617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41.372570596156969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1860</v>
      </c>
      <c r="Z15" s="125">
        <v>1888</v>
      </c>
      <c r="AB15" s="129">
        <f t="shared" ref="AB15:AB34" si="2">IF(Z15="np",0,Z15/$Z$34)</f>
        <v>9.8931560110878808E-3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432</v>
      </c>
      <c r="Z16" s="125">
        <v>449</v>
      </c>
      <c r="AB16" s="129">
        <f t="shared" si="2"/>
        <v>2.3527685640775732E-3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10436</v>
      </c>
      <c r="Z17" s="125">
        <v>10617</v>
      </c>
      <c r="AB17" s="129">
        <f t="shared" si="2"/>
        <v>5.5633282505148318E-2</v>
      </c>
    </row>
    <row r="18" spans="1:28" x14ac:dyDescent="0.25">
      <c r="A18" s="82" t="str">
        <f>$S$1&amp;" ("&amp;$T$2&amp;" to "&amp;$Z$2&amp;")"</f>
        <v>Greater Geelong (2011-12 to 2017-18)</v>
      </c>
      <c r="B18" s="82"/>
      <c r="C18" s="82"/>
      <c r="D18" s="82"/>
      <c r="E18" s="82"/>
      <c r="F18" s="82"/>
      <c r="G18" s="82" t="str">
        <f>$S$1&amp;" ("&amp;$T$2&amp;" to "&amp;$Z$2&amp;")"</f>
        <v>Greater Geelong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1470</v>
      </c>
      <c r="Z18" s="125">
        <v>1506</v>
      </c>
      <c r="AB18" s="129">
        <f t="shared" si="2"/>
        <v>7.8914687249461591E-3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13291</v>
      </c>
      <c r="Z19" s="125">
        <v>15546</v>
      </c>
      <c r="AB19" s="129">
        <f t="shared" si="2"/>
        <v>8.1461336519264932E-2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6573</v>
      </c>
      <c r="Z20" s="125">
        <v>6694</v>
      </c>
      <c r="AB20" s="129">
        <f t="shared" si="2"/>
        <v>3.5076687679143154E-2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18757</v>
      </c>
      <c r="Z21" s="125">
        <v>19248</v>
      </c>
      <c r="AB21" s="129">
        <f t="shared" si="2"/>
        <v>0.10085988712998915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13789</v>
      </c>
      <c r="Z22" s="125">
        <v>14403</v>
      </c>
      <c r="AB22" s="129">
        <f t="shared" si="2"/>
        <v>7.5471994718060778E-2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6311</v>
      </c>
      <c r="Z23" s="125">
        <v>7213</v>
      </c>
      <c r="AB23" s="129">
        <f t="shared" si="2"/>
        <v>3.7796257578377589E-2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1893</v>
      </c>
      <c r="Z24" s="125">
        <v>1779</v>
      </c>
      <c r="AB24" s="129">
        <f t="shared" si="2"/>
        <v>9.3219939320579124E-3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6852</v>
      </c>
      <c r="Z25" s="125">
        <v>7511</v>
      </c>
      <c r="AB25" s="129">
        <f t="shared" si="2"/>
        <v>3.9357783262331074E-2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2948</v>
      </c>
      <c r="Z26" s="125">
        <v>3000</v>
      </c>
      <c r="AB26" s="129">
        <f t="shared" si="2"/>
        <v>1.5720057221008284E-2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10271</v>
      </c>
      <c r="Z27" s="125">
        <v>11530</v>
      </c>
      <c r="AB27" s="129">
        <f t="shared" si="2"/>
        <v>6.0417419919408508E-2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13465</v>
      </c>
      <c r="Z28" s="125">
        <v>17529</v>
      </c>
      <c r="AB28" s="129">
        <f t="shared" si="2"/>
        <v>9.1852294342351412E-2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10246</v>
      </c>
      <c r="Z29" s="125">
        <v>10103</v>
      </c>
      <c r="AB29" s="129">
        <f t="shared" si="2"/>
        <v>5.2939912701282232E-2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16562</v>
      </c>
      <c r="Z30" s="125">
        <v>17408</v>
      </c>
      <c r="AB30" s="129">
        <f t="shared" si="2"/>
        <v>9.1218252034437411E-2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24860</v>
      </c>
      <c r="Z31" s="125">
        <v>26328</v>
      </c>
      <c r="AB31" s="129">
        <f t="shared" si="2"/>
        <v>0.1379592221715687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3443</v>
      </c>
      <c r="Z32" s="125">
        <v>3939</v>
      </c>
      <c r="AB32" s="129">
        <f t="shared" si="2"/>
        <v>2.0640435131183878E-2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5661</v>
      </c>
      <c r="Z33" s="125">
        <v>6380</v>
      </c>
      <c r="AB33" s="129">
        <f t="shared" si="2"/>
        <v>3.3431321690010951E-2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181898</v>
      </c>
      <c r="Z34" s="132">
        <v>190839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32</v>
      </c>
      <c r="Y44" s="125">
        <v>27</v>
      </c>
      <c r="Z44" s="125">
        <v>42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1676</v>
      </c>
      <c r="Y45" s="125">
        <v>1775</v>
      </c>
      <c r="Z45" s="125">
        <v>1937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4932</v>
      </c>
      <c r="Y46" s="125">
        <v>5400</v>
      </c>
      <c r="Z46" s="125">
        <v>5530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8631</v>
      </c>
      <c r="Y47" s="125">
        <v>9503</v>
      </c>
      <c r="Z47" s="125">
        <v>10357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10421</v>
      </c>
      <c r="Y48" s="125">
        <v>11492</v>
      </c>
      <c r="Z48" s="125">
        <v>12199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Greater Geelong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9657</v>
      </c>
      <c r="Y49" s="125">
        <v>10501</v>
      </c>
      <c r="Z49" s="125">
        <v>10923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8368</v>
      </c>
      <c r="Y50" s="125">
        <v>9152</v>
      </c>
      <c r="Z50" s="125">
        <v>9652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8733</v>
      </c>
      <c r="Y51" s="125">
        <v>8917</v>
      </c>
      <c r="Z51" s="125">
        <v>9055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8187</v>
      </c>
      <c r="Y52" s="125">
        <v>8736</v>
      </c>
      <c r="Z52" s="125">
        <v>9192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7727</v>
      </c>
      <c r="Y53" s="125">
        <v>8074</v>
      </c>
      <c r="Z53" s="125">
        <v>8291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6968</v>
      </c>
      <c r="Y54" s="125">
        <v>7288</v>
      </c>
      <c r="Z54" s="125">
        <v>7458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5299</v>
      </c>
      <c r="Y55" s="125">
        <v>5811</v>
      </c>
      <c r="Z55" s="125">
        <v>5930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2640</v>
      </c>
      <c r="Y56" s="125">
        <v>2749</v>
      </c>
      <c r="Z56" s="125">
        <v>2889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940</v>
      </c>
      <c r="Y57" s="125">
        <v>1146</v>
      </c>
      <c r="Z57" s="125">
        <v>1219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437</v>
      </c>
      <c r="Y58" s="125">
        <v>460</v>
      </c>
      <c r="Z58" s="125">
        <v>477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272</v>
      </c>
      <c r="Y59" s="125">
        <v>243</v>
      </c>
      <c r="Z59" s="125">
        <v>260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169</v>
      </c>
      <c r="Y60" s="125">
        <v>160</v>
      </c>
      <c r="Z60" s="125">
        <v>156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85095</v>
      </c>
      <c r="Y61" s="125">
        <v>91435</v>
      </c>
      <c r="Z61" s="125">
        <v>95664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33</v>
      </c>
      <c r="Y63" s="125">
        <v>37</v>
      </c>
      <c r="Z63" s="125">
        <v>35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Greater Geelong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2249</v>
      </c>
      <c r="Y64" s="125">
        <v>2216</v>
      </c>
      <c r="Z64" s="125">
        <v>2225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5850</v>
      </c>
      <c r="Y65" s="125">
        <v>6126</v>
      </c>
      <c r="Z65" s="125">
        <v>6277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8802</v>
      </c>
      <c r="Y66" s="125">
        <v>9712</v>
      </c>
      <c r="Z66" s="125">
        <v>10351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10125</v>
      </c>
      <c r="Y67" s="125">
        <v>11037</v>
      </c>
      <c r="Z67" s="125">
        <v>11608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8796</v>
      </c>
      <c r="Y68" s="125">
        <v>9735</v>
      </c>
      <c r="Z68" s="125">
        <v>10573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7841</v>
      </c>
      <c r="Y69" s="125">
        <v>8471</v>
      </c>
      <c r="Z69" s="125">
        <v>9179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8612</v>
      </c>
      <c r="Y70" s="125">
        <v>8932</v>
      </c>
      <c r="Z70" s="125">
        <v>9121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8373</v>
      </c>
      <c r="Y71" s="125">
        <v>9041</v>
      </c>
      <c r="Z71" s="125">
        <v>9642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8220</v>
      </c>
      <c r="Y72" s="125">
        <v>8510</v>
      </c>
      <c r="Z72" s="125">
        <v>8586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7343</v>
      </c>
      <c r="Y73" s="125">
        <v>7817</v>
      </c>
      <c r="Z73" s="125">
        <v>8036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4810</v>
      </c>
      <c r="Y74" s="125">
        <v>5107</v>
      </c>
      <c r="Z74" s="125">
        <v>5505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2033</v>
      </c>
      <c r="Y75" s="125">
        <v>2187</v>
      </c>
      <c r="Z75" s="125">
        <v>2293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664</v>
      </c>
      <c r="Y76" s="125">
        <v>770</v>
      </c>
      <c r="Z76" s="125">
        <v>903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341</v>
      </c>
      <c r="Y77" s="125">
        <v>332</v>
      </c>
      <c r="Z77" s="125">
        <v>348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254</v>
      </c>
      <c r="Y78" s="125">
        <v>245</v>
      </c>
      <c r="Z78" s="125">
        <v>228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213</v>
      </c>
      <c r="Y79" s="125">
        <v>188</v>
      </c>
      <c r="Z79" s="125">
        <v>223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84577</v>
      </c>
      <c r="Y80" s="125">
        <v>90463</v>
      </c>
      <c r="Z80" s="125">
        <v>95175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Greater Geelong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6705</v>
      </c>
      <c r="Y83" s="125">
        <v>7136</v>
      </c>
      <c r="Z83" s="125">
        <v>7590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8917</v>
      </c>
      <c r="Y84" s="125">
        <v>9380</v>
      </c>
      <c r="Z84" s="125">
        <v>9792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190,839</v>
      </c>
      <c r="D85" s="96">
        <f t="shared" ref="D85:D90" si="4">AD4</f>
        <v>4.9153921428492842E-2</v>
      </c>
      <c r="E85" s="97">
        <f t="shared" ref="E85:E90" si="5">AD4</f>
        <v>4.9153921428492842E-2</v>
      </c>
      <c r="F85" s="96">
        <f t="shared" ref="F85:F90" si="6">AF4</f>
        <v>0.19566565795161917</v>
      </c>
      <c r="G85" s="97">
        <f t="shared" ref="G85:G90" si="7">AF4</f>
        <v>0.19566565795161917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11598</v>
      </c>
      <c r="Y85" s="125">
        <v>12154</v>
      </c>
      <c r="Z85" s="125">
        <v>12839</v>
      </c>
    </row>
    <row r="86" spans="1:32" ht="15" customHeight="1" x14ac:dyDescent="0.25">
      <c r="A86" s="98" t="s">
        <v>4</v>
      </c>
      <c r="B86" s="95"/>
      <c r="C86" s="109" t="str">
        <f t="shared" si="3"/>
        <v>95,664</v>
      </c>
      <c r="D86" s="96">
        <f t="shared" si="4"/>
        <v>4.6251435445945122E-2</v>
      </c>
      <c r="E86" s="97">
        <f t="shared" si="5"/>
        <v>4.6251435445945122E-2</v>
      </c>
      <c r="F86" s="96">
        <f t="shared" si="6"/>
        <v>0.17350343473994112</v>
      </c>
      <c r="G86" s="97">
        <f t="shared" si="7"/>
        <v>0.17350343473994112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3923</v>
      </c>
      <c r="Y86" s="125">
        <v>4314</v>
      </c>
      <c r="Z86" s="125">
        <v>4622</v>
      </c>
    </row>
    <row r="87" spans="1:32" ht="15" customHeight="1" x14ac:dyDescent="0.25">
      <c r="A87" s="98" t="s">
        <v>5</v>
      </c>
      <c r="B87" s="95"/>
      <c r="C87" s="109" t="str">
        <f t="shared" si="3"/>
        <v>95,175</v>
      </c>
      <c r="D87" s="96">
        <f t="shared" si="4"/>
        <v>5.2087593822888856E-2</v>
      </c>
      <c r="E87" s="97">
        <f t="shared" si="5"/>
        <v>5.2087593822888856E-2</v>
      </c>
      <c r="F87" s="96">
        <f t="shared" si="6"/>
        <v>0.21880162378824153</v>
      </c>
      <c r="G87" s="97">
        <f t="shared" si="7"/>
        <v>0.21880162378824153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2979</v>
      </c>
      <c r="Y87" s="125">
        <v>3188</v>
      </c>
      <c r="Z87" s="125">
        <v>3266</v>
      </c>
    </row>
    <row r="88" spans="1:32" ht="15" customHeight="1" x14ac:dyDescent="0.25">
      <c r="A88" s="95" t="s">
        <v>6</v>
      </c>
      <c r="B88" s="95"/>
      <c r="C88" s="109" t="str">
        <f t="shared" si="3"/>
        <v>132,952</v>
      </c>
      <c r="D88" s="96">
        <f t="shared" si="4"/>
        <v>3.9467100325244031E-2</v>
      </c>
      <c r="E88" s="97">
        <f t="shared" si="5"/>
        <v>3.9467100325244031E-2</v>
      </c>
      <c r="F88" s="96">
        <f t="shared" si="6"/>
        <v>0.14511127954247915</v>
      </c>
      <c r="G88" s="97">
        <f t="shared" si="7"/>
        <v>0.14511127954247915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3469</v>
      </c>
      <c r="Y88" s="125">
        <v>3675</v>
      </c>
      <c r="Z88" s="125">
        <v>3886</v>
      </c>
    </row>
    <row r="89" spans="1:32" ht="15" customHeight="1" x14ac:dyDescent="0.25">
      <c r="A89" s="95" t="s">
        <v>104</v>
      </c>
      <c r="B89" s="95"/>
      <c r="C89" s="146" t="str">
        <f t="shared" si="3"/>
        <v>$40,571</v>
      </c>
      <c r="D89" s="96">
        <f t="shared" si="4"/>
        <v>3.7155529423794631E-2</v>
      </c>
      <c r="E89" s="97">
        <f t="shared" si="5"/>
        <v>3.7155529423794631E-2</v>
      </c>
      <c r="F89" s="96">
        <f t="shared" si="6"/>
        <v>0.15116624834226067</v>
      </c>
      <c r="G89" s="97">
        <f t="shared" si="7"/>
        <v>0.15116624834226067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5142</v>
      </c>
      <c r="Y89" s="125">
        <v>5333</v>
      </c>
      <c r="Z89" s="125">
        <v>5540</v>
      </c>
    </row>
    <row r="90" spans="1:32" ht="15" customHeight="1" x14ac:dyDescent="0.25">
      <c r="A90" s="95" t="s">
        <v>7</v>
      </c>
      <c r="B90" s="95"/>
      <c r="C90" s="109" t="str">
        <f t="shared" si="3"/>
        <v>$7,513.9 mil</v>
      </c>
      <c r="D90" s="96">
        <f t="shared" si="4"/>
        <v>7.906370563317755E-2</v>
      </c>
      <c r="E90" s="97">
        <f t="shared" si="5"/>
        <v>7.906370563317755E-2</v>
      </c>
      <c r="F90" s="96">
        <f t="shared" si="6"/>
        <v>0.37550118695495094</v>
      </c>
      <c r="G90" s="97">
        <f t="shared" si="7"/>
        <v>0.37550118695495094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6962</v>
      </c>
      <c r="Y90" s="125">
        <v>7443</v>
      </c>
      <c r="Z90" s="125">
        <v>8064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62290</v>
      </c>
      <c r="Y91" s="125">
        <v>65198</v>
      </c>
      <c r="Z91" s="125">
        <v>67695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4540</v>
      </c>
      <c r="Y93" s="125">
        <v>5029</v>
      </c>
      <c r="Z93" s="125">
        <v>5492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13391</v>
      </c>
      <c r="Y94" s="125">
        <v>14206</v>
      </c>
      <c r="Z94" s="125">
        <v>14961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2105</v>
      </c>
      <c r="Y95" s="125">
        <v>2211</v>
      </c>
      <c r="Z95" s="125">
        <v>2334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8882</v>
      </c>
      <c r="Y96" s="125">
        <v>9595</v>
      </c>
      <c r="Z96" s="125">
        <v>10320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9992</v>
      </c>
      <c r="Y97" s="125">
        <v>10728</v>
      </c>
      <c r="Z97" s="125">
        <v>10976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6441</v>
      </c>
      <c r="Y98" s="125">
        <v>6776</v>
      </c>
      <c r="Z98" s="125">
        <v>7036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571</v>
      </c>
      <c r="Y99" s="125">
        <v>588</v>
      </c>
      <c r="Z99" s="125">
        <v>667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3246</v>
      </c>
      <c r="Y100" s="125">
        <v>3402</v>
      </c>
      <c r="Z100" s="125">
        <v>3715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60169</v>
      </c>
      <c r="Y101" s="125">
        <v>62706</v>
      </c>
      <c r="Z101" s="125">
        <v>65257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120322</v>
      </c>
      <c r="Y104" s="125">
        <v>135066</v>
      </c>
      <c r="Z104" s="125">
        <v>142405</v>
      </c>
      <c r="AB104" s="122" t="str">
        <f>TEXT(Z104,"###,###")</f>
        <v>142,405</v>
      </c>
      <c r="AD104" s="143">
        <f>Z104/($Z$4)*100</f>
        <v>74.620491618589497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34619</v>
      </c>
      <c r="Y105" s="125">
        <v>34835</v>
      </c>
      <c r="Z105" s="125">
        <v>35859</v>
      </c>
      <c r="AB105" s="122" t="str">
        <f>TEXT(Z105,"###,###")</f>
        <v>35,859</v>
      </c>
      <c r="AD105" s="143">
        <f>Z105/($Z$4)*100</f>
        <v>18.790184396271204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154941</v>
      </c>
      <c r="Y106" s="132">
        <v>169901</v>
      </c>
      <c r="Z106" s="132">
        <v>178264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22179</v>
      </c>
      <c r="Y108" s="125">
        <v>25815</v>
      </c>
      <c r="Z108" s="125">
        <v>32161</v>
      </c>
      <c r="AB108" s="122" t="str">
        <f>TEXT(Z108,"###,###")</f>
        <v>32,161</v>
      </c>
      <c r="AD108" s="143">
        <f>Z108/($Z$4)*100</f>
        <v>16.852425342828248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22840</v>
      </c>
      <c r="Y109" s="125">
        <v>25250</v>
      </c>
      <c r="Z109" s="125">
        <v>25802</v>
      </c>
      <c r="AB109" s="122" t="str">
        <f>TEXT(Z109,"###,###")</f>
        <v>25,802</v>
      </c>
      <c r="AD109" s="143">
        <f>Z109/($Z$4)*100</f>
        <v>13.520297213881857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36796</v>
      </c>
      <c r="Y110" s="125">
        <v>40966</v>
      </c>
      <c r="Z110" s="125">
        <v>41346</v>
      </c>
      <c r="AB110" s="122" t="str">
        <f>TEXT(Z110,"###,###")</f>
        <v>41,346</v>
      </c>
      <c r="AD110" s="143">
        <f>Z110/($Z$4)*100</f>
        <v>21.665382861993617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73126</v>
      </c>
      <c r="Y111" s="125">
        <v>77870</v>
      </c>
      <c r="Z111" s="125">
        <v>78955</v>
      </c>
      <c r="AB111" s="122" t="str">
        <f>TEXT(Z111,"###,###")</f>
        <v>78,955</v>
      </c>
      <c r="AD111" s="143">
        <f>Z111/($Z$4)*100</f>
        <v>41.372570596156969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169672</v>
      </c>
      <c r="Y112" s="125">
        <v>181898</v>
      </c>
      <c r="Z112" s="125">
        <v>190839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43.64</v>
      </c>
      <c r="U118" s="144">
        <v>42.9</v>
      </c>
      <c r="V118" s="144">
        <v>41</v>
      </c>
      <c r="W118" s="144">
        <v>44.01</v>
      </c>
      <c r="X118" s="144">
        <v>40.01</v>
      </c>
      <c r="Y118" s="144">
        <v>40.94</v>
      </c>
      <c r="Z118" s="144">
        <v>40.93</v>
      </c>
      <c r="AB118" s="122" t="str">
        <f>TEXT(Z118,"##.0")</f>
        <v>40.9</v>
      </c>
    </row>
    <row r="120" spans="19:32" x14ac:dyDescent="0.25">
      <c r="S120" s="115" t="s">
        <v>106</v>
      </c>
      <c r="T120" s="125">
        <v>100796</v>
      </c>
      <c r="U120" s="125">
        <v>101392</v>
      </c>
      <c r="V120" s="125">
        <v>102555</v>
      </c>
      <c r="W120" s="125">
        <v>104435</v>
      </c>
      <c r="X120" s="125">
        <v>106626</v>
      </c>
      <c r="Y120" s="125">
        <v>111216</v>
      </c>
      <c r="Z120" s="125">
        <v>115273</v>
      </c>
      <c r="AB120" s="122" t="str">
        <f>TEXT(Z120,"###,###")</f>
        <v>115,273</v>
      </c>
    </row>
    <row r="121" spans="19:32" x14ac:dyDescent="0.25">
      <c r="S121" s="115" t="s">
        <v>107</v>
      </c>
      <c r="T121" s="125">
        <v>8110</v>
      </c>
      <c r="U121" s="125">
        <v>8168</v>
      </c>
      <c r="V121" s="125">
        <v>8069</v>
      </c>
      <c r="W121" s="125">
        <v>7844</v>
      </c>
      <c r="X121" s="125">
        <v>8087</v>
      </c>
      <c r="Y121" s="125">
        <v>8259</v>
      </c>
      <c r="Z121" s="125">
        <v>8631</v>
      </c>
      <c r="AB121" s="122" t="str">
        <f>TEXT(Z121,"###,###")</f>
        <v>8,631</v>
      </c>
    </row>
    <row r="122" spans="19:32" x14ac:dyDescent="0.25">
      <c r="S122" s="115" t="s">
        <v>108</v>
      </c>
      <c r="T122" s="125">
        <v>7192</v>
      </c>
      <c r="U122" s="125">
        <v>7297</v>
      </c>
      <c r="V122" s="125">
        <v>7354</v>
      </c>
      <c r="W122" s="125">
        <v>7652</v>
      </c>
      <c r="X122" s="125">
        <v>7751</v>
      </c>
      <c r="Y122" s="125">
        <v>8429</v>
      </c>
      <c r="Z122" s="125">
        <v>9051</v>
      </c>
      <c r="AB122" s="122" t="str">
        <f>TEXT(Z122,"###,###")</f>
        <v>9,051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107988</v>
      </c>
      <c r="U124" s="125">
        <v>108689</v>
      </c>
      <c r="V124" s="125">
        <v>109909</v>
      </c>
      <c r="W124" s="125">
        <v>112087</v>
      </c>
      <c r="X124" s="125">
        <v>114377</v>
      </c>
      <c r="Y124" s="125">
        <v>119645</v>
      </c>
      <c r="Z124" s="125">
        <v>124324</v>
      </c>
      <c r="AB124" s="122" t="str">
        <f>TEXT(Z124,"###,###")</f>
        <v>124,324</v>
      </c>
      <c r="AD124" s="139">
        <f>Z124/$Z$7*100</f>
        <v>93.510439857993859</v>
      </c>
    </row>
    <row r="125" spans="19:32" x14ac:dyDescent="0.25">
      <c r="S125" s="115" t="s">
        <v>110</v>
      </c>
      <c r="T125" s="125">
        <v>15302</v>
      </c>
      <c r="U125" s="125">
        <v>15465</v>
      </c>
      <c r="V125" s="125">
        <v>15423</v>
      </c>
      <c r="W125" s="125">
        <v>15496</v>
      </c>
      <c r="X125" s="125">
        <v>15838</v>
      </c>
      <c r="Y125" s="125">
        <v>16688</v>
      </c>
      <c r="Z125" s="125">
        <v>17682</v>
      </c>
      <c r="AB125" s="122" t="str">
        <f>TEXT(Z125,"###,###")</f>
        <v>17,682</v>
      </c>
      <c r="AD125" s="139">
        <f>Z125/$Z$7*100</f>
        <v>13.299536674890186</v>
      </c>
    </row>
    <row r="127" spans="19:32" x14ac:dyDescent="0.25">
      <c r="S127" s="115" t="s">
        <v>111</v>
      </c>
      <c r="T127" s="125">
        <v>60057</v>
      </c>
      <c r="U127" s="125">
        <v>60363</v>
      </c>
      <c r="V127" s="125">
        <v>60611</v>
      </c>
      <c r="W127" s="125">
        <v>61249</v>
      </c>
      <c r="X127" s="125">
        <v>62290</v>
      </c>
      <c r="Y127" s="125">
        <v>65198</v>
      </c>
      <c r="Z127" s="125">
        <v>67695</v>
      </c>
      <c r="AB127" s="122" t="str">
        <f>TEXT(Z127,"###,###")</f>
        <v>67,695</v>
      </c>
      <c r="AD127" s="139">
        <f>Z127/$Z$7*100</f>
        <v>50.916872254648297</v>
      </c>
    </row>
    <row r="128" spans="19:32" x14ac:dyDescent="0.25">
      <c r="S128" s="115" t="s">
        <v>112</v>
      </c>
      <c r="T128" s="125">
        <v>56047</v>
      </c>
      <c r="U128" s="125">
        <v>56488</v>
      </c>
      <c r="V128" s="125">
        <v>57365</v>
      </c>
      <c r="W128" s="125">
        <v>58676</v>
      </c>
      <c r="X128" s="125">
        <v>60169</v>
      </c>
      <c r="Y128" s="125">
        <v>62706</v>
      </c>
      <c r="Z128" s="125">
        <v>65257</v>
      </c>
      <c r="AB128" s="122" t="str">
        <f>TEXT(Z128,"###,###")</f>
        <v>65,257</v>
      </c>
      <c r="AD128" s="139">
        <f>Z128/$Z$7*100</f>
        <v>49.083127745351703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35" id="{9B5936BB-8C7B-4E35-A55D-AB1AF78035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38" id="{9EAF8C27-3084-4FDA-80F6-F4356F9373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41" id="{DFA53A42-231D-4E2B-A48E-C46F11B5F7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44" id="{8F80D9EB-D6BA-4808-8815-B5F95007AA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D770-CE28-4BD9-87CC-FEDB25664982}">
  <sheetPr codeName="Sheet9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Greater Shepparton</v>
      </c>
      <c r="T1" s="113"/>
      <c r="U1" s="113"/>
      <c r="V1" s="113"/>
      <c r="W1" s="113"/>
      <c r="X1" s="113"/>
      <c r="Y1" s="114" t="str">
        <f>Y3</f>
        <v>8.28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144</v>
      </c>
      <c r="Y3" s="118" t="s">
        <v>238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8.28 Greater Shepparton,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47542</v>
      </c>
      <c r="U4" s="121">
        <v>47504</v>
      </c>
      <c r="V4" s="121">
        <v>46919</v>
      </c>
      <c r="W4" s="121">
        <v>48281</v>
      </c>
      <c r="X4" s="121">
        <v>47952</v>
      </c>
      <c r="Y4" s="121">
        <v>49359</v>
      </c>
      <c r="Z4" s="121">
        <v>50809</v>
      </c>
      <c r="AB4" s="122" t="str">
        <f>TEXT(Z4,"###,###")</f>
        <v>50,809</v>
      </c>
      <c r="AD4" s="123">
        <f>Z4/Y4-1</f>
        <v>2.9376608116047809E-2</v>
      </c>
      <c r="AF4" s="123">
        <f t="shared" ref="AF4:AF9" si="0">Z4/T4-1</f>
        <v>6.8718186024988359E-2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24362</v>
      </c>
      <c r="U5" s="121">
        <v>24247</v>
      </c>
      <c r="V5" s="121">
        <v>23914</v>
      </c>
      <c r="W5" s="121">
        <v>24513</v>
      </c>
      <c r="X5" s="121">
        <v>24340</v>
      </c>
      <c r="Y5" s="121">
        <v>25042</v>
      </c>
      <c r="Z5" s="121">
        <v>25914</v>
      </c>
      <c r="AB5" s="122" t="str">
        <f>TEXT(Z5,"###,###")</f>
        <v>25,914</v>
      </c>
      <c r="AD5" s="123">
        <f t="shared" ref="AD5:AD9" si="1">Z5/Y5-1</f>
        <v>3.4821499880201223E-2</v>
      </c>
      <c r="AF5" s="123">
        <f t="shared" si="0"/>
        <v>6.3705771283145918E-2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23180</v>
      </c>
      <c r="U6" s="121">
        <v>23257</v>
      </c>
      <c r="V6" s="121">
        <v>23005</v>
      </c>
      <c r="W6" s="121">
        <v>23768</v>
      </c>
      <c r="X6" s="121">
        <v>23612</v>
      </c>
      <c r="Y6" s="121">
        <v>24317</v>
      </c>
      <c r="Z6" s="121">
        <v>24895</v>
      </c>
      <c r="AB6" s="122" t="str">
        <f>TEXT(Z6,"###,###")</f>
        <v>24,895</v>
      </c>
      <c r="AD6" s="123">
        <f t="shared" si="1"/>
        <v>2.3769379446477723E-2</v>
      </c>
      <c r="AF6" s="123">
        <f t="shared" si="0"/>
        <v>7.3986194995685928E-2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33597</v>
      </c>
      <c r="U7" s="121">
        <v>33757</v>
      </c>
      <c r="V7" s="121">
        <v>33799</v>
      </c>
      <c r="W7" s="121">
        <v>34087</v>
      </c>
      <c r="X7" s="121">
        <v>34261</v>
      </c>
      <c r="Y7" s="121">
        <v>34748</v>
      </c>
      <c r="Z7" s="121">
        <v>36081</v>
      </c>
      <c r="AB7" s="122" t="str">
        <f>TEXT(Z7,"###,###")</f>
        <v>36,081</v>
      </c>
      <c r="AD7" s="123">
        <f t="shared" si="1"/>
        <v>3.8361920110509873E-2</v>
      </c>
      <c r="AF7" s="123">
        <f t="shared" si="0"/>
        <v>7.3935172783284209E-2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50,809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36,081</v>
      </c>
      <c r="P8" s="48"/>
      <c r="S8" s="120" t="s">
        <v>88</v>
      </c>
      <c r="T8" s="121">
        <v>31183.200000000001</v>
      </c>
      <c r="U8" s="121">
        <v>31834.35</v>
      </c>
      <c r="V8" s="121">
        <v>33070</v>
      </c>
      <c r="W8" s="121">
        <v>34645</v>
      </c>
      <c r="X8" s="121">
        <v>35920.14</v>
      </c>
      <c r="Y8" s="121">
        <v>36369.58</v>
      </c>
      <c r="Z8" s="121">
        <v>38262.120000000003</v>
      </c>
      <c r="AB8" s="122" t="str">
        <f>TEXT(Z8,"$###,###")</f>
        <v>$38,262</v>
      </c>
      <c r="AD8" s="123">
        <f t="shared" si="1"/>
        <v>5.2036344659465383E-2</v>
      </c>
      <c r="AF8" s="123">
        <f t="shared" si="0"/>
        <v>0.22701069806819052</v>
      </c>
    </row>
    <row r="9" spans="1:32" x14ac:dyDescent="0.25">
      <c r="A9" s="52" t="s">
        <v>15</v>
      </c>
      <c r="B9" s="53"/>
      <c r="C9" s="54"/>
      <c r="D9" s="55">
        <f>AD104</f>
        <v>72.941801649314101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51.705883983259895</v>
      </c>
      <c r="P9" s="56" t="s">
        <v>89</v>
      </c>
      <c r="S9" s="120" t="s">
        <v>7</v>
      </c>
      <c r="T9" s="121">
        <v>1314798029</v>
      </c>
      <c r="U9" s="121">
        <v>1351815226</v>
      </c>
      <c r="V9" s="121">
        <v>1398093066</v>
      </c>
      <c r="W9" s="121">
        <v>1464860692</v>
      </c>
      <c r="X9" s="121">
        <v>1519492020</v>
      </c>
      <c r="Y9" s="121">
        <v>1575568633</v>
      </c>
      <c r="Z9" s="121">
        <v>1696336956</v>
      </c>
      <c r="AB9" s="122" t="str">
        <f>TEXT(Z9/1000000,"$#,###.0")&amp;" mil"</f>
        <v>$1,696.3 mil</v>
      </c>
      <c r="AD9" s="123">
        <f t="shared" si="1"/>
        <v>7.6650626618561368E-2</v>
      </c>
      <c r="AF9" s="123">
        <f t="shared" si="0"/>
        <v>0.29018824076743432</v>
      </c>
    </row>
    <row r="10" spans="1:32" x14ac:dyDescent="0.25">
      <c r="A10" s="52" t="s">
        <v>18</v>
      </c>
      <c r="B10" s="53"/>
      <c r="C10" s="54"/>
      <c r="D10" s="55">
        <f>AD105</f>
        <v>16.552185636402999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48.294116016740112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91.38881960034368</v>
      </c>
      <c r="P11" s="56" t="s">
        <v>89</v>
      </c>
      <c r="S11" s="120" t="s">
        <v>30</v>
      </c>
      <c r="T11" s="125">
        <v>41575</v>
      </c>
      <c r="U11" s="125">
        <v>41559</v>
      </c>
      <c r="V11" s="125">
        <v>40974</v>
      </c>
      <c r="W11" s="125">
        <v>42463</v>
      </c>
      <c r="X11" s="125">
        <v>42278</v>
      </c>
      <c r="Y11" s="125">
        <v>43680</v>
      </c>
      <c r="Z11" s="125">
        <v>44952</v>
      </c>
    </row>
    <row r="12" spans="1:32" ht="28.5" customHeight="1" x14ac:dyDescent="0.25">
      <c r="A12" s="52" t="s">
        <v>20</v>
      </c>
      <c r="B12" s="54"/>
      <c r="C12" s="54"/>
      <c r="D12" s="55">
        <f>AD108</f>
        <v>15.392942195280362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16.224605748177712</v>
      </c>
      <c r="P12" s="56" t="s">
        <v>89</v>
      </c>
      <c r="S12" s="120" t="s">
        <v>31</v>
      </c>
      <c r="T12" s="125">
        <v>5968</v>
      </c>
      <c r="U12" s="125">
        <v>5945</v>
      </c>
      <c r="V12" s="125">
        <v>5948</v>
      </c>
      <c r="W12" s="125">
        <v>5821</v>
      </c>
      <c r="X12" s="125">
        <v>5675</v>
      </c>
      <c r="Y12" s="125">
        <v>5679</v>
      </c>
      <c r="Z12" s="125">
        <v>5857</v>
      </c>
    </row>
    <row r="13" spans="1:32" ht="15" customHeight="1" x14ac:dyDescent="0.25">
      <c r="A13" s="52" t="s">
        <v>21</v>
      </c>
      <c r="B13" s="54"/>
      <c r="C13" s="54"/>
      <c r="D13" s="55">
        <f>AD109</f>
        <v>16.138873034304947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25.099883878840362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32.856383711547167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3566</v>
      </c>
      <c r="Z15" s="125">
        <v>3439</v>
      </c>
      <c r="AB15" s="129">
        <f t="shared" ref="AB15:AB34" si="2">IF(Z15="np",0,Z15/$Z$34)</f>
        <v>6.7684858981676477E-2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58</v>
      </c>
      <c r="Z16" s="125">
        <v>65</v>
      </c>
      <c r="AB16" s="129">
        <f t="shared" si="2"/>
        <v>1.2793009112558799E-3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3586</v>
      </c>
      <c r="Z17" s="125">
        <v>4625</v>
      </c>
      <c r="AB17" s="129">
        <f t="shared" si="2"/>
        <v>9.1027180223976073E-2</v>
      </c>
    </row>
    <row r="18" spans="1:28" x14ac:dyDescent="0.25">
      <c r="A18" s="82" t="str">
        <f>$S$1&amp;" ("&amp;$T$2&amp;" to "&amp;$Z$2&amp;")"</f>
        <v>Greater Shepparton (2011-12 to 2017-18)</v>
      </c>
      <c r="B18" s="82"/>
      <c r="C18" s="82"/>
      <c r="D18" s="82"/>
      <c r="E18" s="82"/>
      <c r="F18" s="82"/>
      <c r="G18" s="82" t="str">
        <f>$S$1&amp;" ("&amp;$T$2&amp;" to "&amp;$Z$2&amp;")"</f>
        <v>Greater Shepparton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762</v>
      </c>
      <c r="Z18" s="125">
        <v>760</v>
      </c>
      <c r="AB18" s="129">
        <f t="shared" si="2"/>
        <v>1.4957979885453365E-2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2632</v>
      </c>
      <c r="Z19" s="125">
        <v>2996</v>
      </c>
      <c r="AB19" s="129">
        <f t="shared" si="2"/>
        <v>5.896593123265563E-2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1756</v>
      </c>
      <c r="Z20" s="125">
        <v>1853</v>
      </c>
      <c r="AB20" s="129">
        <f t="shared" si="2"/>
        <v>3.6469916747033003E-2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4728</v>
      </c>
      <c r="Z21" s="125">
        <v>4950</v>
      </c>
      <c r="AB21" s="129">
        <f t="shared" si="2"/>
        <v>9.7423684780255468E-2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3252</v>
      </c>
      <c r="Z22" s="125">
        <v>2980</v>
      </c>
      <c r="AB22" s="129">
        <f t="shared" si="2"/>
        <v>5.865102639296188E-2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1837</v>
      </c>
      <c r="Z23" s="125">
        <v>2024</v>
      </c>
      <c r="AB23" s="129">
        <f t="shared" si="2"/>
        <v>3.9835462221260012E-2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319</v>
      </c>
      <c r="Z24" s="125">
        <v>328</v>
      </c>
      <c r="AB24" s="129">
        <f t="shared" si="2"/>
        <v>6.4555492137219781E-3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1480</v>
      </c>
      <c r="Z25" s="125">
        <v>1471</v>
      </c>
      <c r="AB25" s="129">
        <f t="shared" si="2"/>
        <v>2.8951563699344603E-2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574</v>
      </c>
      <c r="Z26" s="125">
        <v>668</v>
      </c>
      <c r="AB26" s="129">
        <f t="shared" si="2"/>
        <v>1.3147277057214274E-2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1966</v>
      </c>
      <c r="Z27" s="125">
        <v>2077</v>
      </c>
      <c r="AB27" s="129">
        <f t="shared" si="2"/>
        <v>4.0878584502745577E-2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3685</v>
      </c>
      <c r="Z28" s="125">
        <v>3966</v>
      </c>
      <c r="AB28" s="129">
        <f t="shared" si="2"/>
        <v>7.8057037139089527E-2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2158</v>
      </c>
      <c r="Z29" s="125">
        <v>1997</v>
      </c>
      <c r="AB29" s="129">
        <f t="shared" si="2"/>
        <v>3.93040603042768E-2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3366</v>
      </c>
      <c r="Z30" s="125">
        <v>3717</v>
      </c>
      <c r="AB30" s="129">
        <f t="shared" si="2"/>
        <v>7.3156330571355468E-2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5999</v>
      </c>
      <c r="Z31" s="125">
        <v>6485</v>
      </c>
      <c r="AB31" s="129">
        <f t="shared" si="2"/>
        <v>0.1276348678383751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553</v>
      </c>
      <c r="Z32" s="125">
        <v>624</v>
      </c>
      <c r="AB32" s="129">
        <f t="shared" si="2"/>
        <v>1.2281288748056446E-2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1589</v>
      </c>
      <c r="Z33" s="125">
        <v>1782</v>
      </c>
      <c r="AB33" s="129">
        <f t="shared" si="2"/>
        <v>3.5072526520891968E-2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49359</v>
      </c>
      <c r="Z34" s="132">
        <v>50809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15</v>
      </c>
      <c r="Y44" s="125">
        <v>13</v>
      </c>
      <c r="Z44" s="125">
        <v>12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629</v>
      </c>
      <c r="Y45" s="125">
        <v>638</v>
      </c>
      <c r="Z45" s="125">
        <v>583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1616</v>
      </c>
      <c r="Y46" s="125">
        <v>1815</v>
      </c>
      <c r="Z46" s="125">
        <v>1809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2528</v>
      </c>
      <c r="Y47" s="125">
        <v>2483</v>
      </c>
      <c r="Z47" s="125">
        <v>2556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2962</v>
      </c>
      <c r="Y48" s="125">
        <v>2993</v>
      </c>
      <c r="Z48" s="125">
        <v>3197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Greater Shepparton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2500</v>
      </c>
      <c r="Y49" s="125">
        <v>2589</v>
      </c>
      <c r="Z49" s="125">
        <v>2607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2151</v>
      </c>
      <c r="Y50" s="125">
        <v>2272</v>
      </c>
      <c r="Z50" s="125">
        <v>2457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2336</v>
      </c>
      <c r="Y51" s="125">
        <v>2231</v>
      </c>
      <c r="Z51" s="125">
        <v>2224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2270</v>
      </c>
      <c r="Y52" s="125">
        <v>2339</v>
      </c>
      <c r="Z52" s="125">
        <v>2426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2185</v>
      </c>
      <c r="Y53" s="125">
        <v>2167</v>
      </c>
      <c r="Z53" s="125">
        <v>2236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2009</v>
      </c>
      <c r="Y54" s="125">
        <v>2099</v>
      </c>
      <c r="Z54" s="125">
        <v>2174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1529</v>
      </c>
      <c r="Y55" s="125">
        <v>1693</v>
      </c>
      <c r="Z55" s="125">
        <v>1767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894</v>
      </c>
      <c r="Y56" s="125">
        <v>953</v>
      </c>
      <c r="Z56" s="125">
        <v>1013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389</v>
      </c>
      <c r="Y57" s="125">
        <v>417</v>
      </c>
      <c r="Z57" s="125">
        <v>437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188</v>
      </c>
      <c r="Y58" s="125">
        <v>198</v>
      </c>
      <c r="Z58" s="125">
        <v>203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93</v>
      </c>
      <c r="Y59" s="125">
        <v>98</v>
      </c>
      <c r="Z59" s="125">
        <v>110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57</v>
      </c>
      <c r="Y60" s="125">
        <v>44</v>
      </c>
      <c r="Z60" s="125">
        <v>59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24340</v>
      </c>
      <c r="Y61" s="125">
        <v>25042</v>
      </c>
      <c r="Z61" s="125">
        <v>25914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18</v>
      </c>
      <c r="Y63" s="125">
        <v>8</v>
      </c>
      <c r="Z63" s="125">
        <v>16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Greater Shepparton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735</v>
      </c>
      <c r="Y64" s="125">
        <v>813</v>
      </c>
      <c r="Z64" s="125">
        <v>776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1735</v>
      </c>
      <c r="Y65" s="125">
        <v>1792</v>
      </c>
      <c r="Z65" s="125">
        <v>1823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2404</v>
      </c>
      <c r="Y66" s="125">
        <v>2530</v>
      </c>
      <c r="Z66" s="125">
        <v>2728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3058</v>
      </c>
      <c r="Y67" s="125">
        <v>3050</v>
      </c>
      <c r="Z67" s="125">
        <v>3148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2233</v>
      </c>
      <c r="Y68" s="125">
        <v>2337</v>
      </c>
      <c r="Z68" s="125">
        <v>2419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2020</v>
      </c>
      <c r="Y69" s="125">
        <v>2077</v>
      </c>
      <c r="Z69" s="125">
        <v>2108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2229</v>
      </c>
      <c r="Y70" s="125">
        <v>2179</v>
      </c>
      <c r="Z70" s="125">
        <v>2168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2370</v>
      </c>
      <c r="Y71" s="125">
        <v>2394</v>
      </c>
      <c r="Z71" s="125">
        <v>2361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2259</v>
      </c>
      <c r="Y72" s="125">
        <v>2287</v>
      </c>
      <c r="Z72" s="125">
        <v>2331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1939</v>
      </c>
      <c r="Y73" s="125">
        <v>2088</v>
      </c>
      <c r="Z73" s="125">
        <v>2101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1413</v>
      </c>
      <c r="Y74" s="125">
        <v>1455</v>
      </c>
      <c r="Z74" s="125">
        <v>1486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641</v>
      </c>
      <c r="Y75" s="125">
        <v>704</v>
      </c>
      <c r="Z75" s="125">
        <v>755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213</v>
      </c>
      <c r="Y76" s="125">
        <v>271</v>
      </c>
      <c r="Z76" s="125">
        <v>304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174</v>
      </c>
      <c r="Y77" s="125">
        <v>159</v>
      </c>
      <c r="Z77" s="125">
        <v>144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96</v>
      </c>
      <c r="Y78" s="125">
        <v>97</v>
      </c>
      <c r="Z78" s="125">
        <v>115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81</v>
      </c>
      <c r="Y79" s="125">
        <v>76</v>
      </c>
      <c r="Z79" s="125">
        <v>84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23612</v>
      </c>
      <c r="Y80" s="125">
        <v>24317</v>
      </c>
      <c r="Z80" s="125">
        <v>24895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Greater Shepparton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2207</v>
      </c>
      <c r="Y83" s="125">
        <v>2256</v>
      </c>
      <c r="Z83" s="125">
        <v>2328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1826</v>
      </c>
      <c r="Y84" s="125">
        <v>1837</v>
      </c>
      <c r="Z84" s="125">
        <v>1857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50,809</v>
      </c>
      <c r="D85" s="96">
        <f t="shared" ref="D85:D90" si="4">AD4</f>
        <v>2.9376608116047809E-2</v>
      </c>
      <c r="E85" s="97">
        <f t="shared" ref="E85:E90" si="5">AD4</f>
        <v>2.9376608116047809E-2</v>
      </c>
      <c r="F85" s="96">
        <f t="shared" ref="F85:F90" si="6">AF4</f>
        <v>6.8718186024988359E-2</v>
      </c>
      <c r="G85" s="97">
        <f t="shared" ref="G85:G90" si="7">AF4</f>
        <v>6.8718186024988359E-2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2965</v>
      </c>
      <c r="Y85" s="125">
        <v>2956</v>
      </c>
      <c r="Z85" s="125">
        <v>3160</v>
      </c>
    </row>
    <row r="86" spans="1:32" ht="15" customHeight="1" x14ac:dyDescent="0.25">
      <c r="A86" s="98" t="s">
        <v>4</v>
      </c>
      <c r="B86" s="95"/>
      <c r="C86" s="109" t="str">
        <f t="shared" si="3"/>
        <v>25,914</v>
      </c>
      <c r="D86" s="96">
        <f t="shared" si="4"/>
        <v>3.4821499880201223E-2</v>
      </c>
      <c r="E86" s="97">
        <f t="shared" si="5"/>
        <v>3.4821499880201223E-2</v>
      </c>
      <c r="F86" s="96">
        <f t="shared" si="6"/>
        <v>6.3705771283145918E-2</v>
      </c>
      <c r="G86" s="97">
        <f t="shared" si="7"/>
        <v>6.3705771283145918E-2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691</v>
      </c>
      <c r="Y86" s="125">
        <v>708</v>
      </c>
      <c r="Z86" s="125">
        <v>778</v>
      </c>
    </row>
    <row r="87" spans="1:32" ht="15" customHeight="1" x14ac:dyDescent="0.25">
      <c r="A87" s="98" t="s">
        <v>5</v>
      </c>
      <c r="B87" s="95"/>
      <c r="C87" s="109" t="str">
        <f t="shared" si="3"/>
        <v>24,895</v>
      </c>
      <c r="D87" s="96">
        <f t="shared" si="4"/>
        <v>2.3769379446477723E-2</v>
      </c>
      <c r="E87" s="97">
        <f t="shared" si="5"/>
        <v>2.3769379446477723E-2</v>
      </c>
      <c r="F87" s="96">
        <f t="shared" si="6"/>
        <v>7.3986194995685928E-2</v>
      </c>
      <c r="G87" s="97">
        <f t="shared" si="7"/>
        <v>7.3986194995685928E-2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742</v>
      </c>
      <c r="Y87" s="125">
        <v>758</v>
      </c>
      <c r="Z87" s="125">
        <v>753</v>
      </c>
    </row>
    <row r="88" spans="1:32" ht="15" customHeight="1" x14ac:dyDescent="0.25">
      <c r="A88" s="95" t="s">
        <v>6</v>
      </c>
      <c r="B88" s="95"/>
      <c r="C88" s="109" t="str">
        <f t="shared" si="3"/>
        <v>36,081</v>
      </c>
      <c r="D88" s="96">
        <f t="shared" si="4"/>
        <v>3.8361920110509873E-2</v>
      </c>
      <c r="E88" s="97">
        <f t="shared" si="5"/>
        <v>3.8361920110509873E-2</v>
      </c>
      <c r="F88" s="96">
        <f t="shared" si="6"/>
        <v>7.3935172783284209E-2</v>
      </c>
      <c r="G88" s="97">
        <f t="shared" si="7"/>
        <v>7.3935172783284209E-2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904</v>
      </c>
      <c r="Y88" s="125">
        <v>926</v>
      </c>
      <c r="Z88" s="125">
        <v>962</v>
      </c>
    </row>
    <row r="89" spans="1:32" ht="15" customHeight="1" x14ac:dyDescent="0.25">
      <c r="A89" s="95" t="s">
        <v>104</v>
      </c>
      <c r="B89" s="95"/>
      <c r="C89" s="146" t="str">
        <f t="shared" si="3"/>
        <v>$38,262</v>
      </c>
      <c r="D89" s="96">
        <f t="shared" si="4"/>
        <v>5.2036344659465383E-2</v>
      </c>
      <c r="E89" s="97">
        <f t="shared" si="5"/>
        <v>5.2036344659465383E-2</v>
      </c>
      <c r="F89" s="96">
        <f t="shared" si="6"/>
        <v>0.22701069806819052</v>
      </c>
      <c r="G89" s="97">
        <f t="shared" si="7"/>
        <v>0.22701069806819052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1667</v>
      </c>
      <c r="Y89" s="125">
        <v>1734</v>
      </c>
      <c r="Z89" s="125">
        <v>1778</v>
      </c>
    </row>
    <row r="90" spans="1:32" ht="15" customHeight="1" x14ac:dyDescent="0.25">
      <c r="A90" s="95" t="s">
        <v>7</v>
      </c>
      <c r="B90" s="95"/>
      <c r="C90" s="109" t="str">
        <f t="shared" si="3"/>
        <v>$1,696.3 mil</v>
      </c>
      <c r="D90" s="96">
        <f t="shared" si="4"/>
        <v>7.6650626618561368E-2</v>
      </c>
      <c r="E90" s="97">
        <f t="shared" si="5"/>
        <v>7.6650626618561368E-2</v>
      </c>
      <c r="F90" s="96">
        <f t="shared" si="6"/>
        <v>0.29018824076743432</v>
      </c>
      <c r="G90" s="97">
        <f t="shared" si="7"/>
        <v>0.29018824076743432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2975</v>
      </c>
      <c r="Y90" s="125">
        <v>2906</v>
      </c>
      <c r="Z90" s="125">
        <v>3147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17758</v>
      </c>
      <c r="Y91" s="125">
        <v>17956</v>
      </c>
      <c r="Z91" s="125">
        <v>18656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1271</v>
      </c>
      <c r="Y93" s="125">
        <v>1399</v>
      </c>
      <c r="Z93" s="125">
        <v>1500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3228</v>
      </c>
      <c r="Y94" s="125">
        <v>3284</v>
      </c>
      <c r="Z94" s="125">
        <v>3399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482</v>
      </c>
      <c r="Y95" s="125">
        <v>489</v>
      </c>
      <c r="Z95" s="125">
        <v>509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1999</v>
      </c>
      <c r="Y96" s="125">
        <v>2098</v>
      </c>
      <c r="Z96" s="125">
        <v>2339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2725</v>
      </c>
      <c r="Y97" s="125">
        <v>2811</v>
      </c>
      <c r="Z97" s="125">
        <v>2827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1659</v>
      </c>
      <c r="Y98" s="125">
        <v>1728</v>
      </c>
      <c r="Z98" s="125">
        <v>1779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102</v>
      </c>
      <c r="Y99" s="125">
        <v>100</v>
      </c>
      <c r="Z99" s="125">
        <v>108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1788</v>
      </c>
      <c r="Y100" s="125">
        <v>1772</v>
      </c>
      <c r="Z100" s="125">
        <v>1857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16503</v>
      </c>
      <c r="Y101" s="125">
        <v>16792</v>
      </c>
      <c r="Z101" s="125">
        <v>17425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33080</v>
      </c>
      <c r="Y104" s="125">
        <v>35571</v>
      </c>
      <c r="Z104" s="125">
        <v>37061</v>
      </c>
      <c r="AB104" s="122" t="str">
        <f>TEXT(Z104,"###,###")</f>
        <v>37,061</v>
      </c>
      <c r="AD104" s="143">
        <f>Z104/($Z$4)*100</f>
        <v>72.941801649314101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8537</v>
      </c>
      <c r="Y105" s="125">
        <v>8415</v>
      </c>
      <c r="Z105" s="125">
        <v>8410</v>
      </c>
      <c r="AB105" s="122" t="str">
        <f>TEXT(Z105,"###,###")</f>
        <v>8,410</v>
      </c>
      <c r="AD105" s="143">
        <f>Z105/($Z$4)*100</f>
        <v>16.552185636402999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41617</v>
      </c>
      <c r="Y106" s="132">
        <v>43986</v>
      </c>
      <c r="Z106" s="132">
        <v>45471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6404</v>
      </c>
      <c r="Y108" s="125">
        <v>6601</v>
      </c>
      <c r="Z108" s="125">
        <v>7821</v>
      </c>
      <c r="AB108" s="122" t="str">
        <f>TEXT(Z108,"###,###")</f>
        <v>7,821</v>
      </c>
      <c r="AD108" s="143">
        <f>Z108/($Z$4)*100</f>
        <v>15.392942195280362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7798</v>
      </c>
      <c r="Y109" s="125">
        <v>8453</v>
      </c>
      <c r="Z109" s="125">
        <v>8200</v>
      </c>
      <c r="AB109" s="122" t="str">
        <f>TEXT(Z109,"###,###")</f>
        <v>8,200</v>
      </c>
      <c r="AD109" s="143">
        <f>Z109/($Z$4)*100</f>
        <v>16.138873034304947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11817</v>
      </c>
      <c r="Y110" s="125">
        <v>12770</v>
      </c>
      <c r="Z110" s="125">
        <v>12753</v>
      </c>
      <c r="AB110" s="122" t="str">
        <f>TEXT(Z110,"###,###")</f>
        <v>12,753</v>
      </c>
      <c r="AD110" s="143">
        <f>Z110/($Z$4)*100</f>
        <v>25.099883878840362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15596</v>
      </c>
      <c r="Y111" s="125">
        <v>16162</v>
      </c>
      <c r="Z111" s="125">
        <v>16694</v>
      </c>
      <c r="AB111" s="122" t="str">
        <f>TEXT(Z111,"###,###")</f>
        <v>16,694</v>
      </c>
      <c r="AD111" s="143">
        <f>Z111/($Z$4)*100</f>
        <v>32.856383711547167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47952</v>
      </c>
      <c r="Y112" s="125">
        <v>49359</v>
      </c>
      <c r="Z112" s="125">
        <v>50809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40.76</v>
      </c>
      <c r="U118" s="144">
        <v>40.79</v>
      </c>
      <c r="V118" s="144">
        <v>43.12</v>
      </c>
      <c r="W118" s="144">
        <v>44.17</v>
      </c>
      <c r="X118" s="144">
        <v>38.15</v>
      </c>
      <c r="Y118" s="144">
        <v>41.33</v>
      </c>
      <c r="Z118" s="144">
        <v>41.4</v>
      </c>
      <c r="AB118" s="122" t="str">
        <f>TEXT(Z118,"##.0")</f>
        <v>41.4</v>
      </c>
    </row>
    <row r="120" spans="19:32" x14ac:dyDescent="0.25">
      <c r="S120" s="115" t="s">
        <v>106</v>
      </c>
      <c r="T120" s="125">
        <v>27630</v>
      </c>
      <c r="U120" s="125">
        <v>27813</v>
      </c>
      <c r="V120" s="125">
        <v>27854</v>
      </c>
      <c r="W120" s="125">
        <v>28269</v>
      </c>
      <c r="X120" s="125">
        <v>28587</v>
      </c>
      <c r="Y120" s="125">
        <v>29069</v>
      </c>
      <c r="Z120" s="125">
        <v>30224</v>
      </c>
      <c r="AB120" s="122" t="str">
        <f>TEXT(Z120,"###,###")</f>
        <v>30,224</v>
      </c>
    </row>
    <row r="121" spans="19:32" x14ac:dyDescent="0.25">
      <c r="S121" s="115" t="s">
        <v>107</v>
      </c>
      <c r="T121" s="125">
        <v>3190</v>
      </c>
      <c r="U121" s="125">
        <v>3194</v>
      </c>
      <c r="V121" s="125">
        <v>3244</v>
      </c>
      <c r="W121" s="125">
        <v>3128</v>
      </c>
      <c r="X121" s="125">
        <v>2992</v>
      </c>
      <c r="Y121" s="125">
        <v>2955</v>
      </c>
      <c r="Z121" s="125">
        <v>3104</v>
      </c>
      <c r="AB121" s="122" t="str">
        <f>TEXT(Z121,"###,###")</f>
        <v>3,104</v>
      </c>
    </row>
    <row r="122" spans="19:32" x14ac:dyDescent="0.25">
      <c r="S122" s="115" t="s">
        <v>108</v>
      </c>
      <c r="T122" s="125">
        <v>2778</v>
      </c>
      <c r="U122" s="125">
        <v>2753</v>
      </c>
      <c r="V122" s="125">
        <v>2698</v>
      </c>
      <c r="W122" s="125">
        <v>2690</v>
      </c>
      <c r="X122" s="125">
        <v>2686</v>
      </c>
      <c r="Y122" s="125">
        <v>2724</v>
      </c>
      <c r="Z122" s="125">
        <v>2750</v>
      </c>
      <c r="AB122" s="122" t="str">
        <f>TEXT(Z122,"###,###")</f>
        <v>2,750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30408</v>
      </c>
      <c r="U124" s="125">
        <v>30566</v>
      </c>
      <c r="V124" s="125">
        <v>30552</v>
      </c>
      <c r="W124" s="125">
        <v>30959</v>
      </c>
      <c r="X124" s="125">
        <v>31273</v>
      </c>
      <c r="Y124" s="125">
        <v>31793</v>
      </c>
      <c r="Z124" s="125">
        <v>32974</v>
      </c>
      <c r="AB124" s="122" t="str">
        <f>TEXT(Z124,"###,###")</f>
        <v>32,974</v>
      </c>
      <c r="AD124" s="139">
        <f>Z124/$Z$7*100</f>
        <v>91.38881960034368</v>
      </c>
    </row>
    <row r="125" spans="19:32" x14ac:dyDescent="0.25">
      <c r="S125" s="115" t="s">
        <v>110</v>
      </c>
      <c r="T125" s="125">
        <v>5968</v>
      </c>
      <c r="U125" s="125">
        <v>5947</v>
      </c>
      <c r="V125" s="125">
        <v>5942</v>
      </c>
      <c r="W125" s="125">
        <v>5818</v>
      </c>
      <c r="X125" s="125">
        <v>5678</v>
      </c>
      <c r="Y125" s="125">
        <v>5679</v>
      </c>
      <c r="Z125" s="125">
        <v>5854</v>
      </c>
      <c r="AB125" s="122" t="str">
        <f>TEXT(Z125,"###,###")</f>
        <v>5,854</v>
      </c>
      <c r="AD125" s="139">
        <f>Z125/$Z$7*100</f>
        <v>16.224605748177712</v>
      </c>
    </row>
    <row r="127" spans="19:32" x14ac:dyDescent="0.25">
      <c r="S127" s="115" t="s">
        <v>111</v>
      </c>
      <c r="T127" s="125">
        <v>17507</v>
      </c>
      <c r="U127" s="125">
        <v>17563</v>
      </c>
      <c r="V127" s="125">
        <v>17569</v>
      </c>
      <c r="W127" s="125">
        <v>17704</v>
      </c>
      <c r="X127" s="125">
        <v>17758</v>
      </c>
      <c r="Y127" s="125">
        <v>17956</v>
      </c>
      <c r="Z127" s="125">
        <v>18656</v>
      </c>
      <c r="AB127" s="122" t="str">
        <f>TEXT(Z127,"###,###")</f>
        <v>18,656</v>
      </c>
      <c r="AD127" s="139">
        <f>Z127/$Z$7*100</f>
        <v>51.705883983259895</v>
      </c>
    </row>
    <row r="128" spans="19:32" x14ac:dyDescent="0.25">
      <c r="S128" s="115" t="s">
        <v>112</v>
      </c>
      <c r="T128" s="125">
        <v>16090</v>
      </c>
      <c r="U128" s="125">
        <v>16194</v>
      </c>
      <c r="V128" s="125">
        <v>16230</v>
      </c>
      <c r="W128" s="125">
        <v>16383</v>
      </c>
      <c r="X128" s="125">
        <v>16503</v>
      </c>
      <c r="Y128" s="125">
        <v>16792</v>
      </c>
      <c r="Z128" s="125">
        <v>17425</v>
      </c>
      <c r="AB128" s="122" t="str">
        <f>TEXT(Z128,"###,###")</f>
        <v>17,425</v>
      </c>
      <c r="AD128" s="139">
        <f>Z128/$Z$7*100</f>
        <v>48.294116016740112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25" id="{44A89579-D7DD-410C-8A20-35AB936F2E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28" id="{D4514A48-165F-4742-9C71-9E5E72BB71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31" id="{9BA40B0C-2D25-4B6E-B94D-B3D7E3716D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34" id="{8E1B2FE0-04CD-4536-BC85-04728407A0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D7D02-BA4D-4177-9E8E-E7372682EBA3}">
  <sheetPr codeName="Sheet6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Ararat</v>
      </c>
      <c r="T1" s="113"/>
      <c r="U1" s="113"/>
      <c r="V1" s="113"/>
      <c r="W1" s="113"/>
      <c r="X1" s="113"/>
      <c r="Y1" s="114" t="str">
        <f>Y3</f>
        <v>8.2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117</v>
      </c>
      <c r="Y3" s="118" t="s">
        <v>214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8.2 Ararat,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8380</v>
      </c>
      <c r="U4" s="121">
        <v>8547</v>
      </c>
      <c r="V4" s="121">
        <v>8463</v>
      </c>
      <c r="W4" s="121">
        <v>8389</v>
      </c>
      <c r="X4" s="121">
        <v>8064</v>
      </c>
      <c r="Y4" s="121">
        <v>8317</v>
      </c>
      <c r="Z4" s="121">
        <v>8846</v>
      </c>
      <c r="AB4" s="122" t="str">
        <f>TEXT(Z4,"###,###")</f>
        <v>8,846</v>
      </c>
      <c r="AD4" s="123">
        <f>Z4/Y4-1</f>
        <v>6.3604665143681682E-2</v>
      </c>
      <c r="AF4" s="123">
        <f t="shared" ref="AF4:AF9" si="0">Z4/T4-1</f>
        <v>5.5608591885441427E-2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4453</v>
      </c>
      <c r="U5" s="121">
        <v>4568</v>
      </c>
      <c r="V5" s="121">
        <v>4467</v>
      </c>
      <c r="W5" s="121">
        <v>4414</v>
      </c>
      <c r="X5" s="121">
        <v>4247</v>
      </c>
      <c r="Y5" s="121">
        <v>4294</v>
      </c>
      <c r="Z5" s="121">
        <v>4565</v>
      </c>
      <c r="AB5" s="122" t="str">
        <f>TEXT(Z5,"###,###")</f>
        <v>4,565</v>
      </c>
      <c r="AD5" s="123">
        <f t="shared" ref="AD5:AD9" si="1">Z5/Y5-1</f>
        <v>6.3111318118304505E-2</v>
      </c>
      <c r="AF5" s="123">
        <f t="shared" si="0"/>
        <v>2.5151583202335459E-2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3925</v>
      </c>
      <c r="U6" s="121">
        <v>3980</v>
      </c>
      <c r="V6" s="121">
        <v>3996</v>
      </c>
      <c r="W6" s="121">
        <v>3971</v>
      </c>
      <c r="X6" s="121">
        <v>3814</v>
      </c>
      <c r="Y6" s="121">
        <v>4023</v>
      </c>
      <c r="Z6" s="121">
        <v>4280</v>
      </c>
      <c r="AB6" s="122" t="str">
        <f>TEXT(Z6,"###,###")</f>
        <v>4,280</v>
      </c>
      <c r="AD6" s="123">
        <f t="shared" si="1"/>
        <v>6.3882674620929558E-2</v>
      </c>
      <c r="AF6" s="123">
        <f t="shared" si="0"/>
        <v>9.0445859872611445E-2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5734</v>
      </c>
      <c r="U7" s="121">
        <v>5736</v>
      </c>
      <c r="V7" s="121">
        <v>5702</v>
      </c>
      <c r="W7" s="121">
        <v>5687</v>
      </c>
      <c r="X7" s="121">
        <v>5589</v>
      </c>
      <c r="Y7" s="121">
        <v>5748</v>
      </c>
      <c r="Z7" s="121">
        <v>6082</v>
      </c>
      <c r="AB7" s="122" t="str">
        <f>TEXT(Z7,"###,###")</f>
        <v>6,082</v>
      </c>
      <c r="AD7" s="123">
        <f t="shared" si="1"/>
        <v>5.8107167710508056E-2</v>
      </c>
      <c r="AF7" s="123">
        <f t="shared" si="0"/>
        <v>6.0690617370073197E-2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8,846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6,082</v>
      </c>
      <c r="P8" s="48"/>
      <c r="S8" s="120" t="s">
        <v>88</v>
      </c>
      <c r="T8" s="121">
        <v>30993</v>
      </c>
      <c r="U8" s="121">
        <v>31099.02</v>
      </c>
      <c r="V8" s="121">
        <v>31276.5</v>
      </c>
      <c r="W8" s="121">
        <v>35082.57</v>
      </c>
      <c r="X8" s="121">
        <v>35606</v>
      </c>
      <c r="Y8" s="121">
        <v>35979.5</v>
      </c>
      <c r="Z8" s="121">
        <v>37150.71</v>
      </c>
      <c r="AB8" s="122" t="str">
        <f>TEXT(Z8,"$###,###")</f>
        <v>$37,151</v>
      </c>
      <c r="AD8" s="123">
        <f t="shared" si="1"/>
        <v>3.2552147750802618E-2</v>
      </c>
      <c r="AF8" s="123">
        <f t="shared" si="0"/>
        <v>0.19868066982867094</v>
      </c>
    </row>
    <row r="9" spans="1:32" x14ac:dyDescent="0.25">
      <c r="A9" s="52" t="s">
        <v>15</v>
      </c>
      <c r="B9" s="53"/>
      <c r="C9" s="54"/>
      <c r="D9" s="55">
        <f>AD104</f>
        <v>64.503730499660861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51.75928970733311</v>
      </c>
      <c r="P9" s="56" t="s">
        <v>89</v>
      </c>
      <c r="S9" s="120" t="s">
        <v>7</v>
      </c>
      <c r="T9" s="121">
        <v>214676841</v>
      </c>
      <c r="U9" s="121">
        <v>225640470</v>
      </c>
      <c r="V9" s="121">
        <v>239146044</v>
      </c>
      <c r="W9" s="121">
        <v>238981232</v>
      </c>
      <c r="X9" s="121">
        <v>239590406</v>
      </c>
      <c r="Y9" s="121">
        <v>266531141</v>
      </c>
      <c r="Z9" s="121">
        <v>282652343</v>
      </c>
      <c r="AB9" s="122" t="str">
        <f>TEXT(Z9/1000000,"$#,###.0")&amp;" mil"</f>
        <v>$282.7 mil</v>
      </c>
      <c r="AD9" s="123">
        <f t="shared" si="1"/>
        <v>6.048524738803418E-2</v>
      </c>
      <c r="AF9" s="123">
        <f t="shared" si="0"/>
        <v>0.31664105770962037</v>
      </c>
    </row>
    <row r="10" spans="1:32" x14ac:dyDescent="0.25">
      <c r="A10" s="52" t="s">
        <v>18</v>
      </c>
      <c r="B10" s="53"/>
      <c r="C10" s="54"/>
      <c r="D10" s="55">
        <f>AD105</f>
        <v>21.275152611349764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48.257152252548501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88.293324564288071</v>
      </c>
      <c r="P11" s="56" t="s">
        <v>89</v>
      </c>
      <c r="S11" s="120" t="s">
        <v>30</v>
      </c>
      <c r="T11" s="125">
        <v>7137</v>
      </c>
      <c r="U11" s="125">
        <v>7308</v>
      </c>
      <c r="V11" s="125">
        <v>7274</v>
      </c>
      <c r="W11" s="125">
        <v>7237</v>
      </c>
      <c r="X11" s="125">
        <v>6916</v>
      </c>
      <c r="Y11" s="125">
        <v>7140</v>
      </c>
      <c r="Z11" s="125">
        <v>7578</v>
      </c>
    </row>
    <row r="12" spans="1:32" ht="28.5" customHeight="1" x14ac:dyDescent="0.25">
      <c r="A12" s="52" t="s">
        <v>20</v>
      </c>
      <c r="B12" s="54"/>
      <c r="C12" s="54"/>
      <c r="D12" s="55">
        <f>AD108</f>
        <v>16.60637576305675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20.979940808944423</v>
      </c>
      <c r="P12" s="56" t="s">
        <v>89</v>
      </c>
      <c r="S12" s="120" t="s">
        <v>31</v>
      </c>
      <c r="T12" s="125">
        <v>1239</v>
      </c>
      <c r="U12" s="125">
        <v>1240</v>
      </c>
      <c r="V12" s="125">
        <v>1190</v>
      </c>
      <c r="W12" s="125">
        <v>1146</v>
      </c>
      <c r="X12" s="125">
        <v>1147</v>
      </c>
      <c r="Y12" s="125">
        <v>1177</v>
      </c>
      <c r="Z12" s="125">
        <v>1273</v>
      </c>
    </row>
    <row r="13" spans="1:32" ht="15" customHeight="1" x14ac:dyDescent="0.25">
      <c r="A13" s="52" t="s">
        <v>21</v>
      </c>
      <c r="B13" s="54"/>
      <c r="C13" s="54"/>
      <c r="D13" s="55">
        <f>AD109</f>
        <v>15.442007687090209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23.129097897354736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30.601401763508928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924</v>
      </c>
      <c r="Z15" s="125">
        <v>1079</v>
      </c>
      <c r="AB15" s="129">
        <f t="shared" ref="AB15:AB34" si="2">IF(Z15="np",0,Z15/$Z$34)</f>
        <v>0.12197603436581506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67</v>
      </c>
      <c r="Z16" s="125">
        <v>54</v>
      </c>
      <c r="AB16" s="129">
        <f t="shared" si="2"/>
        <v>6.1044539905041823E-3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727</v>
      </c>
      <c r="Z17" s="125">
        <v>850</v>
      </c>
      <c r="AB17" s="129">
        <f t="shared" si="2"/>
        <v>9.6088627628306583E-2</v>
      </c>
    </row>
    <row r="18" spans="1:28" x14ac:dyDescent="0.25">
      <c r="A18" s="82" t="str">
        <f>$S$1&amp;" ("&amp;$T$2&amp;" to "&amp;$Z$2&amp;")"</f>
        <v>Ararat (2011-12 to 2017-18)</v>
      </c>
      <c r="B18" s="82"/>
      <c r="C18" s="82"/>
      <c r="D18" s="82"/>
      <c r="E18" s="82"/>
      <c r="F18" s="82"/>
      <c r="G18" s="82" t="str">
        <f>$S$1&amp;" ("&amp;$T$2&amp;" to "&amp;$Z$2&amp;")"</f>
        <v>Ararat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39</v>
      </c>
      <c r="Z18" s="125">
        <v>39</v>
      </c>
      <c r="AB18" s="129">
        <f t="shared" si="2"/>
        <v>4.4087723264752427E-3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378</v>
      </c>
      <c r="Z19" s="125">
        <v>391</v>
      </c>
      <c r="AB19" s="129">
        <f t="shared" si="2"/>
        <v>4.4200768709021024E-2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321</v>
      </c>
      <c r="Z20" s="125">
        <v>427</v>
      </c>
      <c r="AB20" s="129">
        <f t="shared" si="2"/>
        <v>4.8270404702690478E-2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548</v>
      </c>
      <c r="Z21" s="125">
        <v>615</v>
      </c>
      <c r="AB21" s="129">
        <f t="shared" si="2"/>
        <v>6.9522948225186523E-2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502</v>
      </c>
      <c r="Z22" s="125">
        <v>544</v>
      </c>
      <c r="AB22" s="129">
        <f t="shared" si="2"/>
        <v>6.1496721682116208E-2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238</v>
      </c>
      <c r="Z23" s="125">
        <v>270</v>
      </c>
      <c r="AB23" s="129">
        <f t="shared" si="2"/>
        <v>3.0522269952520914E-2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31</v>
      </c>
      <c r="Z24" s="125">
        <v>29</v>
      </c>
      <c r="AB24" s="129">
        <f t="shared" si="2"/>
        <v>3.2783178837892833E-3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149</v>
      </c>
      <c r="Z25" s="125">
        <v>172</v>
      </c>
      <c r="AB25" s="129">
        <f t="shared" si="2"/>
        <v>1.9443816414198508E-2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123</v>
      </c>
      <c r="Z26" s="125">
        <v>141</v>
      </c>
      <c r="AB26" s="129">
        <f t="shared" si="2"/>
        <v>1.5939407641872034E-2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215</v>
      </c>
      <c r="Z27" s="125">
        <v>288</v>
      </c>
      <c r="AB27" s="129">
        <f t="shared" si="2"/>
        <v>3.2557087949355641E-2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292</v>
      </c>
      <c r="Z28" s="125">
        <v>327</v>
      </c>
      <c r="AB28" s="129">
        <f t="shared" si="2"/>
        <v>3.6965860275830882E-2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878</v>
      </c>
      <c r="Z29" s="125">
        <v>840</v>
      </c>
      <c r="AB29" s="129">
        <f t="shared" si="2"/>
        <v>9.4958173185620623E-2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485</v>
      </c>
      <c r="Z30" s="125">
        <v>556</v>
      </c>
      <c r="AB30" s="129">
        <f t="shared" si="2"/>
        <v>6.2853267013339362E-2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977</v>
      </c>
      <c r="Z31" s="125">
        <v>1080</v>
      </c>
      <c r="AB31" s="129">
        <f t="shared" si="2"/>
        <v>0.12208907981008366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146</v>
      </c>
      <c r="Z32" s="125">
        <v>158</v>
      </c>
      <c r="AB32" s="129">
        <f t="shared" si="2"/>
        <v>1.7861180194438164E-2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171</v>
      </c>
      <c r="Z33" s="125">
        <v>189</v>
      </c>
      <c r="AB33" s="129">
        <f t="shared" si="2"/>
        <v>2.1365588966764638E-2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8317</v>
      </c>
      <c r="Z34" s="132">
        <v>8846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6</v>
      </c>
      <c r="Z44" s="125">
        <v>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92</v>
      </c>
      <c r="Y45" s="125">
        <v>94</v>
      </c>
      <c r="Z45" s="125">
        <v>106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289</v>
      </c>
      <c r="Y46" s="125">
        <v>296</v>
      </c>
      <c r="Z46" s="125">
        <v>288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358</v>
      </c>
      <c r="Y47" s="125">
        <v>334</v>
      </c>
      <c r="Z47" s="125">
        <v>383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457</v>
      </c>
      <c r="Y48" s="125">
        <v>426</v>
      </c>
      <c r="Z48" s="125">
        <v>506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Ararat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418</v>
      </c>
      <c r="Y49" s="125">
        <v>402</v>
      </c>
      <c r="Z49" s="125">
        <v>405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330</v>
      </c>
      <c r="Y50" s="125">
        <v>350</v>
      </c>
      <c r="Z50" s="125">
        <v>324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335</v>
      </c>
      <c r="Y51" s="125">
        <v>335</v>
      </c>
      <c r="Z51" s="125">
        <v>331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415</v>
      </c>
      <c r="Y52" s="125">
        <v>441</v>
      </c>
      <c r="Z52" s="125">
        <v>402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440</v>
      </c>
      <c r="Y53" s="125">
        <v>421</v>
      </c>
      <c r="Z53" s="125">
        <v>418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413</v>
      </c>
      <c r="Y54" s="125">
        <v>470</v>
      </c>
      <c r="Z54" s="125">
        <v>456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338</v>
      </c>
      <c r="Y55" s="125">
        <v>339</v>
      </c>
      <c r="Z55" s="125">
        <v>368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208</v>
      </c>
      <c r="Y56" s="125">
        <v>210</v>
      </c>
      <c r="Z56" s="125">
        <v>201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85</v>
      </c>
      <c r="Y57" s="125">
        <v>90</v>
      </c>
      <c r="Z57" s="125">
        <v>117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33</v>
      </c>
      <c r="Y58" s="125">
        <v>34</v>
      </c>
      <c r="Z58" s="125">
        <v>43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28</v>
      </c>
      <c r="Y59" s="125">
        <v>22</v>
      </c>
      <c r="Z59" s="125">
        <v>20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18</v>
      </c>
      <c r="Y60" s="125">
        <v>21</v>
      </c>
      <c r="Z60" s="125">
        <v>35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4247</v>
      </c>
      <c r="Y61" s="125">
        <v>4294</v>
      </c>
      <c r="Z61" s="125">
        <v>4568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</v>
      </c>
      <c r="Y63" s="125">
        <v>4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Ararat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121</v>
      </c>
      <c r="Y64" s="125">
        <v>117</v>
      </c>
      <c r="Z64" s="125">
        <v>124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218</v>
      </c>
      <c r="Y65" s="125">
        <v>296</v>
      </c>
      <c r="Z65" s="125">
        <v>301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323</v>
      </c>
      <c r="Y66" s="125">
        <v>299</v>
      </c>
      <c r="Z66" s="125">
        <v>375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404</v>
      </c>
      <c r="Y67" s="125">
        <v>451</v>
      </c>
      <c r="Z67" s="125">
        <v>484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334</v>
      </c>
      <c r="Y68" s="125">
        <v>325</v>
      </c>
      <c r="Z68" s="125">
        <v>380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349</v>
      </c>
      <c r="Y69" s="125">
        <v>345</v>
      </c>
      <c r="Z69" s="125">
        <v>335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341</v>
      </c>
      <c r="Y70" s="125">
        <v>368</v>
      </c>
      <c r="Z70" s="125">
        <v>379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422</v>
      </c>
      <c r="Y71" s="125">
        <v>442</v>
      </c>
      <c r="Z71" s="125">
        <v>407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414</v>
      </c>
      <c r="Y72" s="125">
        <v>431</v>
      </c>
      <c r="Z72" s="125">
        <v>438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344</v>
      </c>
      <c r="Y73" s="125">
        <v>386</v>
      </c>
      <c r="Z73" s="125">
        <v>407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290</v>
      </c>
      <c r="Y74" s="125">
        <v>285</v>
      </c>
      <c r="Z74" s="125">
        <v>323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147</v>
      </c>
      <c r="Y75" s="125">
        <v>161</v>
      </c>
      <c r="Z75" s="125">
        <v>176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49</v>
      </c>
      <c r="Y76" s="125">
        <v>52</v>
      </c>
      <c r="Z76" s="125">
        <v>56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27</v>
      </c>
      <c r="Y77" s="125">
        <v>31</v>
      </c>
      <c r="Z77" s="125">
        <v>37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22</v>
      </c>
      <c r="Y78" s="125">
        <v>22</v>
      </c>
      <c r="Z78" s="125">
        <v>18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12</v>
      </c>
      <c r="Y79" s="125">
        <v>12</v>
      </c>
      <c r="Z79" s="125">
        <v>11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3817</v>
      </c>
      <c r="Y80" s="125">
        <v>4023</v>
      </c>
      <c r="Z80" s="125">
        <v>4286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Ararat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235</v>
      </c>
      <c r="Y83" s="125">
        <v>242</v>
      </c>
      <c r="Z83" s="125">
        <v>261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246</v>
      </c>
      <c r="Y84" s="125">
        <v>235</v>
      </c>
      <c r="Z84" s="125">
        <v>228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8,846</v>
      </c>
      <c r="D85" s="96">
        <f t="shared" ref="D85:D90" si="4">AD4</f>
        <v>6.3604665143681682E-2</v>
      </c>
      <c r="E85" s="97">
        <f t="shared" ref="E85:E90" si="5">AD4</f>
        <v>6.3604665143681682E-2</v>
      </c>
      <c r="F85" s="96">
        <f t="shared" ref="F85:F90" si="6">AF4</f>
        <v>5.5608591885441427E-2</v>
      </c>
      <c r="G85" s="97">
        <f t="shared" ref="G85:G90" si="7">AF4</f>
        <v>5.5608591885441427E-2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412</v>
      </c>
      <c r="Y85" s="125">
        <v>403</v>
      </c>
      <c r="Z85" s="125">
        <v>419</v>
      </c>
    </row>
    <row r="86" spans="1:32" ht="15" customHeight="1" x14ac:dyDescent="0.25">
      <c r="A86" s="98" t="s">
        <v>4</v>
      </c>
      <c r="B86" s="95"/>
      <c r="C86" s="109" t="str">
        <f t="shared" si="3"/>
        <v>4,565</v>
      </c>
      <c r="D86" s="96">
        <f t="shared" si="4"/>
        <v>6.3111318118304505E-2</v>
      </c>
      <c r="E86" s="97">
        <f t="shared" si="5"/>
        <v>6.3111318118304505E-2</v>
      </c>
      <c r="F86" s="96">
        <f t="shared" si="6"/>
        <v>2.5151583202335459E-2</v>
      </c>
      <c r="G86" s="97">
        <f t="shared" si="7"/>
        <v>2.5151583202335459E-2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308</v>
      </c>
      <c r="Y86" s="125">
        <v>335</v>
      </c>
      <c r="Z86" s="125">
        <v>355</v>
      </c>
    </row>
    <row r="87" spans="1:32" ht="15" customHeight="1" x14ac:dyDescent="0.25">
      <c r="A87" s="98" t="s">
        <v>5</v>
      </c>
      <c r="B87" s="95"/>
      <c r="C87" s="109" t="str">
        <f t="shared" si="3"/>
        <v>4,280</v>
      </c>
      <c r="D87" s="96">
        <f t="shared" si="4"/>
        <v>6.3882674620929558E-2</v>
      </c>
      <c r="E87" s="97">
        <f t="shared" si="5"/>
        <v>6.3882674620929558E-2</v>
      </c>
      <c r="F87" s="96">
        <f t="shared" si="6"/>
        <v>9.0445859872611445E-2</v>
      </c>
      <c r="G87" s="97">
        <f t="shared" si="7"/>
        <v>9.0445859872611445E-2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66</v>
      </c>
      <c r="Y87" s="125">
        <v>77</v>
      </c>
      <c r="Z87" s="125">
        <v>78</v>
      </c>
    </row>
    <row r="88" spans="1:32" ht="15" customHeight="1" x14ac:dyDescent="0.25">
      <c r="A88" s="95" t="s">
        <v>6</v>
      </c>
      <c r="B88" s="95"/>
      <c r="C88" s="109" t="str">
        <f t="shared" si="3"/>
        <v>6,082</v>
      </c>
      <c r="D88" s="96">
        <f t="shared" si="4"/>
        <v>5.8107167710508056E-2</v>
      </c>
      <c r="E88" s="97">
        <f t="shared" si="5"/>
        <v>5.8107167710508056E-2</v>
      </c>
      <c r="F88" s="96">
        <f t="shared" si="6"/>
        <v>6.0690617370073197E-2</v>
      </c>
      <c r="G88" s="97">
        <f t="shared" si="7"/>
        <v>6.0690617370073197E-2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114</v>
      </c>
      <c r="Y88" s="125">
        <v>119</v>
      </c>
      <c r="Z88" s="125">
        <v>125</v>
      </c>
    </row>
    <row r="89" spans="1:32" ht="15" customHeight="1" x14ac:dyDescent="0.25">
      <c r="A89" s="95" t="s">
        <v>104</v>
      </c>
      <c r="B89" s="95"/>
      <c r="C89" s="146" t="str">
        <f t="shared" si="3"/>
        <v>$37,151</v>
      </c>
      <c r="D89" s="96">
        <f t="shared" si="4"/>
        <v>3.2552147750802618E-2</v>
      </c>
      <c r="E89" s="97">
        <f t="shared" si="5"/>
        <v>3.2552147750802618E-2</v>
      </c>
      <c r="F89" s="96">
        <f t="shared" si="6"/>
        <v>0.19868066982867094</v>
      </c>
      <c r="G89" s="97">
        <f t="shared" si="7"/>
        <v>0.19868066982867094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186</v>
      </c>
      <c r="Y89" s="125">
        <v>184</v>
      </c>
      <c r="Z89" s="125">
        <v>195</v>
      </c>
    </row>
    <row r="90" spans="1:32" ht="15" customHeight="1" x14ac:dyDescent="0.25">
      <c r="A90" s="95" t="s">
        <v>7</v>
      </c>
      <c r="B90" s="95"/>
      <c r="C90" s="109" t="str">
        <f t="shared" si="3"/>
        <v>$282.7 mil</v>
      </c>
      <c r="D90" s="96">
        <f t="shared" si="4"/>
        <v>6.048524738803418E-2</v>
      </c>
      <c r="E90" s="97">
        <f t="shared" si="5"/>
        <v>6.048524738803418E-2</v>
      </c>
      <c r="F90" s="96">
        <f t="shared" si="6"/>
        <v>0.31664105770962037</v>
      </c>
      <c r="G90" s="97">
        <f t="shared" si="7"/>
        <v>0.31664105770962037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646</v>
      </c>
      <c r="Y90" s="125">
        <v>665</v>
      </c>
      <c r="Z90" s="125">
        <v>721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2960</v>
      </c>
      <c r="Y91" s="125">
        <v>2984</v>
      </c>
      <c r="Z91" s="125">
        <v>3148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172</v>
      </c>
      <c r="Y93" s="125">
        <v>164</v>
      </c>
      <c r="Z93" s="125">
        <v>179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462</v>
      </c>
      <c r="Y94" s="125">
        <v>459</v>
      </c>
      <c r="Z94" s="125">
        <v>492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81</v>
      </c>
      <c r="Y95" s="125">
        <v>82</v>
      </c>
      <c r="Z95" s="125">
        <v>80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419</v>
      </c>
      <c r="Y96" s="125">
        <v>458</v>
      </c>
      <c r="Z96" s="125">
        <v>507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333</v>
      </c>
      <c r="Y97" s="125">
        <v>368</v>
      </c>
      <c r="Z97" s="125">
        <v>362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242</v>
      </c>
      <c r="Y98" s="125">
        <v>257</v>
      </c>
      <c r="Z98" s="125">
        <v>283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14</v>
      </c>
      <c r="Y99" s="125">
        <v>13</v>
      </c>
      <c r="Z99" s="125">
        <v>22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359</v>
      </c>
      <c r="Y100" s="125">
        <v>411</v>
      </c>
      <c r="Z100" s="125">
        <v>473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2628</v>
      </c>
      <c r="Y101" s="125">
        <v>2764</v>
      </c>
      <c r="Z101" s="125">
        <v>2939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5000</v>
      </c>
      <c r="Y104" s="125">
        <v>5312</v>
      </c>
      <c r="Z104" s="125">
        <v>5706</v>
      </c>
      <c r="AB104" s="122" t="str">
        <f>TEXT(Z104,"###,###")</f>
        <v>5,706</v>
      </c>
      <c r="AD104" s="143">
        <f>Z104/($Z$4)*100</f>
        <v>64.503730499660861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1835</v>
      </c>
      <c r="Y105" s="125">
        <v>1886</v>
      </c>
      <c r="Z105" s="125">
        <v>1882</v>
      </c>
      <c r="AB105" s="122" t="str">
        <f>TEXT(Z105,"###,###")</f>
        <v>1,882</v>
      </c>
      <c r="AD105" s="143">
        <f>Z105/($Z$4)*100</f>
        <v>21.275152611349764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6835</v>
      </c>
      <c r="Y106" s="132">
        <v>7198</v>
      </c>
      <c r="Z106" s="132">
        <v>7588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1148</v>
      </c>
      <c r="Y108" s="125">
        <v>1295</v>
      </c>
      <c r="Z108" s="125">
        <v>1469</v>
      </c>
      <c r="AB108" s="122" t="str">
        <f>TEXT(Z108,"###,###")</f>
        <v>1,469</v>
      </c>
      <c r="AD108" s="143">
        <f>Z108/($Z$4)*100</f>
        <v>16.60637576305675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1134</v>
      </c>
      <c r="Y109" s="125">
        <v>1365</v>
      </c>
      <c r="Z109" s="125">
        <v>1366</v>
      </c>
      <c r="AB109" s="122" t="str">
        <f>TEXT(Z109,"###,###")</f>
        <v>1,366</v>
      </c>
      <c r="AD109" s="143">
        <f>Z109/($Z$4)*100</f>
        <v>15.442007687090209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2040</v>
      </c>
      <c r="Y110" s="125">
        <v>1695</v>
      </c>
      <c r="Z110" s="125">
        <v>2046</v>
      </c>
      <c r="AB110" s="122" t="str">
        <f>TEXT(Z110,"###,###")</f>
        <v>2,046</v>
      </c>
      <c r="AD110" s="143">
        <f>Z110/($Z$4)*100</f>
        <v>23.129097897354736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2506</v>
      </c>
      <c r="Y111" s="125">
        <v>2843</v>
      </c>
      <c r="Z111" s="125">
        <v>2707</v>
      </c>
      <c r="AB111" s="122" t="str">
        <f>TEXT(Z111,"###,###")</f>
        <v>2,707</v>
      </c>
      <c r="AD111" s="143">
        <f>Z111/($Z$4)*100</f>
        <v>30.601401763508928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8059</v>
      </c>
      <c r="Y112" s="125">
        <v>8317</v>
      </c>
      <c r="Z112" s="125">
        <v>8851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42.91</v>
      </c>
      <c r="U118" s="144">
        <v>42.98</v>
      </c>
      <c r="V118" s="144">
        <v>43.06</v>
      </c>
      <c r="W118" s="144">
        <v>42.1</v>
      </c>
      <c r="X118" s="144">
        <v>41.41</v>
      </c>
      <c r="Y118" s="144">
        <v>43.5</v>
      </c>
      <c r="Z118" s="144">
        <v>43.45</v>
      </c>
      <c r="AB118" s="122" t="str">
        <f>TEXT(Z118,"##.0")</f>
        <v>43.5</v>
      </c>
    </row>
    <row r="120" spans="19:32" x14ac:dyDescent="0.25">
      <c r="S120" s="115" t="s">
        <v>106</v>
      </c>
      <c r="T120" s="125">
        <v>4490</v>
      </c>
      <c r="U120" s="125">
        <v>4502</v>
      </c>
      <c r="V120" s="125">
        <v>4513</v>
      </c>
      <c r="W120" s="125">
        <v>4538</v>
      </c>
      <c r="X120" s="125">
        <v>4438</v>
      </c>
      <c r="Y120" s="125">
        <v>4571</v>
      </c>
      <c r="Z120" s="125">
        <v>4815</v>
      </c>
      <c r="AB120" s="122" t="str">
        <f>TEXT(Z120,"###,###")</f>
        <v>4,815</v>
      </c>
    </row>
    <row r="121" spans="19:32" x14ac:dyDescent="0.25">
      <c r="S121" s="115" t="s">
        <v>107</v>
      </c>
      <c r="T121" s="125">
        <v>696</v>
      </c>
      <c r="U121" s="125">
        <v>672</v>
      </c>
      <c r="V121" s="125">
        <v>693</v>
      </c>
      <c r="W121" s="125">
        <v>630</v>
      </c>
      <c r="X121" s="125">
        <v>618</v>
      </c>
      <c r="Y121" s="125">
        <v>645</v>
      </c>
      <c r="Z121" s="125">
        <v>721</v>
      </c>
      <c r="AB121" s="122" t="str">
        <f>TEXT(Z121,"###,###")</f>
        <v>721</v>
      </c>
    </row>
    <row r="122" spans="19:32" x14ac:dyDescent="0.25">
      <c r="S122" s="115" t="s">
        <v>108</v>
      </c>
      <c r="T122" s="125">
        <v>548</v>
      </c>
      <c r="U122" s="125">
        <v>561</v>
      </c>
      <c r="V122" s="125">
        <v>501</v>
      </c>
      <c r="W122" s="125">
        <v>521</v>
      </c>
      <c r="X122" s="125">
        <v>529</v>
      </c>
      <c r="Y122" s="125">
        <v>532</v>
      </c>
      <c r="Z122" s="125">
        <v>555</v>
      </c>
      <c r="AB122" s="122" t="str">
        <f>TEXT(Z122,"###,###")</f>
        <v>555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5038</v>
      </c>
      <c r="U124" s="125">
        <v>5063</v>
      </c>
      <c r="V124" s="125">
        <v>5014</v>
      </c>
      <c r="W124" s="125">
        <v>5059</v>
      </c>
      <c r="X124" s="125">
        <v>4967</v>
      </c>
      <c r="Y124" s="125">
        <v>5103</v>
      </c>
      <c r="Z124" s="125">
        <v>5370</v>
      </c>
      <c r="AB124" s="122" t="str">
        <f>TEXT(Z124,"###,###")</f>
        <v>5,370</v>
      </c>
      <c r="AD124" s="139">
        <f>Z124/$Z$7*100</f>
        <v>88.293324564288071</v>
      </c>
    </row>
    <row r="125" spans="19:32" x14ac:dyDescent="0.25">
      <c r="S125" s="115" t="s">
        <v>110</v>
      </c>
      <c r="T125" s="125">
        <v>1244</v>
      </c>
      <c r="U125" s="125">
        <v>1233</v>
      </c>
      <c r="V125" s="125">
        <v>1194</v>
      </c>
      <c r="W125" s="125">
        <v>1151</v>
      </c>
      <c r="X125" s="125">
        <v>1147</v>
      </c>
      <c r="Y125" s="125">
        <v>1177</v>
      </c>
      <c r="Z125" s="125">
        <v>1276</v>
      </c>
      <c r="AB125" s="122" t="str">
        <f>TEXT(Z125,"###,###")</f>
        <v>1,276</v>
      </c>
      <c r="AD125" s="139">
        <f>Z125/$Z$7*100</f>
        <v>20.979940808944423</v>
      </c>
    </row>
    <row r="127" spans="19:32" x14ac:dyDescent="0.25">
      <c r="S127" s="115" t="s">
        <v>111</v>
      </c>
      <c r="T127" s="125">
        <v>3069</v>
      </c>
      <c r="U127" s="125">
        <v>3053</v>
      </c>
      <c r="V127" s="125">
        <v>3015</v>
      </c>
      <c r="W127" s="125">
        <v>3020</v>
      </c>
      <c r="X127" s="125">
        <v>2960</v>
      </c>
      <c r="Y127" s="125">
        <v>2984</v>
      </c>
      <c r="Z127" s="125">
        <v>3148</v>
      </c>
      <c r="AB127" s="122" t="str">
        <f>TEXT(Z127,"###,###")</f>
        <v>3,148</v>
      </c>
      <c r="AD127" s="139">
        <f>Z127/$Z$7*100</f>
        <v>51.75928970733311</v>
      </c>
    </row>
    <row r="128" spans="19:32" x14ac:dyDescent="0.25">
      <c r="S128" s="115" t="s">
        <v>112</v>
      </c>
      <c r="T128" s="125">
        <v>2664</v>
      </c>
      <c r="U128" s="125">
        <v>2681</v>
      </c>
      <c r="V128" s="125">
        <v>2693</v>
      </c>
      <c r="W128" s="125">
        <v>2671</v>
      </c>
      <c r="X128" s="125">
        <v>2634</v>
      </c>
      <c r="Y128" s="125">
        <v>2764</v>
      </c>
      <c r="Z128" s="125">
        <v>2935</v>
      </c>
      <c r="AB128" s="122" t="str">
        <f>TEXT(Z128,"###,###")</f>
        <v>2,935</v>
      </c>
      <c r="AD128" s="139">
        <f>Z128/$Z$7*100</f>
        <v>48.257152252548501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85" id="{DFE0A533-DB98-4EDE-93A8-0601EF9627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88" id="{865282B0-AB2A-4F81-869F-01D5DB4FA4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91" id="{DFEAD603-307E-4D27-8C66-53F62CB155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94" id="{876C61D8-6BCD-408D-B3C1-1B181992E9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1A8FD-C85A-41C9-8FF2-B80D4FE624E4}">
  <sheetPr codeName="Sheet9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Hepburn</v>
      </c>
      <c r="T1" s="113"/>
      <c r="U1" s="113"/>
      <c r="V1" s="113"/>
      <c r="W1" s="113"/>
      <c r="X1" s="113"/>
      <c r="Y1" s="114" t="str">
        <f>Y3</f>
        <v>8.29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145</v>
      </c>
      <c r="Y3" s="118" t="s">
        <v>239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8.29 Hepburn,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10089</v>
      </c>
      <c r="U4" s="121">
        <v>10122</v>
      </c>
      <c r="V4" s="121">
        <v>10310</v>
      </c>
      <c r="W4" s="121">
        <v>10376</v>
      </c>
      <c r="X4" s="121">
        <v>10385</v>
      </c>
      <c r="Y4" s="121">
        <v>11043</v>
      </c>
      <c r="Z4" s="121">
        <v>11563</v>
      </c>
      <c r="AB4" s="122" t="str">
        <f>TEXT(Z4,"###,###")</f>
        <v>11,563</v>
      </c>
      <c r="AD4" s="123">
        <f>Z4/Y4-1</f>
        <v>4.7088653445621631E-2</v>
      </c>
      <c r="AF4" s="123">
        <f t="shared" ref="AF4:AF9" si="0">Z4/T4-1</f>
        <v>0.14609971255823173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5050</v>
      </c>
      <c r="U5" s="121">
        <v>5077</v>
      </c>
      <c r="V5" s="121">
        <v>5097</v>
      </c>
      <c r="W5" s="121">
        <v>5113</v>
      </c>
      <c r="X5" s="121">
        <v>5067</v>
      </c>
      <c r="Y5" s="121">
        <v>5424</v>
      </c>
      <c r="Z5" s="121">
        <v>5717</v>
      </c>
      <c r="AB5" s="122" t="str">
        <f>TEXT(Z5,"###,###")</f>
        <v>5,717</v>
      </c>
      <c r="AD5" s="123">
        <f t="shared" ref="AD5:AD9" si="1">Z5/Y5-1</f>
        <v>5.4019174041297857E-2</v>
      </c>
      <c r="AF5" s="123">
        <f t="shared" si="0"/>
        <v>0.13207920792079197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5041</v>
      </c>
      <c r="U6" s="121">
        <v>5048</v>
      </c>
      <c r="V6" s="121">
        <v>5211</v>
      </c>
      <c r="W6" s="121">
        <v>5261</v>
      </c>
      <c r="X6" s="121">
        <v>5316</v>
      </c>
      <c r="Y6" s="121">
        <v>5619</v>
      </c>
      <c r="Z6" s="121">
        <v>5852</v>
      </c>
      <c r="AB6" s="122" t="str">
        <f>TEXT(Z6,"###,###")</f>
        <v>5,852</v>
      </c>
      <c r="AD6" s="123">
        <f t="shared" si="1"/>
        <v>4.1466453105534873E-2</v>
      </c>
      <c r="AF6" s="123">
        <f t="shared" si="0"/>
        <v>0.16088077762348751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7179</v>
      </c>
      <c r="U7" s="121">
        <v>7253</v>
      </c>
      <c r="V7" s="121">
        <v>7340</v>
      </c>
      <c r="W7" s="121">
        <v>7366</v>
      </c>
      <c r="X7" s="121">
        <v>7349</v>
      </c>
      <c r="Y7" s="121">
        <v>7683</v>
      </c>
      <c r="Z7" s="121">
        <v>8149</v>
      </c>
      <c r="AB7" s="122" t="str">
        <f>TEXT(Z7,"###,###")</f>
        <v>8,149</v>
      </c>
      <c r="AD7" s="123">
        <f t="shared" si="1"/>
        <v>6.0653390602629198E-2</v>
      </c>
      <c r="AF7" s="123">
        <f t="shared" si="0"/>
        <v>0.13511631146399217</v>
      </c>
    </row>
    <row r="8" spans="1:32" ht="17.25" customHeight="1" x14ac:dyDescent="0.25">
      <c r="A8" s="44" t="s">
        <v>13</v>
      </c>
      <c r="B8" s="45"/>
      <c r="C8" s="46"/>
      <c r="D8" s="47" t="str">
        <f>AB4</f>
        <v>11,563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8,149</v>
      </c>
      <c r="P8" s="48"/>
      <c r="S8" s="120" t="s">
        <v>88</v>
      </c>
      <c r="T8" s="121">
        <v>30673</v>
      </c>
      <c r="U8" s="121">
        <v>31797.31</v>
      </c>
      <c r="V8" s="121">
        <v>32241.67</v>
      </c>
      <c r="W8" s="121">
        <v>34262.5</v>
      </c>
      <c r="X8" s="121">
        <v>35247</v>
      </c>
      <c r="Y8" s="121">
        <v>35420.6</v>
      </c>
      <c r="Z8" s="121">
        <v>36204.49</v>
      </c>
      <c r="AB8" s="122" t="str">
        <f>TEXT(Z8,"$###,###")</f>
        <v>$36,204</v>
      </c>
      <c r="AD8" s="123">
        <f t="shared" si="1"/>
        <v>2.2130906873401246E-2</v>
      </c>
      <c r="AF8" s="123">
        <f t="shared" si="0"/>
        <v>0.18033743031330474</v>
      </c>
    </row>
    <row r="9" spans="1:32" x14ac:dyDescent="0.25">
      <c r="A9" s="52" t="s">
        <v>15</v>
      </c>
      <c r="B9" s="53"/>
      <c r="C9" s="54"/>
      <c r="D9" s="55">
        <f>AD104</f>
        <v>68.788376718844589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50.300650386550494</v>
      </c>
      <c r="P9" s="56" t="s">
        <v>89</v>
      </c>
      <c r="S9" s="120" t="s">
        <v>7</v>
      </c>
      <c r="T9" s="121">
        <v>277042769</v>
      </c>
      <c r="U9" s="121">
        <v>290767706</v>
      </c>
      <c r="V9" s="121">
        <v>305142926</v>
      </c>
      <c r="W9" s="121">
        <v>318639466</v>
      </c>
      <c r="X9" s="121">
        <v>326752427</v>
      </c>
      <c r="Y9" s="121">
        <v>350808817</v>
      </c>
      <c r="Z9" s="121">
        <v>386866907</v>
      </c>
      <c r="AB9" s="122" t="str">
        <f>TEXT(Z9/1000000,"$#,###.0")&amp;" mil"</f>
        <v>$386.9 mil</v>
      </c>
      <c r="AD9" s="123">
        <f t="shared" si="1"/>
        <v>0.10278558648655634</v>
      </c>
      <c r="AF9" s="123">
        <f t="shared" si="0"/>
        <v>0.39641582560128108</v>
      </c>
    </row>
    <row r="10" spans="1:32" x14ac:dyDescent="0.25">
      <c r="A10" s="52" t="s">
        <v>18</v>
      </c>
      <c r="B10" s="53"/>
      <c r="C10" s="54"/>
      <c r="D10" s="55">
        <f>AD105</f>
        <v>17.875983741243623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49.699349613449499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84.194379678488161</v>
      </c>
      <c r="P11" s="56" t="s">
        <v>89</v>
      </c>
      <c r="S11" s="120" t="s">
        <v>30</v>
      </c>
      <c r="T11" s="125">
        <v>8085</v>
      </c>
      <c r="U11" s="125">
        <v>8157</v>
      </c>
      <c r="V11" s="125">
        <v>8312</v>
      </c>
      <c r="W11" s="125">
        <v>8411</v>
      </c>
      <c r="X11" s="125">
        <v>8483</v>
      </c>
      <c r="Y11" s="125">
        <v>9016</v>
      </c>
      <c r="Z11" s="125">
        <v>9392</v>
      </c>
    </row>
    <row r="12" spans="1:32" ht="28.5" customHeight="1" x14ac:dyDescent="0.25">
      <c r="A12" s="52" t="s">
        <v>20</v>
      </c>
      <c r="B12" s="54"/>
      <c r="C12" s="54"/>
      <c r="D12" s="55">
        <f>AD108</f>
        <v>22.874686500043243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26.579948459933732</v>
      </c>
      <c r="P12" s="56" t="s">
        <v>89</v>
      </c>
      <c r="S12" s="120" t="s">
        <v>31</v>
      </c>
      <c r="T12" s="125">
        <v>2008</v>
      </c>
      <c r="U12" s="125">
        <v>1967</v>
      </c>
      <c r="V12" s="125">
        <v>1994</v>
      </c>
      <c r="W12" s="125">
        <v>1964</v>
      </c>
      <c r="X12" s="125">
        <v>1902</v>
      </c>
      <c r="Y12" s="125">
        <v>2027</v>
      </c>
      <c r="Z12" s="125">
        <v>2169</v>
      </c>
    </row>
    <row r="13" spans="1:32" ht="15" customHeight="1" x14ac:dyDescent="0.25">
      <c r="A13" s="52" t="s">
        <v>21</v>
      </c>
      <c r="B13" s="54"/>
      <c r="C13" s="54"/>
      <c r="D13" s="55">
        <f>AD109</f>
        <v>17.668425149182738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46.1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19.268355962985385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26.861541122546051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487</v>
      </c>
      <c r="Z15" s="125">
        <v>568</v>
      </c>
      <c r="AB15" s="129">
        <f t="shared" ref="AB15:AB34" si="2">IF(Z15="np",0,Z15/$Z$34)</f>
        <v>4.9122200121075849E-2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47</v>
      </c>
      <c r="Z16" s="125">
        <v>27</v>
      </c>
      <c r="AB16" s="129">
        <f t="shared" si="2"/>
        <v>2.3350341606849434E-3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528</v>
      </c>
      <c r="Z17" s="125">
        <v>601</v>
      </c>
      <c r="AB17" s="129">
        <f t="shared" si="2"/>
        <v>5.1976130761913E-2</v>
      </c>
    </row>
    <row r="18" spans="1:28" x14ac:dyDescent="0.25">
      <c r="A18" s="82" t="str">
        <f>$S$1&amp;" ("&amp;$T$2&amp;" to "&amp;$Z$2&amp;")"</f>
        <v>Hepburn (2011-12 to 2017-18)</v>
      </c>
      <c r="B18" s="82"/>
      <c r="C18" s="82"/>
      <c r="D18" s="82"/>
      <c r="E18" s="82"/>
      <c r="F18" s="82"/>
      <c r="G18" s="82" t="str">
        <f>$S$1&amp;" ("&amp;$T$2&amp;" to "&amp;$Z$2&amp;")"</f>
        <v>Hepburn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52</v>
      </c>
      <c r="Z18" s="125">
        <v>52</v>
      </c>
      <c r="AB18" s="129">
        <f t="shared" si="2"/>
        <v>4.4971028279858164E-3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635</v>
      </c>
      <c r="Z19" s="125">
        <v>761</v>
      </c>
      <c r="AB19" s="129">
        <f t="shared" si="2"/>
        <v>6.5813370232638585E-2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249</v>
      </c>
      <c r="Z20" s="125">
        <v>286</v>
      </c>
      <c r="AB20" s="129">
        <f t="shared" si="2"/>
        <v>2.4734065553921991E-2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820</v>
      </c>
      <c r="Z21" s="125">
        <v>960</v>
      </c>
      <c r="AB21" s="129">
        <f t="shared" si="2"/>
        <v>8.3023436824353536E-2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1086</v>
      </c>
      <c r="Z22" s="125">
        <v>1131</v>
      </c>
      <c r="AB22" s="129">
        <f t="shared" si="2"/>
        <v>9.7811986508691509E-2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306</v>
      </c>
      <c r="Z23" s="125">
        <v>370</v>
      </c>
      <c r="AB23" s="129">
        <f t="shared" si="2"/>
        <v>3.1998616276052924E-2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179</v>
      </c>
      <c r="Z24" s="125">
        <v>160</v>
      </c>
      <c r="AB24" s="129">
        <f t="shared" si="2"/>
        <v>1.383723947072559E-2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345</v>
      </c>
      <c r="Z25" s="125">
        <v>320</v>
      </c>
      <c r="AB25" s="129">
        <f t="shared" si="2"/>
        <v>2.767447894145118E-2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161</v>
      </c>
      <c r="Z26" s="125">
        <v>159</v>
      </c>
      <c r="AB26" s="129">
        <f t="shared" si="2"/>
        <v>1.3750756724033555E-2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557</v>
      </c>
      <c r="Z27" s="125">
        <v>692</v>
      </c>
      <c r="AB27" s="129">
        <f t="shared" si="2"/>
        <v>5.9846060710888181E-2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596</v>
      </c>
      <c r="Z28" s="125">
        <v>765</v>
      </c>
      <c r="AB28" s="129">
        <f t="shared" si="2"/>
        <v>6.6159301219406733E-2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664</v>
      </c>
      <c r="Z29" s="125">
        <v>648</v>
      </c>
      <c r="AB29" s="129">
        <f t="shared" si="2"/>
        <v>5.6040819856438641E-2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957</v>
      </c>
      <c r="Z30" s="125">
        <v>1009</v>
      </c>
      <c r="AB30" s="129">
        <f t="shared" si="2"/>
        <v>8.726109141226325E-2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1327</v>
      </c>
      <c r="Z31" s="125">
        <v>1363</v>
      </c>
      <c r="AB31" s="129">
        <f t="shared" si="2"/>
        <v>0.11787598374124363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295</v>
      </c>
      <c r="Z32" s="125">
        <v>377</v>
      </c>
      <c r="AB32" s="129">
        <f t="shared" si="2"/>
        <v>3.2603995502897172E-2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309</v>
      </c>
      <c r="Z33" s="125">
        <v>344</v>
      </c>
      <c r="AB33" s="129">
        <f t="shared" si="2"/>
        <v>2.975006486206002E-2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11043</v>
      </c>
      <c r="Z34" s="132">
        <v>11563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63</v>
      </c>
      <c r="Y45" s="125">
        <v>86</v>
      </c>
      <c r="Z45" s="125">
        <v>87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259</v>
      </c>
      <c r="Y46" s="125">
        <v>271</v>
      </c>
      <c r="Z46" s="125">
        <v>247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328</v>
      </c>
      <c r="Y47" s="125">
        <v>360</v>
      </c>
      <c r="Z47" s="125">
        <v>394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415</v>
      </c>
      <c r="Y48" s="125">
        <v>457</v>
      </c>
      <c r="Z48" s="125">
        <v>450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Hepburn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407</v>
      </c>
      <c r="Y49" s="125">
        <v>446</v>
      </c>
      <c r="Z49" s="125">
        <v>457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440</v>
      </c>
      <c r="Y50" s="125">
        <v>448</v>
      </c>
      <c r="Z50" s="125">
        <v>503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571</v>
      </c>
      <c r="Y51" s="125">
        <v>536</v>
      </c>
      <c r="Z51" s="125">
        <v>580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556</v>
      </c>
      <c r="Y52" s="125">
        <v>625</v>
      </c>
      <c r="Z52" s="125">
        <v>659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588</v>
      </c>
      <c r="Y53" s="125">
        <v>582</v>
      </c>
      <c r="Z53" s="125">
        <v>569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541</v>
      </c>
      <c r="Y54" s="125">
        <v>620</v>
      </c>
      <c r="Z54" s="125">
        <v>650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432</v>
      </c>
      <c r="Y55" s="125">
        <v>474</v>
      </c>
      <c r="Z55" s="125">
        <v>529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280</v>
      </c>
      <c r="Y56" s="125">
        <v>322</v>
      </c>
      <c r="Z56" s="125">
        <v>332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117</v>
      </c>
      <c r="Y57" s="125">
        <v>119</v>
      </c>
      <c r="Z57" s="125">
        <v>131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39</v>
      </c>
      <c r="Y58" s="125">
        <v>43</v>
      </c>
      <c r="Z58" s="125">
        <v>50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15</v>
      </c>
      <c r="Y59" s="125">
        <v>20</v>
      </c>
      <c r="Z59" s="125">
        <v>26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16</v>
      </c>
      <c r="Y60" s="125">
        <v>13</v>
      </c>
      <c r="Z60" s="125">
        <v>15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5066</v>
      </c>
      <c r="Y61" s="125">
        <v>5424</v>
      </c>
      <c r="Z61" s="125">
        <v>5714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Hepburn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78</v>
      </c>
      <c r="Y64" s="125">
        <v>83</v>
      </c>
      <c r="Z64" s="125">
        <v>100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255</v>
      </c>
      <c r="Y65" s="125">
        <v>259</v>
      </c>
      <c r="Z65" s="125">
        <v>238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397</v>
      </c>
      <c r="Y66" s="125">
        <v>454</v>
      </c>
      <c r="Z66" s="125">
        <v>435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446</v>
      </c>
      <c r="Y67" s="125">
        <v>412</v>
      </c>
      <c r="Z67" s="125">
        <v>489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409</v>
      </c>
      <c r="Y68" s="125">
        <v>400</v>
      </c>
      <c r="Z68" s="125">
        <v>382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459</v>
      </c>
      <c r="Y69" s="125">
        <v>496</v>
      </c>
      <c r="Z69" s="125">
        <v>501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516</v>
      </c>
      <c r="Y70" s="125">
        <v>579</v>
      </c>
      <c r="Z70" s="125">
        <v>547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613</v>
      </c>
      <c r="Y71" s="125">
        <v>679</v>
      </c>
      <c r="Z71" s="125">
        <v>710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603</v>
      </c>
      <c r="Y72" s="125">
        <v>618</v>
      </c>
      <c r="Z72" s="125">
        <v>656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679</v>
      </c>
      <c r="Y73" s="125">
        <v>723</v>
      </c>
      <c r="Z73" s="125">
        <v>778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497</v>
      </c>
      <c r="Y74" s="125">
        <v>523</v>
      </c>
      <c r="Z74" s="125">
        <v>566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221</v>
      </c>
      <c r="Y75" s="125">
        <v>244</v>
      </c>
      <c r="Z75" s="125">
        <v>254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75</v>
      </c>
      <c r="Y76" s="125">
        <v>84</v>
      </c>
      <c r="Z76" s="125">
        <v>93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23</v>
      </c>
      <c r="Y77" s="125">
        <v>30</v>
      </c>
      <c r="Z77" s="125">
        <v>42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23</v>
      </c>
      <c r="Y78" s="125">
        <v>16</v>
      </c>
      <c r="Z78" s="125">
        <v>23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11</v>
      </c>
      <c r="Y79" s="125">
        <v>16</v>
      </c>
      <c r="Z79" s="125">
        <v>18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5317</v>
      </c>
      <c r="Y80" s="125">
        <v>5619</v>
      </c>
      <c r="Z80" s="125">
        <v>5848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Hepburn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386</v>
      </c>
      <c r="Y83" s="125">
        <v>412</v>
      </c>
      <c r="Z83" s="125">
        <v>476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430</v>
      </c>
      <c r="Y84" s="125">
        <v>464</v>
      </c>
      <c r="Z84" s="125">
        <v>494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11,563</v>
      </c>
      <c r="D85" s="96">
        <f t="shared" ref="D85:D90" si="4">AD4</f>
        <v>4.7088653445621631E-2</v>
      </c>
      <c r="E85" s="97">
        <f t="shared" ref="E85:E90" si="5">AD4</f>
        <v>4.7088653445621631E-2</v>
      </c>
      <c r="F85" s="96">
        <f t="shared" ref="F85:F90" si="6">AF4</f>
        <v>0.14609971255823173</v>
      </c>
      <c r="G85" s="97">
        <f t="shared" ref="G85:G90" si="7">AF4</f>
        <v>0.14609971255823173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618</v>
      </c>
      <c r="Y85" s="125">
        <v>683</v>
      </c>
      <c r="Z85" s="125">
        <v>719</v>
      </c>
    </row>
    <row r="86" spans="1:32" ht="15" customHeight="1" x14ac:dyDescent="0.25">
      <c r="A86" s="98" t="s">
        <v>4</v>
      </c>
      <c r="B86" s="95"/>
      <c r="C86" s="109" t="str">
        <f t="shared" si="3"/>
        <v>5,717</v>
      </c>
      <c r="D86" s="96">
        <f t="shared" si="4"/>
        <v>5.4019174041297857E-2</v>
      </c>
      <c r="E86" s="97">
        <f t="shared" si="5"/>
        <v>5.4019174041297857E-2</v>
      </c>
      <c r="F86" s="96">
        <f t="shared" si="6"/>
        <v>0.13207920792079197</v>
      </c>
      <c r="G86" s="97">
        <f t="shared" si="7"/>
        <v>0.13207920792079197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217</v>
      </c>
      <c r="Y86" s="125">
        <v>240</v>
      </c>
      <c r="Z86" s="125">
        <v>246</v>
      </c>
    </row>
    <row r="87" spans="1:32" ht="15" customHeight="1" x14ac:dyDescent="0.25">
      <c r="A87" s="98" t="s">
        <v>5</v>
      </c>
      <c r="B87" s="95"/>
      <c r="C87" s="109" t="str">
        <f t="shared" si="3"/>
        <v>5,852</v>
      </c>
      <c r="D87" s="96">
        <f t="shared" si="4"/>
        <v>4.1466453105534873E-2</v>
      </c>
      <c r="E87" s="97">
        <f t="shared" si="5"/>
        <v>4.1466453105534873E-2</v>
      </c>
      <c r="F87" s="96">
        <f t="shared" si="6"/>
        <v>0.16088077762348751</v>
      </c>
      <c r="G87" s="97">
        <f t="shared" si="7"/>
        <v>0.16088077762348751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156</v>
      </c>
      <c r="Y87" s="125">
        <v>169</v>
      </c>
      <c r="Z87" s="125">
        <v>166</v>
      </c>
    </row>
    <row r="88" spans="1:32" ht="15" customHeight="1" x14ac:dyDescent="0.25">
      <c r="A88" s="95" t="s">
        <v>6</v>
      </c>
      <c r="B88" s="95"/>
      <c r="C88" s="109" t="str">
        <f t="shared" si="3"/>
        <v>8,149</v>
      </c>
      <c r="D88" s="96">
        <f t="shared" si="4"/>
        <v>6.0653390602629198E-2</v>
      </c>
      <c r="E88" s="97">
        <f t="shared" si="5"/>
        <v>6.0653390602629198E-2</v>
      </c>
      <c r="F88" s="96">
        <f t="shared" si="6"/>
        <v>0.13511631146399217</v>
      </c>
      <c r="G88" s="97">
        <f t="shared" si="7"/>
        <v>0.13511631146399217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123</v>
      </c>
      <c r="Y88" s="125">
        <v>124</v>
      </c>
      <c r="Z88" s="125">
        <v>115</v>
      </c>
    </row>
    <row r="89" spans="1:32" ht="15" customHeight="1" x14ac:dyDescent="0.25">
      <c r="A89" s="95" t="s">
        <v>104</v>
      </c>
      <c r="B89" s="95"/>
      <c r="C89" s="146" t="str">
        <f t="shared" si="3"/>
        <v>$36,204</v>
      </c>
      <c r="D89" s="96">
        <f t="shared" si="4"/>
        <v>2.2130906873401246E-2</v>
      </c>
      <c r="E89" s="97">
        <f t="shared" si="5"/>
        <v>2.2130906873401246E-2</v>
      </c>
      <c r="F89" s="96">
        <f t="shared" si="6"/>
        <v>0.18033743031330474</v>
      </c>
      <c r="G89" s="97">
        <f t="shared" si="7"/>
        <v>0.18033743031330474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246</v>
      </c>
      <c r="Y89" s="125">
        <v>245</v>
      </c>
      <c r="Z89" s="125">
        <v>270</v>
      </c>
    </row>
    <row r="90" spans="1:32" ht="15" customHeight="1" x14ac:dyDescent="0.25">
      <c r="A90" s="95" t="s">
        <v>7</v>
      </c>
      <c r="B90" s="95"/>
      <c r="C90" s="109" t="str">
        <f t="shared" si="3"/>
        <v>$386.9 mil</v>
      </c>
      <c r="D90" s="96">
        <f t="shared" si="4"/>
        <v>0.10278558648655634</v>
      </c>
      <c r="E90" s="97">
        <f t="shared" si="5"/>
        <v>0.10278558648655634</v>
      </c>
      <c r="F90" s="96">
        <f t="shared" si="6"/>
        <v>0.39641582560128108</v>
      </c>
      <c r="G90" s="97">
        <f t="shared" si="7"/>
        <v>0.39641582560128108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386</v>
      </c>
      <c r="Y90" s="125">
        <v>411</v>
      </c>
      <c r="Z90" s="125">
        <v>446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3671</v>
      </c>
      <c r="Y91" s="125">
        <v>3874</v>
      </c>
      <c r="Z91" s="125">
        <v>4101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295</v>
      </c>
      <c r="Y93" s="125">
        <v>327</v>
      </c>
      <c r="Z93" s="125">
        <v>360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774</v>
      </c>
      <c r="Y94" s="125">
        <v>792</v>
      </c>
      <c r="Z94" s="125">
        <v>833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144</v>
      </c>
      <c r="Y95" s="125">
        <v>148</v>
      </c>
      <c r="Z95" s="125">
        <v>161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495</v>
      </c>
      <c r="Y96" s="125">
        <v>530</v>
      </c>
      <c r="Z96" s="125">
        <v>560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485</v>
      </c>
      <c r="Y97" s="125">
        <v>532</v>
      </c>
      <c r="Z97" s="125">
        <v>542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295</v>
      </c>
      <c r="Y98" s="125">
        <v>299</v>
      </c>
      <c r="Z98" s="125">
        <v>326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26</v>
      </c>
      <c r="Y99" s="125">
        <v>21</v>
      </c>
      <c r="Z99" s="125">
        <v>28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245</v>
      </c>
      <c r="Y100" s="125">
        <v>260</v>
      </c>
      <c r="Z100" s="125">
        <v>278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3682</v>
      </c>
      <c r="Y101" s="125">
        <v>3809</v>
      </c>
      <c r="Z101" s="125">
        <v>4050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6710</v>
      </c>
      <c r="Y104" s="125">
        <v>7477</v>
      </c>
      <c r="Z104" s="125">
        <v>7954</v>
      </c>
      <c r="AB104" s="122" t="str">
        <f>TEXT(Z104,"###,###")</f>
        <v>7,954</v>
      </c>
      <c r="AD104" s="143">
        <f>Z104/($Z$4)*100</f>
        <v>68.788376718844589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2136</v>
      </c>
      <c r="Y105" s="125">
        <v>2194</v>
      </c>
      <c r="Z105" s="125">
        <v>2067</v>
      </c>
      <c r="AB105" s="122" t="str">
        <f>TEXT(Z105,"###,###")</f>
        <v>2,067</v>
      </c>
      <c r="AD105" s="143">
        <f>Z105/($Z$4)*100</f>
        <v>17.875983741243623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8846</v>
      </c>
      <c r="Y106" s="132">
        <v>9671</v>
      </c>
      <c r="Z106" s="132">
        <v>10021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2083</v>
      </c>
      <c r="Y108" s="125">
        <v>2321</v>
      </c>
      <c r="Z108" s="125">
        <v>2645</v>
      </c>
      <c r="AB108" s="122" t="str">
        <f>TEXT(Z108,"###,###")</f>
        <v>2,645</v>
      </c>
      <c r="AD108" s="143">
        <f>Z108/($Z$4)*100</f>
        <v>22.874686500043243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1547</v>
      </c>
      <c r="Y109" s="125">
        <v>1990</v>
      </c>
      <c r="Z109" s="125">
        <v>2043</v>
      </c>
      <c r="AB109" s="122" t="str">
        <f>TEXT(Z109,"###,###")</f>
        <v>2,043</v>
      </c>
      <c r="AD109" s="143">
        <f>Z109/($Z$4)*100</f>
        <v>17.668425149182738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2206</v>
      </c>
      <c r="Y110" s="125">
        <v>2225</v>
      </c>
      <c r="Z110" s="125">
        <v>2228</v>
      </c>
      <c r="AB110" s="122" t="str">
        <f>TEXT(Z110,"###,###")</f>
        <v>2,228</v>
      </c>
      <c r="AD110" s="143">
        <f>Z110/($Z$4)*100</f>
        <v>19.268355962985385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3007</v>
      </c>
      <c r="Y111" s="125">
        <v>3135</v>
      </c>
      <c r="Z111" s="125">
        <v>3106</v>
      </c>
      <c r="AB111" s="122" t="str">
        <f>TEXT(Z111,"###,###")</f>
        <v>3,106</v>
      </c>
      <c r="AD111" s="143">
        <f>Z111/($Z$4)*100</f>
        <v>26.861541122546051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10385</v>
      </c>
      <c r="Y112" s="125">
        <v>11043</v>
      </c>
      <c r="Z112" s="125">
        <v>11563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42.51</v>
      </c>
      <c r="U118" s="144">
        <v>43.96</v>
      </c>
      <c r="V118" s="144">
        <v>48.3</v>
      </c>
      <c r="W118" s="144">
        <v>43.28</v>
      </c>
      <c r="X118" s="144">
        <v>46.45</v>
      </c>
      <c r="Y118" s="144">
        <v>45.63</v>
      </c>
      <c r="Z118" s="144">
        <v>46.05</v>
      </c>
      <c r="AB118" s="122" t="str">
        <f>TEXT(Z118,"##.0")</f>
        <v>46.1</v>
      </c>
    </row>
    <row r="120" spans="19:32" x14ac:dyDescent="0.25">
      <c r="S120" s="115" t="s">
        <v>106</v>
      </c>
      <c r="T120" s="125">
        <v>5172</v>
      </c>
      <c r="U120" s="125">
        <v>5285</v>
      </c>
      <c r="V120" s="125">
        <v>5348</v>
      </c>
      <c r="W120" s="125">
        <v>5401</v>
      </c>
      <c r="X120" s="125">
        <v>5446</v>
      </c>
      <c r="Y120" s="125">
        <v>5656</v>
      </c>
      <c r="Z120" s="125">
        <v>5979</v>
      </c>
      <c r="AB120" s="122" t="str">
        <f>TEXT(Z120,"###,###")</f>
        <v>5,979</v>
      </c>
    </row>
    <row r="121" spans="19:32" x14ac:dyDescent="0.25">
      <c r="S121" s="115" t="s">
        <v>107</v>
      </c>
      <c r="T121" s="125">
        <v>1149</v>
      </c>
      <c r="U121" s="125">
        <v>1147</v>
      </c>
      <c r="V121" s="125">
        <v>1171</v>
      </c>
      <c r="W121" s="125">
        <v>1170</v>
      </c>
      <c r="X121" s="125">
        <v>1149</v>
      </c>
      <c r="Y121" s="125">
        <v>1192</v>
      </c>
      <c r="Z121" s="125">
        <v>1284</v>
      </c>
      <c r="AB121" s="122" t="str">
        <f>TEXT(Z121,"###,###")</f>
        <v>1,284</v>
      </c>
    </row>
    <row r="122" spans="19:32" x14ac:dyDescent="0.25">
      <c r="S122" s="115" t="s">
        <v>108</v>
      </c>
      <c r="T122" s="125">
        <v>859</v>
      </c>
      <c r="U122" s="125">
        <v>819</v>
      </c>
      <c r="V122" s="125">
        <v>823</v>
      </c>
      <c r="W122" s="125">
        <v>793</v>
      </c>
      <c r="X122" s="125">
        <v>758</v>
      </c>
      <c r="Y122" s="125">
        <v>835</v>
      </c>
      <c r="Z122" s="125">
        <v>882</v>
      </c>
      <c r="AB122" s="122" t="str">
        <f>TEXT(Z122,"###,###")</f>
        <v>882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6031</v>
      </c>
      <c r="U124" s="125">
        <v>6104</v>
      </c>
      <c r="V124" s="125">
        <v>6171</v>
      </c>
      <c r="W124" s="125">
        <v>6194</v>
      </c>
      <c r="X124" s="125">
        <v>6204</v>
      </c>
      <c r="Y124" s="125">
        <v>6491</v>
      </c>
      <c r="Z124" s="125">
        <v>6861</v>
      </c>
      <c r="AB124" s="122" t="str">
        <f>TEXT(Z124,"###,###")</f>
        <v>6,861</v>
      </c>
      <c r="AD124" s="139">
        <f>Z124/$Z$7*100</f>
        <v>84.194379678488161</v>
      </c>
    </row>
    <row r="125" spans="19:32" x14ac:dyDescent="0.25">
      <c r="S125" s="115" t="s">
        <v>110</v>
      </c>
      <c r="T125" s="125">
        <v>2008</v>
      </c>
      <c r="U125" s="125">
        <v>1966</v>
      </c>
      <c r="V125" s="125">
        <v>1994</v>
      </c>
      <c r="W125" s="125">
        <v>1963</v>
      </c>
      <c r="X125" s="125">
        <v>1907</v>
      </c>
      <c r="Y125" s="125">
        <v>2027</v>
      </c>
      <c r="Z125" s="125">
        <v>2166</v>
      </c>
      <c r="AB125" s="122" t="str">
        <f>TEXT(Z125,"###,###")</f>
        <v>2,166</v>
      </c>
      <c r="AD125" s="139">
        <f>Z125/$Z$7*100</f>
        <v>26.579948459933732</v>
      </c>
    </row>
    <row r="127" spans="19:32" x14ac:dyDescent="0.25">
      <c r="S127" s="115" t="s">
        <v>111</v>
      </c>
      <c r="T127" s="125">
        <v>3675</v>
      </c>
      <c r="U127" s="125">
        <v>3704</v>
      </c>
      <c r="V127" s="125">
        <v>3713</v>
      </c>
      <c r="W127" s="125">
        <v>3706</v>
      </c>
      <c r="X127" s="125">
        <v>3671</v>
      </c>
      <c r="Y127" s="125">
        <v>3874</v>
      </c>
      <c r="Z127" s="125">
        <v>4099</v>
      </c>
      <c r="AB127" s="122" t="str">
        <f>TEXT(Z127,"###,###")</f>
        <v>4,099</v>
      </c>
      <c r="AD127" s="139">
        <f>Z127/$Z$7*100</f>
        <v>50.300650386550494</v>
      </c>
    </row>
    <row r="128" spans="19:32" x14ac:dyDescent="0.25">
      <c r="S128" s="115" t="s">
        <v>112</v>
      </c>
      <c r="T128" s="125">
        <v>3502</v>
      </c>
      <c r="U128" s="125">
        <v>3545</v>
      </c>
      <c r="V128" s="125">
        <v>3623</v>
      </c>
      <c r="W128" s="125">
        <v>3658</v>
      </c>
      <c r="X128" s="125">
        <v>3681</v>
      </c>
      <c r="Y128" s="125">
        <v>3809</v>
      </c>
      <c r="Z128" s="125">
        <v>4050</v>
      </c>
      <c r="AB128" s="122" t="str">
        <f>TEXT(Z128,"###,###")</f>
        <v>4,050</v>
      </c>
      <c r="AD128" s="139">
        <f>Z128/$Z$7*100</f>
        <v>49.699349613449499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5" id="{2FAA858D-B755-4CC6-926C-88ECB8690D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18" id="{9C19A941-99D5-4326-B67D-97EC8A0C5D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21" id="{0D391D1A-9BA4-4174-884C-FCE6BC2914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24" id="{C1DE3B31-31CC-406A-8A3F-B5C44D1551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7CF69-DE4C-40E5-897C-EC071EFE4BC6}">
  <sheetPr codeName="Sheet9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Hindmarsh</v>
      </c>
      <c r="T1" s="113"/>
      <c r="U1" s="113"/>
      <c r="V1" s="113"/>
      <c r="W1" s="113"/>
      <c r="X1" s="113"/>
      <c r="Y1" s="114" t="str">
        <f>Y3</f>
        <v>8.30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146</v>
      </c>
      <c r="Y3" s="118" t="s">
        <v>147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8.30 Hindmarsh,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4132</v>
      </c>
      <c r="U4" s="121">
        <v>4113</v>
      </c>
      <c r="V4" s="121">
        <v>4141</v>
      </c>
      <c r="W4" s="121">
        <v>4049</v>
      </c>
      <c r="X4" s="121">
        <v>3859</v>
      </c>
      <c r="Y4" s="121">
        <v>4030</v>
      </c>
      <c r="Z4" s="121">
        <v>4301</v>
      </c>
      <c r="AB4" s="122" t="str">
        <f>TEXT(Z4,"###,###")</f>
        <v>4,301</v>
      </c>
      <c r="AD4" s="123">
        <f>Z4/Y4-1</f>
        <v>6.7245657568238304E-2</v>
      </c>
      <c r="AF4" s="123">
        <f t="shared" ref="AF4:AF9" si="0">Z4/T4-1</f>
        <v>4.0900290416263418E-2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2167</v>
      </c>
      <c r="U5" s="121">
        <v>2242</v>
      </c>
      <c r="V5" s="121">
        <v>2221</v>
      </c>
      <c r="W5" s="121">
        <v>2173</v>
      </c>
      <c r="X5" s="121">
        <v>2043</v>
      </c>
      <c r="Y5" s="121">
        <v>2115</v>
      </c>
      <c r="Z5" s="121">
        <v>2289</v>
      </c>
      <c r="AB5" s="122" t="str">
        <f>TEXT(Z5,"###,###")</f>
        <v>2,289</v>
      </c>
      <c r="AD5" s="123">
        <f t="shared" ref="AD5:AD9" si="1">Z5/Y5-1</f>
        <v>8.2269503546099187E-2</v>
      </c>
      <c r="AF5" s="123">
        <f t="shared" si="0"/>
        <v>5.6299030918320225E-2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1965</v>
      </c>
      <c r="U6" s="121">
        <v>1871</v>
      </c>
      <c r="V6" s="121">
        <v>1921</v>
      </c>
      <c r="W6" s="121">
        <v>1877</v>
      </c>
      <c r="X6" s="121">
        <v>1819</v>
      </c>
      <c r="Y6" s="121">
        <v>1915</v>
      </c>
      <c r="Z6" s="121">
        <v>2012</v>
      </c>
      <c r="AB6" s="122" t="str">
        <f>TEXT(Z6,"###,###")</f>
        <v>2,012</v>
      </c>
      <c r="AD6" s="123">
        <f t="shared" si="1"/>
        <v>5.0652741514360278E-2</v>
      </c>
      <c r="AF6" s="123">
        <f t="shared" si="0"/>
        <v>2.3918575063613279E-2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2926</v>
      </c>
      <c r="U7" s="121">
        <v>2908</v>
      </c>
      <c r="V7" s="121">
        <v>2880</v>
      </c>
      <c r="W7" s="121">
        <v>2819</v>
      </c>
      <c r="X7" s="121">
        <v>2719</v>
      </c>
      <c r="Y7" s="121">
        <v>2762</v>
      </c>
      <c r="Z7" s="121">
        <v>2921</v>
      </c>
      <c r="AB7" s="122" t="str">
        <f>TEXT(Z7,"###,###")</f>
        <v>2,921</v>
      </c>
      <c r="AD7" s="123">
        <f t="shared" si="1"/>
        <v>5.7566980448950034E-2</v>
      </c>
      <c r="AF7" s="123">
        <f t="shared" si="0"/>
        <v>-1.7088174982912152E-3</v>
      </c>
    </row>
    <row r="8" spans="1:32" ht="17.25" customHeight="1" x14ac:dyDescent="0.25">
      <c r="A8" s="44" t="s">
        <v>13</v>
      </c>
      <c r="B8" s="45"/>
      <c r="C8" s="46"/>
      <c r="D8" s="47" t="str">
        <f>AB4</f>
        <v>4,301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2,921</v>
      </c>
      <c r="P8" s="48"/>
      <c r="S8" s="120" t="s">
        <v>88</v>
      </c>
      <c r="T8" s="121">
        <v>29132.03</v>
      </c>
      <c r="U8" s="121">
        <v>29650</v>
      </c>
      <c r="V8" s="121">
        <v>30686.07</v>
      </c>
      <c r="W8" s="121">
        <v>32310.74</v>
      </c>
      <c r="X8" s="121">
        <v>34776</v>
      </c>
      <c r="Y8" s="121">
        <v>33798.36</v>
      </c>
      <c r="Z8" s="121">
        <v>35308</v>
      </c>
      <c r="AB8" s="122" t="str">
        <f>TEXT(Z8,"$###,###")</f>
        <v>$35,308</v>
      </c>
      <c r="AD8" s="123">
        <f t="shared" si="1"/>
        <v>4.4666072554999658E-2</v>
      </c>
      <c r="AF8" s="123">
        <f t="shared" si="0"/>
        <v>0.21199930111289889</v>
      </c>
    </row>
    <row r="9" spans="1:32" x14ac:dyDescent="0.25">
      <c r="A9" s="52" t="s">
        <v>15</v>
      </c>
      <c r="B9" s="53"/>
      <c r="C9" s="54"/>
      <c r="D9" s="55">
        <f>AD104</f>
        <v>56.940246454312948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53.748716193084555</v>
      </c>
      <c r="P9" s="56" t="s">
        <v>89</v>
      </c>
      <c r="S9" s="120" t="s">
        <v>7</v>
      </c>
      <c r="T9" s="121">
        <v>114269688</v>
      </c>
      <c r="U9" s="121">
        <v>116358048</v>
      </c>
      <c r="V9" s="121">
        <v>137192965</v>
      </c>
      <c r="W9" s="121">
        <v>122509756</v>
      </c>
      <c r="X9" s="121">
        <v>95561495</v>
      </c>
      <c r="Y9" s="121">
        <v>126175180</v>
      </c>
      <c r="Z9" s="121">
        <v>154543641</v>
      </c>
      <c r="AB9" s="122" t="str">
        <f>TEXT(Z9/1000000,"$#,###.0")&amp;" mil"</f>
        <v>$154.5 mil</v>
      </c>
      <c r="AD9" s="123">
        <f t="shared" si="1"/>
        <v>0.2248339253409426</v>
      </c>
      <c r="AF9" s="123">
        <f t="shared" si="0"/>
        <v>0.35244651232442314</v>
      </c>
    </row>
    <row r="10" spans="1:32" x14ac:dyDescent="0.25">
      <c r="A10" s="52" t="s">
        <v>18</v>
      </c>
      <c r="B10" s="53"/>
      <c r="C10" s="54"/>
      <c r="D10" s="55">
        <f>AD105</f>
        <v>20.599860497558709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46.319753509072235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79.904142416980477</v>
      </c>
      <c r="P11" s="56" t="s">
        <v>89</v>
      </c>
      <c r="S11" s="120" t="s">
        <v>30</v>
      </c>
      <c r="T11" s="125">
        <v>3154</v>
      </c>
      <c r="U11" s="125">
        <v>3132</v>
      </c>
      <c r="V11" s="125">
        <v>3154</v>
      </c>
      <c r="W11" s="125">
        <v>3102</v>
      </c>
      <c r="X11" s="125">
        <v>2964</v>
      </c>
      <c r="Y11" s="125">
        <v>3099</v>
      </c>
      <c r="Z11" s="125">
        <v>3275</v>
      </c>
    </row>
    <row r="12" spans="1:32" ht="28.5" customHeight="1" x14ac:dyDescent="0.25">
      <c r="A12" s="52" t="s">
        <v>20</v>
      </c>
      <c r="B12" s="54"/>
      <c r="C12" s="54"/>
      <c r="D12" s="55">
        <f>AD108</f>
        <v>19.158335270867241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34.851078397808969</v>
      </c>
      <c r="P12" s="56" t="s">
        <v>89</v>
      </c>
      <c r="S12" s="120" t="s">
        <v>31</v>
      </c>
      <c r="T12" s="125">
        <v>976</v>
      </c>
      <c r="U12" s="125">
        <v>980</v>
      </c>
      <c r="V12" s="125">
        <v>991</v>
      </c>
      <c r="W12" s="125">
        <v>951</v>
      </c>
      <c r="X12" s="125">
        <v>895</v>
      </c>
      <c r="Y12" s="125">
        <v>931</v>
      </c>
      <c r="Z12" s="125">
        <v>1025</v>
      </c>
    </row>
    <row r="13" spans="1:32" ht="15" customHeight="1" x14ac:dyDescent="0.25">
      <c r="A13" s="52" t="s">
        <v>21</v>
      </c>
      <c r="B13" s="54"/>
      <c r="C13" s="54"/>
      <c r="D13" s="55">
        <f>AD109</f>
        <v>14.415252266914672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15.043013252731924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29.109509416414785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668</v>
      </c>
      <c r="Z15" s="125">
        <v>776</v>
      </c>
      <c r="AB15" s="129">
        <f t="shared" ref="AB15:AB34" si="2">IF(Z15="np",0,Z15/$Z$34)</f>
        <v>0.1805070946731798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6</v>
      </c>
      <c r="Z16" s="125">
        <v>8</v>
      </c>
      <c r="AB16" s="129">
        <f t="shared" si="2"/>
        <v>1.8608978832286578E-3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124</v>
      </c>
      <c r="Z17" s="125">
        <v>223</v>
      </c>
      <c r="AB17" s="129">
        <f t="shared" si="2"/>
        <v>5.1872528494998835E-2</v>
      </c>
    </row>
    <row r="18" spans="1:28" x14ac:dyDescent="0.25">
      <c r="A18" s="82" t="str">
        <f>$S$1&amp;" ("&amp;$T$2&amp;" to "&amp;$Z$2&amp;")"</f>
        <v>Hindmarsh (2011-12 to 2017-18)</v>
      </c>
      <c r="B18" s="82"/>
      <c r="C18" s="82"/>
      <c r="D18" s="82"/>
      <c r="E18" s="82"/>
      <c r="F18" s="82"/>
      <c r="G18" s="82" t="str">
        <f>$S$1&amp;" ("&amp;$T$2&amp;" to "&amp;$Z$2&amp;")"</f>
        <v>Hindmarsh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26</v>
      </c>
      <c r="Z18" s="125">
        <v>29</v>
      </c>
      <c r="AB18" s="129">
        <f t="shared" si="2"/>
        <v>6.7457548267038847E-3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177</v>
      </c>
      <c r="Z19" s="125">
        <v>190</v>
      </c>
      <c r="AB19" s="129">
        <f t="shared" si="2"/>
        <v>4.4196324726680621E-2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84</v>
      </c>
      <c r="Z20" s="125">
        <v>134</v>
      </c>
      <c r="AB20" s="129">
        <f t="shared" si="2"/>
        <v>3.1170039544080017E-2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257</v>
      </c>
      <c r="Z21" s="125">
        <v>261</v>
      </c>
      <c r="AB21" s="129">
        <f t="shared" si="2"/>
        <v>6.0711793440334963E-2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72</v>
      </c>
      <c r="Z22" s="125">
        <v>91</v>
      </c>
      <c r="AB22" s="129">
        <f t="shared" si="2"/>
        <v>2.1167713421725982E-2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261</v>
      </c>
      <c r="Z23" s="125">
        <v>252</v>
      </c>
      <c r="AB23" s="129">
        <f t="shared" si="2"/>
        <v>5.861828332170272E-2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13</v>
      </c>
      <c r="Z24" s="125">
        <v>12</v>
      </c>
      <c r="AB24" s="129">
        <f t="shared" si="2"/>
        <v>2.7913468248429866E-3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75</v>
      </c>
      <c r="Z25" s="125">
        <v>86</v>
      </c>
      <c r="AB25" s="129">
        <f t="shared" si="2"/>
        <v>2.0004652244708071E-2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32</v>
      </c>
      <c r="Z26" s="125">
        <v>48</v>
      </c>
      <c r="AB26" s="129">
        <f t="shared" si="2"/>
        <v>1.1165387299371946E-2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74</v>
      </c>
      <c r="Z27" s="125">
        <v>79</v>
      </c>
      <c r="AB27" s="129">
        <f t="shared" si="2"/>
        <v>1.8376366596882996E-2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181</v>
      </c>
      <c r="Z28" s="125">
        <v>173</v>
      </c>
      <c r="AB28" s="129">
        <f t="shared" si="2"/>
        <v>4.0241916724819728E-2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212</v>
      </c>
      <c r="Z29" s="125">
        <v>192</v>
      </c>
      <c r="AB29" s="129">
        <f t="shared" si="2"/>
        <v>4.4661549197487785E-2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248</v>
      </c>
      <c r="Z30" s="125">
        <v>273</v>
      </c>
      <c r="AB30" s="129">
        <f t="shared" si="2"/>
        <v>6.3503140265177949E-2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541</v>
      </c>
      <c r="Z31" s="125">
        <v>592</v>
      </c>
      <c r="AB31" s="129">
        <f t="shared" si="2"/>
        <v>0.13770644335892068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38</v>
      </c>
      <c r="Z32" s="125">
        <v>46</v>
      </c>
      <c r="AB32" s="129">
        <f t="shared" si="2"/>
        <v>1.0700162828564782E-2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113</v>
      </c>
      <c r="Z33" s="125">
        <v>121</v>
      </c>
      <c r="AB33" s="129">
        <f t="shared" si="2"/>
        <v>2.8146080483833449E-2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4030</v>
      </c>
      <c r="Z34" s="132">
        <v>4299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5</v>
      </c>
      <c r="Y44" s="125">
        <v>3</v>
      </c>
      <c r="Z44" s="125">
        <v>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33</v>
      </c>
      <c r="Y45" s="125">
        <v>44</v>
      </c>
      <c r="Z45" s="125">
        <v>63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167</v>
      </c>
      <c r="Y46" s="125">
        <v>144</v>
      </c>
      <c r="Z46" s="125">
        <v>145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206</v>
      </c>
      <c r="Y47" s="125">
        <v>213</v>
      </c>
      <c r="Z47" s="125">
        <v>223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168</v>
      </c>
      <c r="Y48" s="125">
        <v>216</v>
      </c>
      <c r="Z48" s="125">
        <v>233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Hindmarsh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135</v>
      </c>
      <c r="Y49" s="125">
        <v>154</v>
      </c>
      <c r="Z49" s="125">
        <v>159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165</v>
      </c>
      <c r="Y50" s="125">
        <v>144</v>
      </c>
      <c r="Z50" s="125">
        <v>129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144</v>
      </c>
      <c r="Y51" s="125">
        <v>152</v>
      </c>
      <c r="Z51" s="125">
        <v>158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179</v>
      </c>
      <c r="Y52" s="125">
        <v>179</v>
      </c>
      <c r="Z52" s="125">
        <v>186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229</v>
      </c>
      <c r="Y53" s="125">
        <v>209</v>
      </c>
      <c r="Z53" s="125">
        <v>200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238</v>
      </c>
      <c r="Y54" s="125">
        <v>255</v>
      </c>
      <c r="Z54" s="125">
        <v>253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156</v>
      </c>
      <c r="Y55" s="125">
        <v>183</v>
      </c>
      <c r="Z55" s="125">
        <v>199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98</v>
      </c>
      <c r="Y56" s="125">
        <v>80</v>
      </c>
      <c r="Z56" s="125">
        <v>109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64</v>
      </c>
      <c r="Y57" s="125">
        <v>66</v>
      </c>
      <c r="Z57" s="125">
        <v>67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33</v>
      </c>
      <c r="Y58" s="125">
        <v>38</v>
      </c>
      <c r="Z58" s="125">
        <v>46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25</v>
      </c>
      <c r="Y59" s="125">
        <v>21</v>
      </c>
      <c r="Z59" s="125">
        <v>21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11</v>
      </c>
      <c r="Y60" s="125">
        <v>12</v>
      </c>
      <c r="Z60" s="125">
        <v>20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2044</v>
      </c>
      <c r="Y61" s="125">
        <v>2115</v>
      </c>
      <c r="Z61" s="125">
        <v>2291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Hindmarsh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36</v>
      </c>
      <c r="Y64" s="125">
        <v>42</v>
      </c>
      <c r="Z64" s="125">
        <v>38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115</v>
      </c>
      <c r="Y65" s="125">
        <v>127</v>
      </c>
      <c r="Z65" s="125">
        <v>156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187</v>
      </c>
      <c r="Y66" s="125">
        <v>183</v>
      </c>
      <c r="Z66" s="125">
        <v>177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141</v>
      </c>
      <c r="Y67" s="125">
        <v>172</v>
      </c>
      <c r="Z67" s="125">
        <v>174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134</v>
      </c>
      <c r="Y68" s="125">
        <v>128</v>
      </c>
      <c r="Z68" s="125">
        <v>136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122</v>
      </c>
      <c r="Y69" s="125">
        <v>127</v>
      </c>
      <c r="Z69" s="125">
        <v>144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157</v>
      </c>
      <c r="Y70" s="125">
        <v>161</v>
      </c>
      <c r="Z70" s="125">
        <v>164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198</v>
      </c>
      <c r="Y71" s="125">
        <v>219</v>
      </c>
      <c r="Z71" s="125">
        <v>207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220</v>
      </c>
      <c r="Y72" s="125">
        <v>207</v>
      </c>
      <c r="Z72" s="125">
        <v>194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240</v>
      </c>
      <c r="Y73" s="125">
        <v>251</v>
      </c>
      <c r="Z73" s="125">
        <v>258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124</v>
      </c>
      <c r="Y74" s="125">
        <v>145</v>
      </c>
      <c r="Z74" s="125">
        <v>156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57</v>
      </c>
      <c r="Y75" s="125">
        <v>58</v>
      </c>
      <c r="Z75" s="125">
        <v>70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42</v>
      </c>
      <c r="Y76" s="125">
        <v>42</v>
      </c>
      <c r="Z76" s="125">
        <v>38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29</v>
      </c>
      <c r="Y77" s="125">
        <v>28</v>
      </c>
      <c r="Z77" s="125">
        <v>31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11</v>
      </c>
      <c r="Y78" s="125">
        <v>11</v>
      </c>
      <c r="Z78" s="125">
        <v>18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14</v>
      </c>
      <c r="Y79" s="125">
        <v>13</v>
      </c>
      <c r="Z79" s="125">
        <v>12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1816</v>
      </c>
      <c r="Y80" s="125">
        <v>1915</v>
      </c>
      <c r="Z80" s="125">
        <v>2011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Hindmarsh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103</v>
      </c>
      <c r="Y83" s="125">
        <v>111</v>
      </c>
      <c r="Z83" s="125">
        <v>120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98</v>
      </c>
      <c r="Y84" s="125">
        <v>83</v>
      </c>
      <c r="Z84" s="125">
        <v>87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4,301</v>
      </c>
      <c r="D85" s="96">
        <f t="shared" ref="D85:D90" si="4">AD4</f>
        <v>6.7245657568238304E-2</v>
      </c>
      <c r="E85" s="97">
        <f t="shared" ref="E85:E90" si="5">AD4</f>
        <v>6.7245657568238304E-2</v>
      </c>
      <c r="F85" s="96">
        <f t="shared" ref="F85:F90" si="6">AF4</f>
        <v>4.0900290416263418E-2</v>
      </c>
      <c r="G85" s="97">
        <f t="shared" ref="G85:G90" si="7">AF4</f>
        <v>4.0900290416263418E-2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173</v>
      </c>
      <c r="Y85" s="125">
        <v>189</v>
      </c>
      <c r="Z85" s="125">
        <v>184</v>
      </c>
    </row>
    <row r="86" spans="1:32" ht="15" customHeight="1" x14ac:dyDescent="0.25">
      <c r="A86" s="98" t="s">
        <v>4</v>
      </c>
      <c r="B86" s="95"/>
      <c r="C86" s="109" t="str">
        <f t="shared" si="3"/>
        <v>2,289</v>
      </c>
      <c r="D86" s="96">
        <f t="shared" si="4"/>
        <v>8.2269503546099187E-2</v>
      </c>
      <c r="E86" s="97">
        <f t="shared" si="5"/>
        <v>8.2269503546099187E-2</v>
      </c>
      <c r="F86" s="96">
        <f t="shared" si="6"/>
        <v>5.6299030918320225E-2</v>
      </c>
      <c r="G86" s="97">
        <f t="shared" si="7"/>
        <v>5.6299030918320225E-2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41</v>
      </c>
      <c r="Y86" s="125">
        <v>42</v>
      </c>
      <c r="Z86" s="125">
        <v>44</v>
      </c>
    </row>
    <row r="87" spans="1:32" ht="15" customHeight="1" x14ac:dyDescent="0.25">
      <c r="A87" s="98" t="s">
        <v>5</v>
      </c>
      <c r="B87" s="95"/>
      <c r="C87" s="109" t="str">
        <f t="shared" si="3"/>
        <v>2,012</v>
      </c>
      <c r="D87" s="96">
        <f t="shared" si="4"/>
        <v>5.0652741514360278E-2</v>
      </c>
      <c r="E87" s="97">
        <f t="shared" si="5"/>
        <v>5.0652741514360278E-2</v>
      </c>
      <c r="F87" s="96">
        <f t="shared" si="6"/>
        <v>2.3918575063613279E-2</v>
      </c>
      <c r="G87" s="97">
        <f t="shared" si="7"/>
        <v>2.3918575063613279E-2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30</v>
      </c>
      <c r="Y87" s="125">
        <v>31</v>
      </c>
      <c r="Z87" s="125">
        <v>33</v>
      </c>
    </row>
    <row r="88" spans="1:32" ht="15" customHeight="1" x14ac:dyDescent="0.25">
      <c r="A88" s="95" t="s">
        <v>6</v>
      </c>
      <c r="B88" s="95"/>
      <c r="C88" s="109" t="str">
        <f t="shared" si="3"/>
        <v>2,921</v>
      </c>
      <c r="D88" s="96">
        <f t="shared" si="4"/>
        <v>5.7566980448950034E-2</v>
      </c>
      <c r="E88" s="97">
        <f t="shared" si="5"/>
        <v>5.7566980448950034E-2</v>
      </c>
      <c r="F88" s="96">
        <f t="shared" si="6"/>
        <v>-1.7088174982912152E-3</v>
      </c>
      <c r="G88" s="97">
        <f t="shared" si="7"/>
        <v>-1.7088174982912152E-3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27</v>
      </c>
      <c r="Y88" s="125">
        <v>29</v>
      </c>
      <c r="Z88" s="125">
        <v>34</v>
      </c>
    </row>
    <row r="89" spans="1:32" ht="15" customHeight="1" x14ac:dyDescent="0.25">
      <c r="A89" s="95" t="s">
        <v>104</v>
      </c>
      <c r="B89" s="95"/>
      <c r="C89" s="146" t="str">
        <f t="shared" si="3"/>
        <v>$35,308</v>
      </c>
      <c r="D89" s="96">
        <f t="shared" si="4"/>
        <v>4.4666072554999658E-2</v>
      </c>
      <c r="E89" s="97">
        <f t="shared" si="5"/>
        <v>4.4666072554999658E-2</v>
      </c>
      <c r="F89" s="96">
        <f t="shared" si="6"/>
        <v>0.21199930111289889</v>
      </c>
      <c r="G89" s="97">
        <f t="shared" si="7"/>
        <v>0.21199930111289889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187</v>
      </c>
      <c r="Y89" s="125">
        <v>191</v>
      </c>
      <c r="Z89" s="125">
        <v>201</v>
      </c>
    </row>
    <row r="90" spans="1:32" ht="15" customHeight="1" x14ac:dyDescent="0.25">
      <c r="A90" s="95" t="s">
        <v>7</v>
      </c>
      <c r="B90" s="95"/>
      <c r="C90" s="109" t="str">
        <f t="shared" si="3"/>
        <v>$154.5 mil</v>
      </c>
      <c r="D90" s="96">
        <f t="shared" si="4"/>
        <v>0.2248339253409426</v>
      </c>
      <c r="E90" s="97">
        <f t="shared" si="5"/>
        <v>0.2248339253409426</v>
      </c>
      <c r="F90" s="96">
        <f t="shared" si="6"/>
        <v>0.35244651232442314</v>
      </c>
      <c r="G90" s="97">
        <f t="shared" si="7"/>
        <v>0.35244651232442314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298</v>
      </c>
      <c r="Y90" s="125">
        <v>305</v>
      </c>
      <c r="Z90" s="125">
        <v>337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1459</v>
      </c>
      <c r="Y91" s="125">
        <v>1476</v>
      </c>
      <c r="Z91" s="125">
        <v>1564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65</v>
      </c>
      <c r="Y93" s="125">
        <v>70</v>
      </c>
      <c r="Z93" s="125">
        <v>84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259</v>
      </c>
      <c r="Y94" s="125">
        <v>250</v>
      </c>
      <c r="Z94" s="125">
        <v>264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36</v>
      </c>
      <c r="Y95" s="125">
        <v>38</v>
      </c>
      <c r="Z95" s="125">
        <v>36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172</v>
      </c>
      <c r="Y96" s="125">
        <v>169</v>
      </c>
      <c r="Z96" s="125">
        <v>198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167</v>
      </c>
      <c r="Y97" s="125">
        <v>178</v>
      </c>
      <c r="Z97" s="125">
        <v>179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72</v>
      </c>
      <c r="Y98" s="125">
        <v>85</v>
      </c>
      <c r="Z98" s="125">
        <v>85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13</v>
      </c>
      <c r="Y99" s="125">
        <v>12</v>
      </c>
      <c r="Z99" s="125">
        <v>15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133</v>
      </c>
      <c r="Y100" s="125">
        <v>155</v>
      </c>
      <c r="Z100" s="125">
        <v>177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1260</v>
      </c>
      <c r="Y101" s="125">
        <v>1286</v>
      </c>
      <c r="Z101" s="125">
        <v>1353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2086</v>
      </c>
      <c r="Y104" s="125">
        <v>2301</v>
      </c>
      <c r="Z104" s="125">
        <v>2449</v>
      </c>
      <c r="AB104" s="122" t="str">
        <f>TEXT(Z104,"###,###")</f>
        <v>2,449</v>
      </c>
      <c r="AD104" s="143">
        <f>Z104/($Z$4)*100</f>
        <v>56.940246454312948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926</v>
      </c>
      <c r="Y105" s="125">
        <v>899</v>
      </c>
      <c r="Z105" s="125">
        <v>886</v>
      </c>
      <c r="AB105" s="122" t="str">
        <f>TEXT(Z105,"###,###")</f>
        <v>886</v>
      </c>
      <c r="AD105" s="143">
        <f>Z105/($Z$4)*100</f>
        <v>20.599860497558709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3012</v>
      </c>
      <c r="Y106" s="132">
        <v>3200</v>
      </c>
      <c r="Z106" s="132">
        <v>3335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672</v>
      </c>
      <c r="Y108" s="125">
        <v>789</v>
      </c>
      <c r="Z108" s="125">
        <v>824</v>
      </c>
      <c r="AB108" s="122" t="str">
        <f>TEXT(Z108,"###,###")</f>
        <v>824</v>
      </c>
      <c r="AD108" s="143">
        <f>Z108/($Z$4)*100</f>
        <v>19.158335270867241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562</v>
      </c>
      <c r="Y109" s="125">
        <v>610</v>
      </c>
      <c r="Z109" s="125">
        <v>620</v>
      </c>
      <c r="AB109" s="122" t="str">
        <f>TEXT(Z109,"###,###")</f>
        <v>620</v>
      </c>
      <c r="AD109" s="143">
        <f>Z109/($Z$4)*100</f>
        <v>14.415252266914672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533</v>
      </c>
      <c r="Y110" s="125">
        <v>562</v>
      </c>
      <c r="Z110" s="125">
        <v>647</v>
      </c>
      <c r="AB110" s="122" t="str">
        <f>TEXT(Z110,"###,###")</f>
        <v>647</v>
      </c>
      <c r="AD110" s="143">
        <f>Z110/($Z$4)*100</f>
        <v>15.043013252731924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1244</v>
      </c>
      <c r="Y111" s="125">
        <v>1239</v>
      </c>
      <c r="Z111" s="125">
        <v>1252</v>
      </c>
      <c r="AB111" s="122" t="str">
        <f>TEXT(Z111,"###,###")</f>
        <v>1,252</v>
      </c>
      <c r="AD111" s="143">
        <f>Z111/($Z$4)*100</f>
        <v>29.109509416414785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3862</v>
      </c>
      <c r="Y112" s="125">
        <v>4030</v>
      </c>
      <c r="Z112" s="125">
        <v>4299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43.48</v>
      </c>
      <c r="U118" s="144">
        <v>47.54</v>
      </c>
      <c r="V118" s="144">
        <v>45.75</v>
      </c>
      <c r="W118" s="144">
        <v>47.9</v>
      </c>
      <c r="X118" s="144">
        <v>47.38</v>
      </c>
      <c r="Y118" s="144">
        <v>45.19</v>
      </c>
      <c r="Z118" s="144">
        <v>45.34</v>
      </c>
      <c r="AB118" s="122" t="str">
        <f>TEXT(Z118,"##.0")</f>
        <v>45.3</v>
      </c>
    </row>
    <row r="120" spans="19:32" x14ac:dyDescent="0.25">
      <c r="S120" s="115" t="s">
        <v>106</v>
      </c>
      <c r="T120" s="125">
        <v>1952</v>
      </c>
      <c r="U120" s="125">
        <v>1927</v>
      </c>
      <c r="V120" s="125">
        <v>1883</v>
      </c>
      <c r="W120" s="125">
        <v>1865</v>
      </c>
      <c r="X120" s="125">
        <v>1828</v>
      </c>
      <c r="Y120" s="125">
        <v>1831</v>
      </c>
      <c r="Z120" s="125">
        <v>1898</v>
      </c>
      <c r="AB120" s="122" t="str">
        <f>TEXT(Z120,"###,###")</f>
        <v>1,898</v>
      </c>
    </row>
    <row r="121" spans="19:32" x14ac:dyDescent="0.25">
      <c r="S121" s="115" t="s">
        <v>107</v>
      </c>
      <c r="T121" s="125">
        <v>606</v>
      </c>
      <c r="U121" s="125">
        <v>597</v>
      </c>
      <c r="V121" s="125">
        <v>604</v>
      </c>
      <c r="W121" s="125">
        <v>584</v>
      </c>
      <c r="X121" s="125">
        <v>541</v>
      </c>
      <c r="Y121" s="125">
        <v>533</v>
      </c>
      <c r="Z121" s="125">
        <v>582</v>
      </c>
      <c r="AB121" s="122" t="str">
        <f>TEXT(Z121,"###,###")</f>
        <v>582</v>
      </c>
    </row>
    <row r="122" spans="19:32" x14ac:dyDescent="0.25">
      <c r="S122" s="115" t="s">
        <v>108</v>
      </c>
      <c r="T122" s="125">
        <v>376</v>
      </c>
      <c r="U122" s="125">
        <v>388</v>
      </c>
      <c r="V122" s="125">
        <v>387</v>
      </c>
      <c r="W122" s="125">
        <v>369</v>
      </c>
      <c r="X122" s="125">
        <v>350</v>
      </c>
      <c r="Y122" s="125">
        <v>398</v>
      </c>
      <c r="Z122" s="125">
        <v>436</v>
      </c>
      <c r="AB122" s="122" t="str">
        <f>TEXT(Z122,"###,###")</f>
        <v>436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2328</v>
      </c>
      <c r="U124" s="125">
        <v>2315</v>
      </c>
      <c r="V124" s="125">
        <v>2270</v>
      </c>
      <c r="W124" s="125">
        <v>2234</v>
      </c>
      <c r="X124" s="125">
        <v>2178</v>
      </c>
      <c r="Y124" s="125">
        <v>2229</v>
      </c>
      <c r="Z124" s="125">
        <v>2334</v>
      </c>
      <c r="AB124" s="122" t="str">
        <f>TEXT(Z124,"###,###")</f>
        <v>2,334</v>
      </c>
      <c r="AD124" s="139">
        <f>Z124/$Z$7*100</f>
        <v>79.904142416980477</v>
      </c>
    </row>
    <row r="125" spans="19:32" x14ac:dyDescent="0.25">
      <c r="S125" s="115" t="s">
        <v>110</v>
      </c>
      <c r="T125" s="125">
        <v>982</v>
      </c>
      <c r="U125" s="125">
        <v>985</v>
      </c>
      <c r="V125" s="125">
        <v>991</v>
      </c>
      <c r="W125" s="125">
        <v>953</v>
      </c>
      <c r="X125" s="125">
        <v>891</v>
      </c>
      <c r="Y125" s="125">
        <v>931</v>
      </c>
      <c r="Z125" s="125">
        <v>1018</v>
      </c>
      <c r="AB125" s="122" t="str">
        <f>TEXT(Z125,"###,###")</f>
        <v>1,018</v>
      </c>
      <c r="AD125" s="139">
        <f>Z125/$Z$7*100</f>
        <v>34.851078397808969</v>
      </c>
    </row>
    <row r="127" spans="19:32" x14ac:dyDescent="0.25">
      <c r="S127" s="115" t="s">
        <v>111</v>
      </c>
      <c r="T127" s="125">
        <v>1596</v>
      </c>
      <c r="U127" s="125">
        <v>1607</v>
      </c>
      <c r="V127" s="125">
        <v>1581</v>
      </c>
      <c r="W127" s="125">
        <v>1534</v>
      </c>
      <c r="X127" s="125">
        <v>1463</v>
      </c>
      <c r="Y127" s="125">
        <v>1476</v>
      </c>
      <c r="Z127" s="125">
        <v>1570</v>
      </c>
      <c r="AB127" s="122" t="str">
        <f>TEXT(Z127,"###,###")</f>
        <v>1,570</v>
      </c>
      <c r="AD127" s="139">
        <f>Z127/$Z$7*100</f>
        <v>53.748716193084555</v>
      </c>
    </row>
    <row r="128" spans="19:32" x14ac:dyDescent="0.25">
      <c r="S128" s="115" t="s">
        <v>112</v>
      </c>
      <c r="T128" s="125">
        <v>1330</v>
      </c>
      <c r="U128" s="125">
        <v>1293</v>
      </c>
      <c r="V128" s="125">
        <v>1298</v>
      </c>
      <c r="W128" s="125">
        <v>1281</v>
      </c>
      <c r="X128" s="125">
        <v>1256</v>
      </c>
      <c r="Y128" s="125">
        <v>1286</v>
      </c>
      <c r="Z128" s="125">
        <v>1353</v>
      </c>
      <c r="AB128" s="122" t="str">
        <f>TEXT(Z128,"###,###")</f>
        <v>1,353</v>
      </c>
      <c r="AD128" s="139">
        <f>Z128/$Z$7*100</f>
        <v>46.319753509072235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05" id="{A0D303D7-0FE7-4108-8031-70EF71D9AD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08" id="{09D515CB-ED1D-4FE2-A46A-2C2993EB7C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11" id="{58BF477D-5D7F-4879-B2B1-D00EE70B98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14" id="{24293952-AEC9-4958-9976-4D39F6AE45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4983-CA8E-4079-B289-56AB53068BE7}">
  <sheetPr codeName="Sheet9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Hobsons Bay</v>
      </c>
      <c r="T1" s="113"/>
      <c r="U1" s="113"/>
      <c r="V1" s="113"/>
      <c r="W1" s="113"/>
      <c r="X1" s="113"/>
      <c r="Y1" s="114" t="str">
        <f>Y3</f>
        <v>8.31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148</v>
      </c>
      <c r="Y3" s="118" t="s">
        <v>240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8.31 Hobsons Bay,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67391</v>
      </c>
      <c r="U4" s="121">
        <v>67274</v>
      </c>
      <c r="V4" s="121">
        <v>67385</v>
      </c>
      <c r="W4" s="121">
        <v>68063</v>
      </c>
      <c r="X4" s="121">
        <v>69099</v>
      </c>
      <c r="Y4" s="121">
        <v>72214</v>
      </c>
      <c r="Z4" s="121">
        <v>74309</v>
      </c>
      <c r="AB4" s="122" t="str">
        <f>TEXT(Z4,"###,###")</f>
        <v>74,309</v>
      </c>
      <c r="AD4" s="123">
        <f>Z4/Y4-1</f>
        <v>2.9010995097903391E-2</v>
      </c>
      <c r="AF4" s="123">
        <f t="shared" ref="AF4:AF9" si="0">Z4/T4-1</f>
        <v>0.10265465715006461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35774</v>
      </c>
      <c r="U5" s="121">
        <v>35578</v>
      </c>
      <c r="V5" s="121">
        <v>35545</v>
      </c>
      <c r="W5" s="121">
        <v>35733</v>
      </c>
      <c r="X5" s="121">
        <v>36142</v>
      </c>
      <c r="Y5" s="121">
        <v>37772</v>
      </c>
      <c r="Z5" s="121">
        <v>38719</v>
      </c>
      <c r="AB5" s="122" t="str">
        <f>TEXT(Z5,"###,###")</f>
        <v>38,719</v>
      </c>
      <c r="AD5" s="123">
        <f t="shared" ref="AD5:AD9" si="1">Z5/Y5-1</f>
        <v>2.5071481520703154E-2</v>
      </c>
      <c r="AF5" s="123">
        <f t="shared" si="0"/>
        <v>8.2322357019064096E-2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31617</v>
      </c>
      <c r="U6" s="121">
        <v>31696</v>
      </c>
      <c r="V6" s="121">
        <v>31840</v>
      </c>
      <c r="W6" s="121">
        <v>32329</v>
      </c>
      <c r="X6" s="121">
        <v>32957</v>
      </c>
      <c r="Y6" s="121">
        <v>34442</v>
      </c>
      <c r="Z6" s="121">
        <v>35590</v>
      </c>
      <c r="AB6" s="122" t="str">
        <f>TEXT(Z6,"###,###")</f>
        <v>35,590</v>
      </c>
      <c r="AD6" s="123">
        <f t="shared" si="1"/>
        <v>3.3331397712095701E-2</v>
      </c>
      <c r="AF6" s="123">
        <f t="shared" si="0"/>
        <v>0.12566024607015214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49014</v>
      </c>
      <c r="U7" s="121">
        <v>49141</v>
      </c>
      <c r="V7" s="121">
        <v>49555</v>
      </c>
      <c r="W7" s="121">
        <v>49645</v>
      </c>
      <c r="X7" s="121">
        <v>50258</v>
      </c>
      <c r="Y7" s="121">
        <v>51931</v>
      </c>
      <c r="Z7" s="121">
        <v>53073</v>
      </c>
      <c r="AB7" s="122" t="str">
        <f>TEXT(Z7,"###,###")</f>
        <v>53,073</v>
      </c>
      <c r="AD7" s="123">
        <f t="shared" si="1"/>
        <v>2.1990718453332336E-2</v>
      </c>
      <c r="AF7" s="123">
        <f t="shared" si="0"/>
        <v>8.2813073815644511E-2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74,309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53,073</v>
      </c>
      <c r="P8" s="48"/>
      <c r="S8" s="120" t="s">
        <v>88</v>
      </c>
      <c r="T8" s="121">
        <v>42664.57</v>
      </c>
      <c r="U8" s="121">
        <v>44200.88</v>
      </c>
      <c r="V8" s="121">
        <v>45176.57</v>
      </c>
      <c r="W8" s="121">
        <v>47104</v>
      </c>
      <c r="X8" s="121">
        <v>48778</v>
      </c>
      <c r="Y8" s="121">
        <v>49458</v>
      </c>
      <c r="Z8" s="121">
        <v>51533</v>
      </c>
      <c r="AB8" s="122" t="str">
        <f>TEXT(Z8,"$###,###")</f>
        <v>$51,533</v>
      </c>
      <c r="AD8" s="123">
        <f t="shared" si="1"/>
        <v>4.1954789922762803E-2</v>
      </c>
      <c r="AF8" s="123">
        <f t="shared" si="0"/>
        <v>0.20786404269397307</v>
      </c>
    </row>
    <row r="9" spans="1:32" x14ac:dyDescent="0.25">
      <c r="A9" s="52" t="s">
        <v>15</v>
      </c>
      <c r="B9" s="53"/>
      <c r="C9" s="54"/>
      <c r="D9" s="55">
        <f>AD104</f>
        <v>78.145312142539936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52.2732839673657</v>
      </c>
      <c r="P9" s="56" t="s">
        <v>89</v>
      </c>
      <c r="S9" s="120" t="s">
        <v>7</v>
      </c>
      <c r="T9" s="121">
        <v>2691917020</v>
      </c>
      <c r="U9" s="121">
        <v>2791282311</v>
      </c>
      <c r="V9" s="121">
        <v>2904621245</v>
      </c>
      <c r="W9" s="121">
        <v>3011477590</v>
      </c>
      <c r="X9" s="121">
        <v>3185016746</v>
      </c>
      <c r="Y9" s="121">
        <v>3367489275</v>
      </c>
      <c r="Z9" s="121">
        <v>3611387459</v>
      </c>
      <c r="AB9" s="122" t="str">
        <f>TEXT(Z9/1000000,"$#,###.0")&amp;" mil"</f>
        <v>$3,611.4 mil</v>
      </c>
      <c r="AD9" s="123">
        <f t="shared" si="1"/>
        <v>7.242730832453792E-2</v>
      </c>
      <c r="AF9" s="123">
        <f t="shared" si="0"/>
        <v>0.34156715536498972</v>
      </c>
    </row>
    <row r="10" spans="1:32" x14ac:dyDescent="0.25">
      <c r="A10" s="52" t="s">
        <v>18</v>
      </c>
      <c r="B10" s="53"/>
      <c r="C10" s="54"/>
      <c r="D10" s="55">
        <f>AD105</f>
        <v>15.082964378473671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47.7267160326343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93.995063403237054</v>
      </c>
      <c r="P11" s="56" t="s">
        <v>89</v>
      </c>
      <c r="S11" s="120" t="s">
        <v>30</v>
      </c>
      <c r="T11" s="125">
        <v>61283</v>
      </c>
      <c r="U11" s="125">
        <v>61225</v>
      </c>
      <c r="V11" s="125">
        <v>61283</v>
      </c>
      <c r="W11" s="125">
        <v>61954</v>
      </c>
      <c r="X11" s="125">
        <v>62715</v>
      </c>
      <c r="Y11" s="125">
        <v>65594</v>
      </c>
      <c r="Z11" s="125">
        <v>67557</v>
      </c>
    </row>
    <row r="12" spans="1:32" ht="28.5" customHeight="1" x14ac:dyDescent="0.25">
      <c r="A12" s="52" t="s">
        <v>20</v>
      </c>
      <c r="B12" s="54"/>
      <c r="C12" s="54"/>
      <c r="D12" s="55">
        <f>AD108</f>
        <v>15.667012071216138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12.720215552163999</v>
      </c>
      <c r="P12" s="56" t="s">
        <v>89</v>
      </c>
      <c r="S12" s="120" t="s">
        <v>31</v>
      </c>
      <c r="T12" s="125">
        <v>6106</v>
      </c>
      <c r="U12" s="125">
        <v>6051</v>
      </c>
      <c r="V12" s="125">
        <v>6100</v>
      </c>
      <c r="W12" s="125">
        <v>6107</v>
      </c>
      <c r="X12" s="125">
        <v>6383</v>
      </c>
      <c r="Y12" s="125">
        <v>6620</v>
      </c>
      <c r="Z12" s="125">
        <v>6752</v>
      </c>
    </row>
    <row r="13" spans="1:32" ht="15" customHeight="1" x14ac:dyDescent="0.25">
      <c r="A13" s="52" t="s">
        <v>21</v>
      </c>
      <c r="B13" s="54"/>
      <c r="C13" s="54"/>
      <c r="D13" s="55">
        <f>AD109</f>
        <v>12.429180852924947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20.125422223418429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45.003969909432236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319</v>
      </c>
      <c r="Z15" s="125">
        <v>268</v>
      </c>
      <c r="AB15" s="129">
        <f t="shared" ref="AB15:AB34" si="2">IF(Z15="np",0,Z15/$Z$34)</f>
        <v>3.6065617892852815E-3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153</v>
      </c>
      <c r="Z16" s="125">
        <v>127</v>
      </c>
      <c r="AB16" s="129">
        <f t="shared" si="2"/>
        <v>1.7090796538777268E-3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4206</v>
      </c>
      <c r="Z17" s="125">
        <v>4103</v>
      </c>
      <c r="AB17" s="129">
        <f t="shared" si="2"/>
        <v>5.5215384408348923E-2</v>
      </c>
    </row>
    <row r="18" spans="1:28" x14ac:dyDescent="0.25">
      <c r="A18" s="82" t="str">
        <f>$S$1&amp;" ("&amp;$T$2&amp;" to "&amp;$Z$2&amp;")"</f>
        <v>Hobsons Bay (2011-12 to 2017-18)</v>
      </c>
      <c r="B18" s="82"/>
      <c r="C18" s="82"/>
      <c r="D18" s="82"/>
      <c r="E18" s="82"/>
      <c r="F18" s="82"/>
      <c r="G18" s="82" t="str">
        <f>$S$1&amp;" ("&amp;$T$2&amp;" to "&amp;$Z$2&amp;")"</f>
        <v>Hobsons Bay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559</v>
      </c>
      <c r="Z18" s="125">
        <v>553</v>
      </c>
      <c r="AB18" s="129">
        <f t="shared" si="2"/>
        <v>7.4418980204282118E-3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4389</v>
      </c>
      <c r="Z19" s="125">
        <v>4928</v>
      </c>
      <c r="AB19" s="129">
        <f t="shared" si="2"/>
        <v>6.6317673498499513E-2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3413</v>
      </c>
      <c r="Z20" s="125">
        <v>3586</v>
      </c>
      <c r="AB20" s="129">
        <f t="shared" si="2"/>
        <v>4.8257949911854552E-2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5606</v>
      </c>
      <c r="Z21" s="125">
        <v>6021</v>
      </c>
      <c r="AB21" s="129">
        <f t="shared" si="2"/>
        <v>8.102652437793538E-2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4337</v>
      </c>
      <c r="Z22" s="125">
        <v>4512</v>
      </c>
      <c r="AB22" s="129">
        <f t="shared" si="2"/>
        <v>6.071942833304176E-2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3724</v>
      </c>
      <c r="Z23" s="125">
        <v>4034</v>
      </c>
      <c r="AB23" s="129">
        <f t="shared" si="2"/>
        <v>5.4286829320809055E-2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1705</v>
      </c>
      <c r="Z24" s="125">
        <v>1697</v>
      </c>
      <c r="AB24" s="129">
        <f t="shared" si="2"/>
        <v>2.2837072225437027E-2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3497</v>
      </c>
      <c r="Z25" s="125">
        <v>3634</v>
      </c>
      <c r="AB25" s="129">
        <f t="shared" si="2"/>
        <v>4.8903901277099676E-2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1399</v>
      </c>
      <c r="Z26" s="125">
        <v>1565</v>
      </c>
      <c r="AB26" s="129">
        <f t="shared" si="2"/>
        <v>2.1060705971012932E-2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6110</v>
      </c>
      <c r="Z27" s="125">
        <v>6939</v>
      </c>
      <c r="AB27" s="129">
        <f t="shared" si="2"/>
        <v>9.3380344238248397E-2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7641</v>
      </c>
      <c r="Z28" s="125">
        <v>8548</v>
      </c>
      <c r="AB28" s="129">
        <f t="shared" si="2"/>
        <v>0.11503317229406936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4125</v>
      </c>
      <c r="Z29" s="125">
        <v>3894</v>
      </c>
      <c r="AB29" s="129">
        <f t="shared" si="2"/>
        <v>5.2402804505510769E-2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5516</v>
      </c>
      <c r="Z30" s="125">
        <v>5783</v>
      </c>
      <c r="AB30" s="129">
        <f t="shared" si="2"/>
        <v>7.7823682191928298E-2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6317</v>
      </c>
      <c r="Z31" s="125">
        <v>6800</v>
      </c>
      <c r="AB31" s="129">
        <f t="shared" si="2"/>
        <v>9.1509776743059393E-2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1671</v>
      </c>
      <c r="Z32" s="125">
        <v>1853</v>
      </c>
      <c r="AB32" s="129">
        <f t="shared" si="2"/>
        <v>2.4936414162483683E-2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2147</v>
      </c>
      <c r="Z33" s="125">
        <v>2365</v>
      </c>
      <c r="AB33" s="129">
        <f t="shared" si="2"/>
        <v>3.1826562058431686E-2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72214</v>
      </c>
      <c r="Z34" s="132">
        <v>74309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9</v>
      </c>
      <c r="Y44" s="125">
        <v>8</v>
      </c>
      <c r="Z44" s="125">
        <v>10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421</v>
      </c>
      <c r="Y45" s="125">
        <v>469</v>
      </c>
      <c r="Z45" s="125">
        <v>443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1694</v>
      </c>
      <c r="Y46" s="125">
        <v>1676</v>
      </c>
      <c r="Z46" s="125">
        <v>1673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3299</v>
      </c>
      <c r="Y47" s="125">
        <v>3434</v>
      </c>
      <c r="Z47" s="125">
        <v>3555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4671</v>
      </c>
      <c r="Y48" s="125">
        <v>4906</v>
      </c>
      <c r="Z48" s="125">
        <v>5025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Hobsons Bay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4735</v>
      </c>
      <c r="Y49" s="125">
        <v>5104</v>
      </c>
      <c r="Z49" s="125">
        <v>5127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4346</v>
      </c>
      <c r="Y50" s="125">
        <v>4494</v>
      </c>
      <c r="Z50" s="125">
        <v>4717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4005</v>
      </c>
      <c r="Y51" s="125">
        <v>4121</v>
      </c>
      <c r="Z51" s="125">
        <v>4213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3750</v>
      </c>
      <c r="Y52" s="125">
        <v>3941</v>
      </c>
      <c r="Z52" s="125">
        <v>3976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3238</v>
      </c>
      <c r="Y53" s="125">
        <v>3298</v>
      </c>
      <c r="Z53" s="125">
        <v>3374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2850</v>
      </c>
      <c r="Y54" s="125">
        <v>2942</v>
      </c>
      <c r="Z54" s="125">
        <v>2973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1830</v>
      </c>
      <c r="Y55" s="125">
        <v>1966</v>
      </c>
      <c r="Z55" s="125">
        <v>2051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807</v>
      </c>
      <c r="Y56" s="125">
        <v>907</v>
      </c>
      <c r="Z56" s="125">
        <v>935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278</v>
      </c>
      <c r="Y57" s="125">
        <v>286</v>
      </c>
      <c r="Z57" s="125">
        <v>350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98</v>
      </c>
      <c r="Y58" s="125">
        <v>112</v>
      </c>
      <c r="Z58" s="125">
        <v>133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57</v>
      </c>
      <c r="Y59" s="125">
        <v>62</v>
      </c>
      <c r="Z59" s="125">
        <v>63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53</v>
      </c>
      <c r="Y60" s="125">
        <v>49</v>
      </c>
      <c r="Z60" s="125">
        <v>40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36142</v>
      </c>
      <c r="Y61" s="125">
        <v>37772</v>
      </c>
      <c r="Z61" s="125">
        <v>38719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17</v>
      </c>
      <c r="Y63" s="125">
        <v>13</v>
      </c>
      <c r="Z63" s="125">
        <v>16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Hobsons Bay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482</v>
      </c>
      <c r="Y64" s="125">
        <v>516</v>
      </c>
      <c r="Z64" s="125">
        <v>560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1572</v>
      </c>
      <c r="Y65" s="125">
        <v>1675</v>
      </c>
      <c r="Z65" s="125">
        <v>1703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3159</v>
      </c>
      <c r="Y66" s="125">
        <v>3183</v>
      </c>
      <c r="Z66" s="125">
        <v>3175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4138</v>
      </c>
      <c r="Y67" s="125">
        <v>4435</v>
      </c>
      <c r="Z67" s="125">
        <v>4560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4086</v>
      </c>
      <c r="Y68" s="125">
        <v>4256</v>
      </c>
      <c r="Z68" s="125">
        <v>4475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3731</v>
      </c>
      <c r="Y69" s="125">
        <v>4020</v>
      </c>
      <c r="Z69" s="125">
        <v>4239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3680</v>
      </c>
      <c r="Y70" s="125">
        <v>3708</v>
      </c>
      <c r="Z70" s="125">
        <v>3728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3703</v>
      </c>
      <c r="Y71" s="125">
        <v>3819</v>
      </c>
      <c r="Z71" s="125">
        <v>3929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3208</v>
      </c>
      <c r="Y72" s="125">
        <v>3308</v>
      </c>
      <c r="Z72" s="125">
        <v>3341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2594</v>
      </c>
      <c r="Y73" s="125">
        <v>2760</v>
      </c>
      <c r="Z73" s="125">
        <v>2843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1543</v>
      </c>
      <c r="Y74" s="125">
        <v>1603</v>
      </c>
      <c r="Z74" s="125">
        <v>1745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601</v>
      </c>
      <c r="Y75" s="125">
        <v>665</v>
      </c>
      <c r="Z75" s="125">
        <v>711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189</v>
      </c>
      <c r="Y76" s="125">
        <v>249</v>
      </c>
      <c r="Z76" s="125">
        <v>263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106</v>
      </c>
      <c r="Y77" s="125">
        <v>109</v>
      </c>
      <c r="Z77" s="125">
        <v>107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73</v>
      </c>
      <c r="Y78" s="125">
        <v>59</v>
      </c>
      <c r="Z78" s="125">
        <v>56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55</v>
      </c>
      <c r="Y79" s="125">
        <v>64</v>
      </c>
      <c r="Z79" s="125">
        <v>94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32957</v>
      </c>
      <c r="Y80" s="125">
        <v>34442</v>
      </c>
      <c r="Z80" s="125">
        <v>35590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Hobsons Bay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3654</v>
      </c>
      <c r="Y83" s="125">
        <v>3865</v>
      </c>
      <c r="Z83" s="125">
        <v>4017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4588</v>
      </c>
      <c r="Y84" s="125">
        <v>4783</v>
      </c>
      <c r="Z84" s="125">
        <v>5048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74,309</v>
      </c>
      <c r="D85" s="96">
        <f t="shared" ref="D85:D90" si="4">AD4</f>
        <v>2.9010995097903391E-2</v>
      </c>
      <c r="E85" s="97">
        <f t="shared" ref="E85:E90" si="5">AD4</f>
        <v>2.9010995097903391E-2</v>
      </c>
      <c r="F85" s="96">
        <f t="shared" ref="F85:F90" si="6">AF4</f>
        <v>0.10265465715006461</v>
      </c>
      <c r="G85" s="97">
        <f t="shared" ref="G85:G90" si="7">AF4</f>
        <v>0.10265465715006461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4104</v>
      </c>
      <c r="Y85" s="125">
        <v>4206</v>
      </c>
      <c r="Z85" s="125">
        <v>4283</v>
      </c>
    </row>
    <row r="86" spans="1:32" ht="15" customHeight="1" x14ac:dyDescent="0.25">
      <c r="A86" s="98" t="s">
        <v>4</v>
      </c>
      <c r="B86" s="95"/>
      <c r="C86" s="109" t="str">
        <f t="shared" si="3"/>
        <v>38,719</v>
      </c>
      <c r="D86" s="96">
        <f t="shared" si="4"/>
        <v>2.5071481520703154E-2</v>
      </c>
      <c r="E86" s="97">
        <f t="shared" si="5"/>
        <v>2.5071481520703154E-2</v>
      </c>
      <c r="F86" s="96">
        <f t="shared" si="6"/>
        <v>8.2322357019064096E-2</v>
      </c>
      <c r="G86" s="97">
        <f t="shared" si="7"/>
        <v>8.2322357019064096E-2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1323</v>
      </c>
      <c r="Y86" s="125">
        <v>1416</v>
      </c>
      <c r="Z86" s="125">
        <v>1467</v>
      </c>
    </row>
    <row r="87" spans="1:32" ht="15" customHeight="1" x14ac:dyDescent="0.25">
      <c r="A87" s="98" t="s">
        <v>5</v>
      </c>
      <c r="B87" s="95"/>
      <c r="C87" s="109" t="str">
        <f t="shared" si="3"/>
        <v>35,590</v>
      </c>
      <c r="D87" s="96">
        <f t="shared" si="4"/>
        <v>3.3331397712095701E-2</v>
      </c>
      <c r="E87" s="97">
        <f t="shared" si="5"/>
        <v>3.3331397712095701E-2</v>
      </c>
      <c r="F87" s="96">
        <f t="shared" si="6"/>
        <v>0.12566024607015214</v>
      </c>
      <c r="G87" s="97">
        <f t="shared" si="7"/>
        <v>0.12566024607015214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1720</v>
      </c>
      <c r="Y87" s="125">
        <v>1795</v>
      </c>
      <c r="Z87" s="125">
        <v>1787</v>
      </c>
    </row>
    <row r="88" spans="1:32" ht="15" customHeight="1" x14ac:dyDescent="0.25">
      <c r="A88" s="95" t="s">
        <v>6</v>
      </c>
      <c r="B88" s="95"/>
      <c r="C88" s="109" t="str">
        <f t="shared" si="3"/>
        <v>53,073</v>
      </c>
      <c r="D88" s="96">
        <f t="shared" si="4"/>
        <v>2.1990718453332336E-2</v>
      </c>
      <c r="E88" s="97">
        <f t="shared" si="5"/>
        <v>2.1990718453332336E-2</v>
      </c>
      <c r="F88" s="96">
        <f t="shared" si="6"/>
        <v>8.2813073815644511E-2</v>
      </c>
      <c r="G88" s="97">
        <f t="shared" si="7"/>
        <v>8.2813073815644511E-2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1307</v>
      </c>
      <c r="Y88" s="125">
        <v>1370</v>
      </c>
      <c r="Z88" s="125">
        <v>1409</v>
      </c>
    </row>
    <row r="89" spans="1:32" ht="15" customHeight="1" x14ac:dyDescent="0.25">
      <c r="A89" s="95" t="s">
        <v>104</v>
      </c>
      <c r="B89" s="95"/>
      <c r="C89" s="146" t="str">
        <f t="shared" si="3"/>
        <v>$51,533</v>
      </c>
      <c r="D89" s="96">
        <f t="shared" si="4"/>
        <v>4.1954789922762803E-2</v>
      </c>
      <c r="E89" s="97">
        <f t="shared" si="5"/>
        <v>4.1954789922762803E-2</v>
      </c>
      <c r="F89" s="96">
        <f t="shared" si="6"/>
        <v>0.20786404269397307</v>
      </c>
      <c r="G89" s="97">
        <f t="shared" si="7"/>
        <v>0.20786404269397307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2148</v>
      </c>
      <c r="Y89" s="125">
        <v>2191</v>
      </c>
      <c r="Z89" s="125">
        <v>2267</v>
      </c>
    </row>
    <row r="90" spans="1:32" ht="15" customHeight="1" x14ac:dyDescent="0.25">
      <c r="A90" s="95" t="s">
        <v>7</v>
      </c>
      <c r="B90" s="95"/>
      <c r="C90" s="109" t="str">
        <f t="shared" si="3"/>
        <v>$3,611.4 mil</v>
      </c>
      <c r="D90" s="96">
        <f t="shared" si="4"/>
        <v>7.242730832453792E-2</v>
      </c>
      <c r="E90" s="97">
        <f t="shared" si="5"/>
        <v>7.242730832453792E-2</v>
      </c>
      <c r="F90" s="96">
        <f t="shared" si="6"/>
        <v>0.34156715536498972</v>
      </c>
      <c r="G90" s="97">
        <f t="shared" si="7"/>
        <v>0.34156715536498972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2319</v>
      </c>
      <c r="Y90" s="125">
        <v>2379</v>
      </c>
      <c r="Z90" s="125">
        <v>2482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26435</v>
      </c>
      <c r="Y91" s="125">
        <v>27240</v>
      </c>
      <c r="Z91" s="125">
        <v>27743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2596</v>
      </c>
      <c r="Y93" s="125">
        <v>2805</v>
      </c>
      <c r="Z93" s="125">
        <v>2922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5793</v>
      </c>
      <c r="Y94" s="125">
        <v>6094</v>
      </c>
      <c r="Z94" s="125">
        <v>6284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673</v>
      </c>
      <c r="Y95" s="125">
        <v>698</v>
      </c>
      <c r="Z95" s="125">
        <v>759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2375</v>
      </c>
      <c r="Y96" s="125">
        <v>2606</v>
      </c>
      <c r="Z96" s="125">
        <v>2710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4414</v>
      </c>
      <c r="Y97" s="125">
        <v>4775</v>
      </c>
      <c r="Z97" s="125">
        <v>4897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2043</v>
      </c>
      <c r="Y98" s="125">
        <v>2107</v>
      </c>
      <c r="Z98" s="125">
        <v>2210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296</v>
      </c>
      <c r="Y99" s="125">
        <v>296</v>
      </c>
      <c r="Z99" s="125">
        <v>330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1061</v>
      </c>
      <c r="Y100" s="125">
        <v>1135</v>
      </c>
      <c r="Z100" s="125">
        <v>1175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23823</v>
      </c>
      <c r="Y101" s="125">
        <v>24691</v>
      </c>
      <c r="Z101" s="125">
        <v>25330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51776</v>
      </c>
      <c r="Y104" s="125">
        <v>55766</v>
      </c>
      <c r="Z104" s="125">
        <v>58069</v>
      </c>
      <c r="AB104" s="122" t="str">
        <f>TEXT(Z104,"###,###")</f>
        <v>58,069</v>
      </c>
      <c r="AD104" s="143">
        <f>Z104/($Z$4)*100</f>
        <v>78.145312142539936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11403</v>
      </c>
      <c r="Y105" s="125">
        <v>11366</v>
      </c>
      <c r="Z105" s="125">
        <v>11208</v>
      </c>
      <c r="AB105" s="122" t="str">
        <f>TEXT(Z105,"###,###")</f>
        <v>11,208</v>
      </c>
      <c r="AD105" s="143">
        <f>Z105/($Z$4)*100</f>
        <v>15.082964378473671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63179</v>
      </c>
      <c r="Y106" s="132">
        <v>67132</v>
      </c>
      <c r="Z106" s="132">
        <v>69277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8717</v>
      </c>
      <c r="Y108" s="125">
        <v>9605</v>
      </c>
      <c r="Z108" s="125">
        <v>11642</v>
      </c>
      <c r="AB108" s="122" t="str">
        <f>TEXT(Z108,"###,###")</f>
        <v>11,642</v>
      </c>
      <c r="AD108" s="143">
        <f>Z108/($Z$4)*100</f>
        <v>15.667012071216138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8434</v>
      </c>
      <c r="Y109" s="125">
        <v>9033</v>
      </c>
      <c r="Z109" s="125">
        <v>9236</v>
      </c>
      <c r="AB109" s="122" t="str">
        <f>TEXT(Z109,"###,###")</f>
        <v>9,236</v>
      </c>
      <c r="AD109" s="143">
        <f>Z109/($Z$4)*100</f>
        <v>12.429180852924947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14840</v>
      </c>
      <c r="Y110" s="125">
        <v>15436</v>
      </c>
      <c r="Z110" s="125">
        <v>14955</v>
      </c>
      <c r="AB110" s="122" t="str">
        <f>TEXT(Z110,"###,###")</f>
        <v>14,955</v>
      </c>
      <c r="AD110" s="143">
        <f>Z110/($Z$4)*100</f>
        <v>20.125422223418429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31186</v>
      </c>
      <c r="Y111" s="125">
        <v>33058</v>
      </c>
      <c r="Z111" s="125">
        <v>33442</v>
      </c>
      <c r="AB111" s="122" t="str">
        <f>TEXT(Z111,"###,###")</f>
        <v>33,442</v>
      </c>
      <c r="AD111" s="143">
        <f>Z111/($Z$4)*100</f>
        <v>45.003969909432236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69099</v>
      </c>
      <c r="Y112" s="125">
        <v>72214</v>
      </c>
      <c r="Z112" s="125">
        <v>74309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42.04</v>
      </c>
      <c r="U118" s="144">
        <v>37.28</v>
      </c>
      <c r="V118" s="144">
        <v>41.38</v>
      </c>
      <c r="W118" s="144">
        <v>40.549999999999997</v>
      </c>
      <c r="X118" s="144">
        <v>40.68</v>
      </c>
      <c r="Y118" s="144">
        <v>40.67</v>
      </c>
      <c r="Z118" s="144">
        <v>40.79</v>
      </c>
      <c r="AB118" s="122" t="str">
        <f>TEXT(Z118,"##.0")</f>
        <v>40.8</v>
      </c>
    </row>
    <row r="120" spans="19:32" x14ac:dyDescent="0.25">
      <c r="S120" s="115" t="s">
        <v>106</v>
      </c>
      <c r="T120" s="125">
        <v>42906</v>
      </c>
      <c r="U120" s="125">
        <v>43092</v>
      </c>
      <c r="V120" s="125">
        <v>43453</v>
      </c>
      <c r="W120" s="125">
        <v>43536</v>
      </c>
      <c r="X120" s="125">
        <v>43874</v>
      </c>
      <c r="Y120" s="125">
        <v>45311</v>
      </c>
      <c r="Z120" s="125">
        <v>46321</v>
      </c>
      <c r="AB120" s="122" t="str">
        <f>TEXT(Z120,"###,###")</f>
        <v>46,321</v>
      </c>
    </row>
    <row r="121" spans="19:32" x14ac:dyDescent="0.25">
      <c r="S121" s="115" t="s">
        <v>107</v>
      </c>
      <c r="T121" s="125">
        <v>3025</v>
      </c>
      <c r="U121" s="125">
        <v>3023</v>
      </c>
      <c r="V121" s="125">
        <v>3085</v>
      </c>
      <c r="W121" s="125">
        <v>3028</v>
      </c>
      <c r="X121" s="125">
        <v>3031</v>
      </c>
      <c r="Y121" s="125">
        <v>3109</v>
      </c>
      <c r="Z121" s="125">
        <v>3186</v>
      </c>
      <c r="AB121" s="122" t="str">
        <f>TEXT(Z121,"###,###")</f>
        <v>3,186</v>
      </c>
    </row>
    <row r="122" spans="19:32" x14ac:dyDescent="0.25">
      <c r="S122" s="115" t="s">
        <v>108</v>
      </c>
      <c r="T122" s="125">
        <v>3082</v>
      </c>
      <c r="U122" s="125">
        <v>3024</v>
      </c>
      <c r="V122" s="125">
        <v>3019</v>
      </c>
      <c r="W122" s="125">
        <v>3084</v>
      </c>
      <c r="X122" s="125">
        <v>3357</v>
      </c>
      <c r="Y122" s="125">
        <v>3511</v>
      </c>
      <c r="Z122" s="125">
        <v>3565</v>
      </c>
      <c r="AB122" s="122" t="str">
        <f>TEXT(Z122,"###,###")</f>
        <v>3,565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45988</v>
      </c>
      <c r="U124" s="125">
        <v>46116</v>
      </c>
      <c r="V124" s="125">
        <v>46472</v>
      </c>
      <c r="W124" s="125">
        <v>46620</v>
      </c>
      <c r="X124" s="125">
        <v>47231</v>
      </c>
      <c r="Y124" s="125">
        <v>48822</v>
      </c>
      <c r="Z124" s="125">
        <v>49886</v>
      </c>
      <c r="AB124" s="122" t="str">
        <f>TEXT(Z124,"###,###")</f>
        <v>49,886</v>
      </c>
      <c r="AD124" s="139">
        <f>Z124/$Z$7*100</f>
        <v>93.995063403237054</v>
      </c>
    </row>
    <row r="125" spans="19:32" x14ac:dyDescent="0.25">
      <c r="S125" s="115" t="s">
        <v>110</v>
      </c>
      <c r="T125" s="125">
        <v>6107</v>
      </c>
      <c r="U125" s="125">
        <v>6047</v>
      </c>
      <c r="V125" s="125">
        <v>6104</v>
      </c>
      <c r="W125" s="125">
        <v>6112</v>
      </c>
      <c r="X125" s="125">
        <v>6388</v>
      </c>
      <c r="Y125" s="125">
        <v>6620</v>
      </c>
      <c r="Z125" s="125">
        <v>6751</v>
      </c>
      <c r="AB125" s="122" t="str">
        <f>TEXT(Z125,"###,###")</f>
        <v>6,751</v>
      </c>
      <c r="AD125" s="139">
        <f>Z125/$Z$7*100</f>
        <v>12.720215552163999</v>
      </c>
    </row>
    <row r="127" spans="19:32" x14ac:dyDescent="0.25">
      <c r="S127" s="115" t="s">
        <v>111</v>
      </c>
      <c r="T127" s="125">
        <v>26225</v>
      </c>
      <c r="U127" s="125">
        <v>26203</v>
      </c>
      <c r="V127" s="125">
        <v>26321</v>
      </c>
      <c r="W127" s="125">
        <v>26251</v>
      </c>
      <c r="X127" s="125">
        <v>26435</v>
      </c>
      <c r="Y127" s="125">
        <v>27240</v>
      </c>
      <c r="Z127" s="125">
        <v>27743</v>
      </c>
      <c r="AB127" s="122" t="str">
        <f>TEXT(Z127,"###,###")</f>
        <v>27,743</v>
      </c>
      <c r="AD127" s="139">
        <f>Z127/$Z$7*100</f>
        <v>52.2732839673657</v>
      </c>
    </row>
    <row r="128" spans="19:32" x14ac:dyDescent="0.25">
      <c r="S128" s="115" t="s">
        <v>112</v>
      </c>
      <c r="T128" s="125">
        <v>22789</v>
      </c>
      <c r="U128" s="125">
        <v>22938</v>
      </c>
      <c r="V128" s="125">
        <v>23234</v>
      </c>
      <c r="W128" s="125">
        <v>23393</v>
      </c>
      <c r="X128" s="125">
        <v>23823</v>
      </c>
      <c r="Y128" s="125">
        <v>24691</v>
      </c>
      <c r="Z128" s="125">
        <v>25330</v>
      </c>
      <c r="AB128" s="122" t="str">
        <f>TEXT(Z128,"###,###")</f>
        <v>25,330</v>
      </c>
      <c r="AD128" s="139">
        <f>Z128/$Z$7*100</f>
        <v>47.7267160326343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5" id="{8A778E8D-A0F4-4E60-AB8F-3AB73B04C7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98" id="{F436CCFC-AE88-4A5F-B315-9B0362FCAE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01" id="{AF0F2134-AFA9-4C0E-B176-F7AE89BF09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04" id="{E4E854C9-5BAF-4A75-A61A-8207F4518C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654A4-B0C4-4A17-B40B-67EDCB9E6F63}">
  <sheetPr codeName="Sheet9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Horsham</v>
      </c>
      <c r="T1" s="113"/>
      <c r="U1" s="113"/>
      <c r="V1" s="113"/>
      <c r="W1" s="113"/>
      <c r="X1" s="113"/>
      <c r="Y1" s="114" t="str">
        <f>Y3</f>
        <v>8.32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149</v>
      </c>
      <c r="Y3" s="118" t="s">
        <v>241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8.32 Horsham,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15839</v>
      </c>
      <c r="U4" s="121">
        <v>15986</v>
      </c>
      <c r="V4" s="121">
        <v>16263</v>
      </c>
      <c r="W4" s="121">
        <v>15758</v>
      </c>
      <c r="X4" s="121">
        <v>15701</v>
      </c>
      <c r="Y4" s="121">
        <v>16370</v>
      </c>
      <c r="Z4" s="121">
        <v>16795</v>
      </c>
      <c r="AB4" s="122" t="str">
        <f>TEXT(Z4,"###,###")</f>
        <v>16,795</v>
      </c>
      <c r="AD4" s="123">
        <f>Z4/Y4-1</f>
        <v>2.5962125839951167E-2</v>
      </c>
      <c r="AF4" s="123">
        <f t="shared" ref="AF4:AF9" si="0">Z4/T4-1</f>
        <v>6.0357345792032335E-2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8153</v>
      </c>
      <c r="U5" s="121">
        <v>8226</v>
      </c>
      <c r="V5" s="121">
        <v>8281</v>
      </c>
      <c r="W5" s="121">
        <v>7928</v>
      </c>
      <c r="X5" s="121">
        <v>7977</v>
      </c>
      <c r="Y5" s="121">
        <v>8237</v>
      </c>
      <c r="Z5" s="121">
        <v>8448</v>
      </c>
      <c r="AB5" s="122" t="str">
        <f>TEXT(Z5,"###,###")</f>
        <v>8,448</v>
      </c>
      <c r="AD5" s="123">
        <f t="shared" ref="AD5:AD9" si="1">Z5/Y5-1</f>
        <v>2.561612237465094E-2</v>
      </c>
      <c r="AF5" s="123">
        <f t="shared" si="0"/>
        <v>3.6183000122654185E-2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7688</v>
      </c>
      <c r="U6" s="121">
        <v>7762</v>
      </c>
      <c r="V6" s="121">
        <v>7982</v>
      </c>
      <c r="W6" s="121">
        <v>7830</v>
      </c>
      <c r="X6" s="121">
        <v>7728</v>
      </c>
      <c r="Y6" s="121">
        <v>8133</v>
      </c>
      <c r="Z6" s="121">
        <v>8348</v>
      </c>
      <c r="AB6" s="122" t="str">
        <f>TEXT(Z6,"###,###")</f>
        <v>8,348</v>
      </c>
      <c r="AD6" s="123">
        <f t="shared" si="1"/>
        <v>2.6435509652035005E-2</v>
      </c>
      <c r="AF6" s="123">
        <f t="shared" si="0"/>
        <v>8.5848074921956341E-2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10945</v>
      </c>
      <c r="U7" s="121">
        <v>10985</v>
      </c>
      <c r="V7" s="121">
        <v>11133</v>
      </c>
      <c r="W7" s="121">
        <v>11009</v>
      </c>
      <c r="X7" s="121">
        <v>10918</v>
      </c>
      <c r="Y7" s="121">
        <v>11099</v>
      </c>
      <c r="Z7" s="121">
        <v>11356</v>
      </c>
      <c r="AB7" s="122" t="str">
        <f>TEXT(Z7,"###,###")</f>
        <v>11,356</v>
      </c>
      <c r="AD7" s="123">
        <f t="shared" si="1"/>
        <v>2.3155239210739698E-2</v>
      </c>
      <c r="AF7" s="123">
        <f t="shared" si="0"/>
        <v>3.7551393330287786E-2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16,795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11,356</v>
      </c>
      <c r="P8" s="48"/>
      <c r="S8" s="120" t="s">
        <v>88</v>
      </c>
      <c r="T8" s="121">
        <v>29487</v>
      </c>
      <c r="U8" s="121">
        <v>29987.94</v>
      </c>
      <c r="V8" s="121">
        <v>30000</v>
      </c>
      <c r="W8" s="121">
        <v>32509.33</v>
      </c>
      <c r="X8" s="121">
        <v>33590.25</v>
      </c>
      <c r="Y8" s="121">
        <v>33431</v>
      </c>
      <c r="Z8" s="121">
        <v>35933.32</v>
      </c>
      <c r="AB8" s="122" t="str">
        <f>TEXT(Z8,"$###,###")</f>
        <v>$35,933</v>
      </c>
      <c r="AD8" s="123">
        <f t="shared" si="1"/>
        <v>7.4850288654243036E-2</v>
      </c>
      <c r="AF8" s="123">
        <f t="shared" si="0"/>
        <v>0.21861566113880682</v>
      </c>
    </row>
    <row r="9" spans="1:32" x14ac:dyDescent="0.25">
      <c r="A9" s="52" t="s">
        <v>15</v>
      </c>
      <c r="B9" s="53"/>
      <c r="C9" s="54"/>
      <c r="D9" s="55">
        <f>AD104</f>
        <v>66.686513843405777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51.444170482564289</v>
      </c>
      <c r="P9" s="56" t="s">
        <v>89</v>
      </c>
      <c r="S9" s="120" t="s">
        <v>7</v>
      </c>
      <c r="T9" s="121">
        <v>438744605</v>
      </c>
      <c r="U9" s="121">
        <v>470046392</v>
      </c>
      <c r="V9" s="121">
        <v>497640243</v>
      </c>
      <c r="W9" s="121">
        <v>465084599</v>
      </c>
      <c r="X9" s="121">
        <v>454422569</v>
      </c>
      <c r="Y9" s="121">
        <v>511000537</v>
      </c>
      <c r="Z9" s="121">
        <v>557727646</v>
      </c>
      <c r="AB9" s="122" t="str">
        <f>TEXT(Z9/1000000,"$#,###.0")&amp;" mil"</f>
        <v>$557.7 mil</v>
      </c>
      <c r="AD9" s="123">
        <f t="shared" si="1"/>
        <v>9.1442387270916026E-2</v>
      </c>
      <c r="AF9" s="123">
        <f t="shared" si="0"/>
        <v>0.27118975286317193</v>
      </c>
    </row>
    <row r="10" spans="1:32" x14ac:dyDescent="0.25">
      <c r="A10" s="52" t="s">
        <v>18</v>
      </c>
      <c r="B10" s="53"/>
      <c r="C10" s="54"/>
      <c r="D10" s="55">
        <f>AD105</f>
        <v>20.381065793390889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48.555829517435718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88.886932018316315</v>
      </c>
      <c r="P11" s="56" t="s">
        <v>89</v>
      </c>
      <c r="S11" s="120" t="s">
        <v>30</v>
      </c>
      <c r="T11" s="125">
        <v>13435</v>
      </c>
      <c r="U11" s="125">
        <v>13604</v>
      </c>
      <c r="V11" s="125">
        <v>13921</v>
      </c>
      <c r="W11" s="125">
        <v>13513</v>
      </c>
      <c r="X11" s="125">
        <v>13443</v>
      </c>
      <c r="Y11" s="125">
        <v>14031</v>
      </c>
      <c r="Z11" s="125">
        <v>14435</v>
      </c>
    </row>
    <row r="12" spans="1:32" ht="28.5" customHeight="1" x14ac:dyDescent="0.25">
      <c r="A12" s="52" t="s">
        <v>20</v>
      </c>
      <c r="B12" s="54"/>
      <c r="C12" s="54"/>
      <c r="D12" s="55">
        <f>AD108</f>
        <v>17.04078594819887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20.755547728073264</v>
      </c>
      <c r="P12" s="56" t="s">
        <v>89</v>
      </c>
      <c r="S12" s="120" t="s">
        <v>31</v>
      </c>
      <c r="T12" s="125">
        <v>2407</v>
      </c>
      <c r="U12" s="125">
        <v>2381</v>
      </c>
      <c r="V12" s="125">
        <v>2342</v>
      </c>
      <c r="W12" s="125">
        <v>2244</v>
      </c>
      <c r="X12" s="125">
        <v>2260</v>
      </c>
      <c r="Y12" s="125">
        <v>2339</v>
      </c>
      <c r="Z12" s="125">
        <v>2359</v>
      </c>
    </row>
    <row r="13" spans="1:32" ht="15" customHeight="1" x14ac:dyDescent="0.25">
      <c r="A13" s="52" t="s">
        <v>21</v>
      </c>
      <c r="B13" s="54"/>
      <c r="C13" s="54"/>
      <c r="D13" s="55">
        <f>AD109</f>
        <v>18.630544805001488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20.119083060434654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31.336707353378983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1092</v>
      </c>
      <c r="Z15" s="125">
        <v>1139</v>
      </c>
      <c r="AB15" s="129">
        <f t="shared" ref="AB15:AB34" si="2">IF(Z15="np",0,Z15/$Z$34)</f>
        <v>6.7817802917534975E-2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53</v>
      </c>
      <c r="Z16" s="125">
        <v>69</v>
      </c>
      <c r="AB16" s="129">
        <f t="shared" si="2"/>
        <v>4.1083655849955348E-3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603</v>
      </c>
      <c r="Z17" s="125">
        <v>775</v>
      </c>
      <c r="AB17" s="129">
        <f t="shared" si="2"/>
        <v>4.6144685918428102E-2</v>
      </c>
    </row>
    <row r="18" spans="1:28" x14ac:dyDescent="0.25">
      <c r="A18" s="82" t="str">
        <f>$S$1&amp;" ("&amp;$T$2&amp;" to "&amp;$Z$2&amp;")"</f>
        <v>Horsham (2011-12 to 2017-18)</v>
      </c>
      <c r="B18" s="82"/>
      <c r="C18" s="82"/>
      <c r="D18" s="82"/>
      <c r="E18" s="82"/>
      <c r="F18" s="82"/>
      <c r="G18" s="82" t="str">
        <f>$S$1&amp;" ("&amp;$T$2&amp;" to "&amp;$Z$2&amp;")"</f>
        <v>Horsham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180</v>
      </c>
      <c r="Z18" s="125">
        <v>182</v>
      </c>
      <c r="AB18" s="129">
        <f t="shared" si="2"/>
        <v>1.0836558499553438E-2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999</v>
      </c>
      <c r="Z19" s="125">
        <v>1116</v>
      </c>
      <c r="AB19" s="129">
        <f t="shared" si="2"/>
        <v>6.6448347722536466E-2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544</v>
      </c>
      <c r="Z20" s="125">
        <v>641</v>
      </c>
      <c r="AB20" s="129">
        <f t="shared" si="2"/>
        <v>3.816612086930634E-2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1638</v>
      </c>
      <c r="Z21" s="125">
        <v>1730</v>
      </c>
      <c r="AB21" s="129">
        <f t="shared" si="2"/>
        <v>0.10300684727597499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1298</v>
      </c>
      <c r="Z22" s="125">
        <v>1135</v>
      </c>
      <c r="AB22" s="129">
        <f t="shared" si="2"/>
        <v>6.7579636796665676E-2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701</v>
      </c>
      <c r="Z23" s="125">
        <v>671</v>
      </c>
      <c r="AB23" s="129">
        <f t="shared" si="2"/>
        <v>3.9952366775826136E-2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118</v>
      </c>
      <c r="Z24" s="125">
        <v>121</v>
      </c>
      <c r="AB24" s="129">
        <f t="shared" si="2"/>
        <v>7.2045251562965172E-3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492</v>
      </c>
      <c r="Z25" s="125">
        <v>513</v>
      </c>
      <c r="AB25" s="129">
        <f t="shared" si="2"/>
        <v>3.054480500148854E-2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162</v>
      </c>
      <c r="Z26" s="125">
        <v>195</v>
      </c>
      <c r="AB26" s="129">
        <f t="shared" si="2"/>
        <v>1.1610598392378685E-2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586</v>
      </c>
      <c r="Z27" s="125">
        <v>612</v>
      </c>
      <c r="AB27" s="129">
        <f t="shared" si="2"/>
        <v>3.6439416493003869E-2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987</v>
      </c>
      <c r="Z28" s="125">
        <v>1053</v>
      </c>
      <c r="AB28" s="129">
        <f t="shared" si="2"/>
        <v>6.2697231318844901E-2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910</v>
      </c>
      <c r="Z29" s="125">
        <v>829</v>
      </c>
      <c r="AB29" s="129">
        <f t="shared" si="2"/>
        <v>4.9359928550163738E-2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1144</v>
      </c>
      <c r="Z30" s="125">
        <v>1142</v>
      </c>
      <c r="AB30" s="129">
        <f t="shared" si="2"/>
        <v>6.7996427508186963E-2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1936</v>
      </c>
      <c r="Z31" s="125">
        <v>2423</v>
      </c>
      <c r="AB31" s="129">
        <f t="shared" si="2"/>
        <v>0.14426912771658232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289</v>
      </c>
      <c r="Z32" s="125">
        <v>329</v>
      </c>
      <c r="AB32" s="129">
        <f t="shared" si="2"/>
        <v>1.9589163441500447E-2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550</v>
      </c>
      <c r="Z33" s="125">
        <v>592</v>
      </c>
      <c r="AB33" s="129">
        <f t="shared" si="2"/>
        <v>3.5248585888657341E-2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16370</v>
      </c>
      <c r="Z34" s="132">
        <v>16795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14</v>
      </c>
      <c r="Y44" s="125">
        <v>18</v>
      </c>
      <c r="Z44" s="125">
        <v>15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195</v>
      </c>
      <c r="Y45" s="125">
        <v>242</v>
      </c>
      <c r="Z45" s="125">
        <v>222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556</v>
      </c>
      <c r="Y46" s="125">
        <v>593</v>
      </c>
      <c r="Z46" s="125">
        <v>593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802</v>
      </c>
      <c r="Y47" s="125">
        <v>839</v>
      </c>
      <c r="Z47" s="125">
        <v>798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883</v>
      </c>
      <c r="Y48" s="125">
        <v>916</v>
      </c>
      <c r="Z48" s="125">
        <v>953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Horsham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724</v>
      </c>
      <c r="Y49" s="125">
        <v>799</v>
      </c>
      <c r="Z49" s="125">
        <v>790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634</v>
      </c>
      <c r="Y50" s="125">
        <v>645</v>
      </c>
      <c r="Z50" s="125">
        <v>648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668</v>
      </c>
      <c r="Y51" s="125">
        <v>653</v>
      </c>
      <c r="Z51" s="125">
        <v>699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742</v>
      </c>
      <c r="Y52" s="125">
        <v>663</v>
      </c>
      <c r="Z52" s="125">
        <v>689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761</v>
      </c>
      <c r="Y53" s="125">
        <v>777</v>
      </c>
      <c r="Z53" s="125">
        <v>774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765</v>
      </c>
      <c r="Y54" s="125">
        <v>773</v>
      </c>
      <c r="Z54" s="125">
        <v>763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581</v>
      </c>
      <c r="Y55" s="125">
        <v>632</v>
      </c>
      <c r="Z55" s="125">
        <v>635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330</v>
      </c>
      <c r="Y56" s="125">
        <v>354</v>
      </c>
      <c r="Z56" s="125">
        <v>346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164</v>
      </c>
      <c r="Y57" s="125">
        <v>156</v>
      </c>
      <c r="Z57" s="125">
        <v>192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94</v>
      </c>
      <c r="Y58" s="125">
        <v>106</v>
      </c>
      <c r="Z58" s="125">
        <v>96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49</v>
      </c>
      <c r="Y59" s="125">
        <v>46</v>
      </c>
      <c r="Z59" s="125">
        <v>53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22</v>
      </c>
      <c r="Y60" s="125">
        <v>25</v>
      </c>
      <c r="Z60" s="125">
        <v>25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7977</v>
      </c>
      <c r="Y61" s="125">
        <v>8237</v>
      </c>
      <c r="Z61" s="125">
        <v>8450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17</v>
      </c>
      <c r="Y63" s="125">
        <v>18</v>
      </c>
      <c r="Z63" s="125">
        <v>28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Horsham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299</v>
      </c>
      <c r="Y64" s="125">
        <v>337</v>
      </c>
      <c r="Z64" s="125">
        <v>253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583</v>
      </c>
      <c r="Y65" s="125">
        <v>650</v>
      </c>
      <c r="Z65" s="125">
        <v>639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758</v>
      </c>
      <c r="Y66" s="125">
        <v>803</v>
      </c>
      <c r="Z66" s="125">
        <v>769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743</v>
      </c>
      <c r="Y67" s="125">
        <v>841</v>
      </c>
      <c r="Z67" s="125">
        <v>874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654</v>
      </c>
      <c r="Y68" s="125">
        <v>687</v>
      </c>
      <c r="Z68" s="125">
        <v>714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583</v>
      </c>
      <c r="Y69" s="125">
        <v>625</v>
      </c>
      <c r="Z69" s="125">
        <v>660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770</v>
      </c>
      <c r="Y70" s="125">
        <v>733</v>
      </c>
      <c r="Z70" s="125">
        <v>785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738</v>
      </c>
      <c r="Y71" s="125">
        <v>796</v>
      </c>
      <c r="Z71" s="125">
        <v>816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764</v>
      </c>
      <c r="Y72" s="125">
        <v>790</v>
      </c>
      <c r="Z72" s="125">
        <v>824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814</v>
      </c>
      <c r="Y73" s="125">
        <v>820</v>
      </c>
      <c r="Z73" s="125">
        <v>829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481</v>
      </c>
      <c r="Y74" s="125">
        <v>519</v>
      </c>
      <c r="Z74" s="125">
        <v>568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251</v>
      </c>
      <c r="Y75" s="125">
        <v>242</v>
      </c>
      <c r="Z75" s="125">
        <v>263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107</v>
      </c>
      <c r="Y76" s="125">
        <v>108</v>
      </c>
      <c r="Z76" s="125">
        <v>130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71</v>
      </c>
      <c r="Y77" s="125">
        <v>80</v>
      </c>
      <c r="Z77" s="125">
        <v>74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38</v>
      </c>
      <c r="Y78" s="125">
        <v>44</v>
      </c>
      <c r="Z78" s="125">
        <v>48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39</v>
      </c>
      <c r="Y79" s="125">
        <v>40</v>
      </c>
      <c r="Z79" s="125">
        <v>44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7728</v>
      </c>
      <c r="Y80" s="125">
        <v>8133</v>
      </c>
      <c r="Z80" s="125">
        <v>8343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Horsham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591</v>
      </c>
      <c r="Y83" s="125">
        <v>589</v>
      </c>
      <c r="Z83" s="125">
        <v>640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575</v>
      </c>
      <c r="Y84" s="125">
        <v>556</v>
      </c>
      <c r="Z84" s="125">
        <v>586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16,795</v>
      </c>
      <c r="D85" s="96">
        <f t="shared" ref="D85:D90" si="4">AD4</f>
        <v>2.5962125839951167E-2</v>
      </c>
      <c r="E85" s="97">
        <f t="shared" ref="E85:E90" si="5">AD4</f>
        <v>2.5962125839951167E-2</v>
      </c>
      <c r="F85" s="96">
        <f t="shared" ref="F85:F90" si="6">AF4</f>
        <v>6.0357345792032335E-2</v>
      </c>
      <c r="G85" s="97">
        <f t="shared" ref="G85:G90" si="7">AF4</f>
        <v>6.0357345792032335E-2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984</v>
      </c>
      <c r="Y85" s="125">
        <v>995</v>
      </c>
      <c r="Z85" s="125">
        <v>999</v>
      </c>
    </row>
    <row r="86" spans="1:32" ht="15" customHeight="1" x14ac:dyDescent="0.25">
      <c r="A86" s="98" t="s">
        <v>4</v>
      </c>
      <c r="B86" s="95"/>
      <c r="C86" s="109" t="str">
        <f t="shared" si="3"/>
        <v>8,448</v>
      </c>
      <c r="D86" s="96">
        <f t="shared" si="4"/>
        <v>2.561612237465094E-2</v>
      </c>
      <c r="E86" s="97">
        <f t="shared" si="5"/>
        <v>2.561612237465094E-2</v>
      </c>
      <c r="F86" s="96">
        <f t="shared" si="6"/>
        <v>3.6183000122654185E-2</v>
      </c>
      <c r="G86" s="97">
        <f t="shared" si="7"/>
        <v>3.6183000122654185E-2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257</v>
      </c>
      <c r="Y86" s="125">
        <v>284</v>
      </c>
      <c r="Z86" s="125">
        <v>289</v>
      </c>
    </row>
    <row r="87" spans="1:32" ht="15" customHeight="1" x14ac:dyDescent="0.25">
      <c r="A87" s="98" t="s">
        <v>5</v>
      </c>
      <c r="B87" s="95"/>
      <c r="C87" s="109" t="str">
        <f t="shared" si="3"/>
        <v>8,348</v>
      </c>
      <c r="D87" s="96">
        <f t="shared" si="4"/>
        <v>2.6435509652035005E-2</v>
      </c>
      <c r="E87" s="97">
        <f t="shared" si="5"/>
        <v>2.6435509652035005E-2</v>
      </c>
      <c r="F87" s="96">
        <f t="shared" si="6"/>
        <v>8.5848074921956341E-2</v>
      </c>
      <c r="G87" s="97">
        <f t="shared" si="7"/>
        <v>8.5848074921956341E-2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237</v>
      </c>
      <c r="Y87" s="125">
        <v>245</v>
      </c>
      <c r="Z87" s="125">
        <v>235</v>
      </c>
    </row>
    <row r="88" spans="1:32" ht="15" customHeight="1" x14ac:dyDescent="0.25">
      <c r="A88" s="95" t="s">
        <v>6</v>
      </c>
      <c r="B88" s="95"/>
      <c r="C88" s="109" t="str">
        <f t="shared" si="3"/>
        <v>11,356</v>
      </c>
      <c r="D88" s="96">
        <f t="shared" si="4"/>
        <v>2.3155239210739698E-2</v>
      </c>
      <c r="E88" s="97">
        <f t="shared" si="5"/>
        <v>2.3155239210739698E-2</v>
      </c>
      <c r="F88" s="96">
        <f t="shared" si="6"/>
        <v>3.7551393330287786E-2</v>
      </c>
      <c r="G88" s="97">
        <f t="shared" si="7"/>
        <v>3.7551393330287786E-2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333</v>
      </c>
      <c r="Y88" s="125">
        <v>369</v>
      </c>
      <c r="Z88" s="125">
        <v>379</v>
      </c>
    </row>
    <row r="89" spans="1:32" ht="15" customHeight="1" x14ac:dyDescent="0.25">
      <c r="A89" s="95" t="s">
        <v>104</v>
      </c>
      <c r="B89" s="95"/>
      <c r="C89" s="146" t="str">
        <f t="shared" si="3"/>
        <v>$35,933</v>
      </c>
      <c r="D89" s="96">
        <f t="shared" si="4"/>
        <v>7.4850288654243036E-2</v>
      </c>
      <c r="E89" s="97">
        <f t="shared" si="5"/>
        <v>7.4850288654243036E-2</v>
      </c>
      <c r="F89" s="96">
        <f t="shared" si="6"/>
        <v>0.21861566113880682</v>
      </c>
      <c r="G89" s="97">
        <f t="shared" si="7"/>
        <v>0.21861566113880682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514</v>
      </c>
      <c r="Y89" s="125">
        <v>524</v>
      </c>
      <c r="Z89" s="125">
        <v>573</v>
      </c>
    </row>
    <row r="90" spans="1:32" ht="15" customHeight="1" x14ac:dyDescent="0.25">
      <c r="A90" s="95" t="s">
        <v>7</v>
      </c>
      <c r="B90" s="95"/>
      <c r="C90" s="109" t="str">
        <f t="shared" si="3"/>
        <v>$557.7 mil</v>
      </c>
      <c r="D90" s="96">
        <f t="shared" si="4"/>
        <v>9.1442387270916026E-2</v>
      </c>
      <c r="E90" s="97">
        <f t="shared" si="5"/>
        <v>9.1442387270916026E-2</v>
      </c>
      <c r="F90" s="96">
        <f t="shared" si="6"/>
        <v>0.27118975286317193</v>
      </c>
      <c r="G90" s="97">
        <f t="shared" si="7"/>
        <v>0.27118975286317193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738</v>
      </c>
      <c r="Y90" s="125">
        <v>801</v>
      </c>
      <c r="Z90" s="125">
        <v>824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5621</v>
      </c>
      <c r="Y91" s="125">
        <v>5691</v>
      </c>
      <c r="Z91" s="125">
        <v>5841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356</v>
      </c>
      <c r="Y93" s="125">
        <v>380</v>
      </c>
      <c r="Z93" s="125">
        <v>398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1143</v>
      </c>
      <c r="Y94" s="125">
        <v>1182</v>
      </c>
      <c r="Z94" s="125">
        <v>1225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160</v>
      </c>
      <c r="Y95" s="125">
        <v>174</v>
      </c>
      <c r="Z95" s="125">
        <v>178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669</v>
      </c>
      <c r="Y96" s="125">
        <v>729</v>
      </c>
      <c r="Z96" s="125">
        <v>767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836</v>
      </c>
      <c r="Y97" s="125">
        <v>909</v>
      </c>
      <c r="Z97" s="125">
        <v>904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618</v>
      </c>
      <c r="Y98" s="125">
        <v>613</v>
      </c>
      <c r="Z98" s="125">
        <v>613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47</v>
      </c>
      <c r="Y99" s="125">
        <v>43</v>
      </c>
      <c r="Z99" s="125">
        <v>55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329</v>
      </c>
      <c r="Y100" s="125">
        <v>369</v>
      </c>
      <c r="Z100" s="125">
        <v>400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5301</v>
      </c>
      <c r="Y101" s="125">
        <v>5408</v>
      </c>
      <c r="Z101" s="125">
        <v>5510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9812</v>
      </c>
      <c r="Y104" s="125">
        <v>10753</v>
      </c>
      <c r="Z104" s="125">
        <v>11200</v>
      </c>
      <c r="AB104" s="122" t="str">
        <f>TEXT(Z104,"###,###")</f>
        <v>11,200</v>
      </c>
      <c r="AD104" s="143">
        <f>Z104/($Z$4)*100</f>
        <v>66.686513843405777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3705</v>
      </c>
      <c r="Y105" s="125">
        <v>3556</v>
      </c>
      <c r="Z105" s="125">
        <v>3423</v>
      </c>
      <c r="AB105" s="122" t="str">
        <f>TEXT(Z105,"###,###")</f>
        <v>3,423</v>
      </c>
      <c r="AD105" s="143">
        <f>Z105/($Z$4)*100</f>
        <v>20.381065793390889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13517</v>
      </c>
      <c r="Y106" s="132">
        <v>14309</v>
      </c>
      <c r="Z106" s="132">
        <v>14623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2461</v>
      </c>
      <c r="Y108" s="125">
        <v>2684</v>
      </c>
      <c r="Z108" s="125">
        <v>2862</v>
      </c>
      <c r="AB108" s="122" t="str">
        <f>TEXT(Z108,"###,###")</f>
        <v>2,862</v>
      </c>
      <c r="AD108" s="143">
        <f>Z108/($Z$4)*100</f>
        <v>17.04078594819887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2612</v>
      </c>
      <c r="Y109" s="125">
        <v>3018</v>
      </c>
      <c r="Z109" s="125">
        <v>3129</v>
      </c>
      <c r="AB109" s="122" t="str">
        <f>TEXT(Z109,"###,###")</f>
        <v>3,129</v>
      </c>
      <c r="AD109" s="143">
        <f>Z109/($Z$4)*100</f>
        <v>18.630544805001488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3297</v>
      </c>
      <c r="Y110" s="125">
        <v>3390</v>
      </c>
      <c r="Z110" s="125">
        <v>3379</v>
      </c>
      <c r="AB110" s="122" t="str">
        <f>TEXT(Z110,"###,###")</f>
        <v>3,379</v>
      </c>
      <c r="AD110" s="143">
        <f>Z110/($Z$4)*100</f>
        <v>20.119083060434654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5141</v>
      </c>
      <c r="Y111" s="125">
        <v>5217</v>
      </c>
      <c r="Z111" s="125">
        <v>5263</v>
      </c>
      <c r="AB111" s="122" t="str">
        <f>TEXT(Z111,"###,###")</f>
        <v>5,263</v>
      </c>
      <c r="AD111" s="143">
        <f>Z111/($Z$4)*100</f>
        <v>31.336707353378983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15701</v>
      </c>
      <c r="Y112" s="125">
        <v>16370</v>
      </c>
      <c r="Z112" s="125">
        <v>16795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40.68</v>
      </c>
      <c r="U118" s="144">
        <v>38.950000000000003</v>
      </c>
      <c r="V118" s="144">
        <v>44.99</v>
      </c>
      <c r="W118" s="144">
        <v>41.34</v>
      </c>
      <c r="X118" s="144">
        <v>45.49</v>
      </c>
      <c r="Y118" s="144">
        <v>42.52</v>
      </c>
      <c r="Z118" s="144">
        <v>42.77</v>
      </c>
      <c r="AB118" s="122" t="str">
        <f>TEXT(Z118,"##.0")</f>
        <v>42.8</v>
      </c>
    </row>
    <row r="120" spans="19:32" x14ac:dyDescent="0.25">
      <c r="S120" s="115" t="s">
        <v>106</v>
      </c>
      <c r="T120" s="125">
        <v>8539</v>
      </c>
      <c r="U120" s="125">
        <v>8606</v>
      </c>
      <c r="V120" s="125">
        <v>8793</v>
      </c>
      <c r="W120" s="125">
        <v>8762</v>
      </c>
      <c r="X120" s="125">
        <v>8658</v>
      </c>
      <c r="Y120" s="125">
        <v>8760</v>
      </c>
      <c r="Z120" s="125">
        <v>8993</v>
      </c>
      <c r="AB120" s="122" t="str">
        <f>TEXT(Z120,"###,###")</f>
        <v>8,993</v>
      </c>
    </row>
    <row r="121" spans="19:32" x14ac:dyDescent="0.25">
      <c r="S121" s="115" t="s">
        <v>107</v>
      </c>
      <c r="T121" s="125">
        <v>1299</v>
      </c>
      <c r="U121" s="125">
        <v>1308</v>
      </c>
      <c r="V121" s="125">
        <v>1252</v>
      </c>
      <c r="W121" s="125">
        <v>1237</v>
      </c>
      <c r="X121" s="125">
        <v>1218</v>
      </c>
      <c r="Y121" s="125">
        <v>1207</v>
      </c>
      <c r="Z121" s="125">
        <v>1256</v>
      </c>
      <c r="AB121" s="122" t="str">
        <f>TEXT(Z121,"###,###")</f>
        <v>1,256</v>
      </c>
    </row>
    <row r="122" spans="19:32" x14ac:dyDescent="0.25">
      <c r="S122" s="115" t="s">
        <v>108</v>
      </c>
      <c r="T122" s="125">
        <v>1101</v>
      </c>
      <c r="U122" s="125">
        <v>1079</v>
      </c>
      <c r="V122" s="125">
        <v>1086</v>
      </c>
      <c r="W122" s="125">
        <v>1011</v>
      </c>
      <c r="X122" s="125">
        <v>1038</v>
      </c>
      <c r="Y122" s="125">
        <v>1132</v>
      </c>
      <c r="Z122" s="125">
        <v>1101</v>
      </c>
      <c r="AB122" s="122" t="str">
        <f>TEXT(Z122,"###,###")</f>
        <v>1,101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9640</v>
      </c>
      <c r="U124" s="125">
        <v>9685</v>
      </c>
      <c r="V124" s="125">
        <v>9879</v>
      </c>
      <c r="W124" s="125">
        <v>9773</v>
      </c>
      <c r="X124" s="125">
        <v>9696</v>
      </c>
      <c r="Y124" s="125">
        <v>9892</v>
      </c>
      <c r="Z124" s="125">
        <v>10094</v>
      </c>
      <c r="AB124" s="122" t="str">
        <f>TEXT(Z124,"###,###")</f>
        <v>10,094</v>
      </c>
      <c r="AD124" s="139">
        <f>Z124/$Z$7*100</f>
        <v>88.886932018316315</v>
      </c>
    </row>
    <row r="125" spans="19:32" x14ac:dyDescent="0.25">
      <c r="S125" s="115" t="s">
        <v>110</v>
      </c>
      <c r="T125" s="125">
        <v>2400</v>
      </c>
      <c r="U125" s="125">
        <v>2387</v>
      </c>
      <c r="V125" s="125">
        <v>2338</v>
      </c>
      <c r="W125" s="125">
        <v>2248</v>
      </c>
      <c r="X125" s="125">
        <v>2256</v>
      </c>
      <c r="Y125" s="125">
        <v>2339</v>
      </c>
      <c r="Z125" s="125">
        <v>2357</v>
      </c>
      <c r="AB125" s="122" t="str">
        <f>TEXT(Z125,"###,###")</f>
        <v>2,357</v>
      </c>
      <c r="AD125" s="139">
        <f>Z125/$Z$7*100</f>
        <v>20.755547728073264</v>
      </c>
    </row>
    <row r="127" spans="19:32" x14ac:dyDescent="0.25">
      <c r="S127" s="115" t="s">
        <v>111</v>
      </c>
      <c r="T127" s="125">
        <v>5713</v>
      </c>
      <c r="U127" s="125">
        <v>5721</v>
      </c>
      <c r="V127" s="125">
        <v>5774</v>
      </c>
      <c r="W127" s="125">
        <v>5672</v>
      </c>
      <c r="X127" s="125">
        <v>5615</v>
      </c>
      <c r="Y127" s="125">
        <v>5691</v>
      </c>
      <c r="Z127" s="125">
        <v>5842</v>
      </c>
      <c r="AB127" s="122" t="str">
        <f>TEXT(Z127,"###,###")</f>
        <v>5,842</v>
      </c>
      <c r="AD127" s="139">
        <f>Z127/$Z$7*100</f>
        <v>51.444170482564289</v>
      </c>
    </row>
    <row r="128" spans="19:32" x14ac:dyDescent="0.25">
      <c r="S128" s="115" t="s">
        <v>112</v>
      </c>
      <c r="T128" s="125">
        <v>5233</v>
      </c>
      <c r="U128" s="125">
        <v>5265</v>
      </c>
      <c r="V128" s="125">
        <v>5357</v>
      </c>
      <c r="W128" s="125">
        <v>5335</v>
      </c>
      <c r="X128" s="125">
        <v>5297</v>
      </c>
      <c r="Y128" s="125">
        <v>5408</v>
      </c>
      <c r="Z128" s="125">
        <v>5514</v>
      </c>
      <c r="AB128" s="122" t="str">
        <f>TEXT(Z128,"###,###")</f>
        <v>5,514</v>
      </c>
      <c r="AD128" s="139">
        <f>Z128/$Z$7*100</f>
        <v>48.555829517435718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85" id="{CDFF1F3F-FA0D-4C42-8C2E-41530472C7A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88" id="{12D9185B-E558-42FD-9EF8-938FA48839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91" id="{9293351F-679A-41E5-8435-C6BF05612D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94" id="{AD1FFA01-26A3-421A-B10A-D6C8A62344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BF72E-FD28-4534-A033-5CFE66881DC1}">
  <sheetPr codeName="Sheet9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Hume</v>
      </c>
      <c r="T1" s="113"/>
      <c r="U1" s="113"/>
      <c r="V1" s="113"/>
      <c r="W1" s="113"/>
      <c r="X1" s="113"/>
      <c r="Y1" s="114" t="str">
        <f>Y3</f>
        <v>8.33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150</v>
      </c>
      <c r="Y3" s="118" t="s">
        <v>242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8.33 Hume,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119204</v>
      </c>
      <c r="U4" s="121">
        <v>121547</v>
      </c>
      <c r="V4" s="121">
        <v>124715</v>
      </c>
      <c r="W4" s="121">
        <v>127727</v>
      </c>
      <c r="X4" s="121">
        <v>132453</v>
      </c>
      <c r="Y4" s="121">
        <v>143568</v>
      </c>
      <c r="Z4" s="121">
        <v>152913</v>
      </c>
      <c r="AB4" s="122" t="str">
        <f>TEXT(Z4,"###,###")</f>
        <v>152,913</v>
      </c>
      <c r="AD4" s="123">
        <f>Z4/Y4-1</f>
        <v>6.5091106653293318E-2</v>
      </c>
      <c r="AF4" s="123">
        <f t="shared" ref="AF4:AF9" si="0">Z4/T4-1</f>
        <v>0.2827841347605784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65283</v>
      </c>
      <c r="U5" s="121">
        <v>66500</v>
      </c>
      <c r="V5" s="121">
        <v>67999</v>
      </c>
      <c r="W5" s="121">
        <v>69669</v>
      </c>
      <c r="X5" s="121">
        <v>72440</v>
      </c>
      <c r="Y5" s="121">
        <v>79050</v>
      </c>
      <c r="Z5" s="121">
        <v>84768</v>
      </c>
      <c r="AB5" s="122" t="str">
        <f>TEXT(Z5,"###,###")</f>
        <v>84,768</v>
      </c>
      <c r="AD5" s="123">
        <f t="shared" ref="AD5:AD9" si="1">Z5/Y5-1</f>
        <v>7.2333965844402215E-2</v>
      </c>
      <c r="AF5" s="123">
        <f t="shared" si="0"/>
        <v>0.29846973944212118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53921</v>
      </c>
      <c r="U6" s="121">
        <v>55046</v>
      </c>
      <c r="V6" s="121">
        <v>56716</v>
      </c>
      <c r="W6" s="121">
        <v>58058</v>
      </c>
      <c r="X6" s="121">
        <v>60013</v>
      </c>
      <c r="Y6" s="121">
        <v>64518</v>
      </c>
      <c r="Z6" s="121">
        <v>68145</v>
      </c>
      <c r="AB6" s="122" t="str">
        <f>TEXT(Z6,"###,###")</f>
        <v>68,145</v>
      </c>
      <c r="AD6" s="123">
        <f t="shared" si="1"/>
        <v>5.6216869710778328E-2</v>
      </c>
      <c r="AF6" s="123">
        <f t="shared" si="0"/>
        <v>0.26379332727508764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88517</v>
      </c>
      <c r="U7" s="121">
        <v>90274</v>
      </c>
      <c r="V7" s="121">
        <v>92657</v>
      </c>
      <c r="W7" s="121">
        <v>94834</v>
      </c>
      <c r="X7" s="121">
        <v>98212</v>
      </c>
      <c r="Y7" s="121">
        <v>103805</v>
      </c>
      <c r="Z7" s="121">
        <v>109882</v>
      </c>
      <c r="AB7" s="122" t="str">
        <f>TEXT(Z7,"###,###")</f>
        <v>109,882</v>
      </c>
      <c r="AD7" s="123">
        <f t="shared" si="1"/>
        <v>5.8542459419103077E-2</v>
      </c>
      <c r="AF7" s="123">
        <f t="shared" si="0"/>
        <v>0.24136606527559668</v>
      </c>
    </row>
    <row r="8" spans="1:32" ht="17.25" customHeight="1" x14ac:dyDescent="0.25">
      <c r="A8" s="44" t="s">
        <v>13</v>
      </c>
      <c r="B8" s="45"/>
      <c r="C8" s="46"/>
      <c r="D8" s="47" t="str">
        <f>AB4</f>
        <v>152,913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109,882</v>
      </c>
      <c r="P8" s="48"/>
      <c r="S8" s="120" t="s">
        <v>88</v>
      </c>
      <c r="T8" s="121">
        <v>38192.21</v>
      </c>
      <c r="U8" s="121">
        <v>39100</v>
      </c>
      <c r="V8" s="121">
        <v>39158</v>
      </c>
      <c r="W8" s="121">
        <v>41032</v>
      </c>
      <c r="X8" s="121">
        <v>42402</v>
      </c>
      <c r="Y8" s="121">
        <v>42512</v>
      </c>
      <c r="Z8" s="121">
        <v>43815.15</v>
      </c>
      <c r="AB8" s="122" t="str">
        <f>TEXT(Z8,"$###,###")</f>
        <v>$43,815</v>
      </c>
      <c r="AD8" s="123">
        <f t="shared" si="1"/>
        <v>3.0653697779450484E-2</v>
      </c>
      <c r="AF8" s="123">
        <f t="shared" si="0"/>
        <v>0.14722740579819815</v>
      </c>
    </row>
    <row r="9" spans="1:32" x14ac:dyDescent="0.25">
      <c r="A9" s="52" t="s">
        <v>15</v>
      </c>
      <c r="B9" s="53"/>
      <c r="C9" s="54"/>
      <c r="D9" s="55">
        <f>AD104</f>
        <v>80.889133036432483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55.177372090060253</v>
      </c>
      <c r="P9" s="56" t="s">
        <v>89</v>
      </c>
      <c r="S9" s="120" t="s">
        <v>7</v>
      </c>
      <c r="T9" s="121">
        <v>3971435475</v>
      </c>
      <c r="U9" s="121">
        <v>4150117721</v>
      </c>
      <c r="V9" s="121">
        <v>4326352109</v>
      </c>
      <c r="W9" s="121">
        <v>4531574490</v>
      </c>
      <c r="X9" s="121">
        <v>4857066795</v>
      </c>
      <c r="Y9" s="121">
        <v>5221793272</v>
      </c>
      <c r="Z9" s="121">
        <v>5718826827</v>
      </c>
      <c r="AB9" s="122" t="str">
        <f>TEXT(Z9/1000000,"$#,###.0")&amp;" mil"</f>
        <v>$5,718.8 mil</v>
      </c>
      <c r="AD9" s="123">
        <f t="shared" si="1"/>
        <v>9.5184456586047794E-2</v>
      </c>
      <c r="AF9" s="123">
        <f t="shared" si="0"/>
        <v>0.43998986336294443</v>
      </c>
    </row>
    <row r="10" spans="1:32" x14ac:dyDescent="0.25">
      <c r="A10" s="52" t="s">
        <v>18</v>
      </c>
      <c r="B10" s="53"/>
      <c r="C10" s="54"/>
      <c r="D10" s="55">
        <f>AD105</f>
        <v>11.553628533872203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44.822627909939754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91.995959301796475</v>
      </c>
      <c r="P11" s="56" t="s">
        <v>89</v>
      </c>
      <c r="S11" s="120" t="s">
        <v>30</v>
      </c>
      <c r="T11" s="125">
        <v>107945</v>
      </c>
      <c r="U11" s="125">
        <v>109969</v>
      </c>
      <c r="V11" s="125">
        <v>112497</v>
      </c>
      <c r="W11" s="125">
        <v>115011</v>
      </c>
      <c r="X11" s="125">
        <v>118743</v>
      </c>
      <c r="Y11" s="125">
        <v>128485</v>
      </c>
      <c r="Z11" s="125">
        <v>136759</v>
      </c>
    </row>
    <row r="12" spans="1:32" ht="28.5" customHeight="1" x14ac:dyDescent="0.25">
      <c r="A12" s="52" t="s">
        <v>20</v>
      </c>
      <c r="B12" s="54"/>
      <c r="C12" s="54"/>
      <c r="D12" s="55">
        <f>AD108</f>
        <v>17.32423011777939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14.698494748912468</v>
      </c>
      <c r="P12" s="56" t="s">
        <v>89</v>
      </c>
      <c r="S12" s="120" t="s">
        <v>31</v>
      </c>
      <c r="T12" s="125">
        <v>11259</v>
      </c>
      <c r="U12" s="125">
        <v>11578</v>
      </c>
      <c r="V12" s="125">
        <v>12218</v>
      </c>
      <c r="W12" s="125">
        <v>12716</v>
      </c>
      <c r="X12" s="125">
        <v>13710</v>
      </c>
      <c r="Y12" s="125">
        <v>15083</v>
      </c>
      <c r="Z12" s="125">
        <v>16154</v>
      </c>
    </row>
    <row r="13" spans="1:32" ht="15" customHeight="1" x14ac:dyDescent="0.25">
      <c r="A13" s="52" t="s">
        <v>21</v>
      </c>
      <c r="B13" s="54"/>
      <c r="C13" s="54"/>
      <c r="D13" s="55">
        <f>AD109</f>
        <v>12.611092582056463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20.677771020122552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41.829667850346276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484</v>
      </c>
      <c r="Z15" s="125">
        <v>471</v>
      </c>
      <c r="AB15" s="129">
        <f t="shared" ref="AB15:AB34" si="2">IF(Z15="np",0,Z15/$Z$34)</f>
        <v>3.0801828490710404E-3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157</v>
      </c>
      <c r="Z16" s="125">
        <v>126</v>
      </c>
      <c r="AB16" s="129">
        <f t="shared" si="2"/>
        <v>8.2399795962409994E-4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10784</v>
      </c>
      <c r="Z17" s="125">
        <v>10929</v>
      </c>
      <c r="AB17" s="129">
        <f t="shared" si="2"/>
        <v>7.1472013497871342E-2</v>
      </c>
    </row>
    <row r="18" spans="1:28" x14ac:dyDescent="0.25">
      <c r="A18" s="82" t="str">
        <f>$S$1&amp;" ("&amp;$T$2&amp;" to "&amp;$Z$2&amp;")"</f>
        <v>Hume (2011-12 to 2017-18)</v>
      </c>
      <c r="B18" s="82"/>
      <c r="C18" s="82"/>
      <c r="D18" s="82"/>
      <c r="E18" s="82"/>
      <c r="F18" s="82"/>
      <c r="G18" s="82" t="str">
        <f>$S$1&amp;" ("&amp;$T$2&amp;" to "&amp;$Z$2&amp;")"</f>
        <v>Hume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925</v>
      </c>
      <c r="Z18" s="125">
        <v>1036</v>
      </c>
      <c r="AB18" s="129">
        <f t="shared" si="2"/>
        <v>6.7750943346870443E-3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10242</v>
      </c>
      <c r="Z19" s="125">
        <v>12382</v>
      </c>
      <c r="AB19" s="129">
        <f t="shared" si="2"/>
        <v>8.0974148698933379E-2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6505</v>
      </c>
      <c r="Z20" s="125">
        <v>6654</v>
      </c>
      <c r="AB20" s="129">
        <f t="shared" si="2"/>
        <v>4.3514939867767943E-2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13605</v>
      </c>
      <c r="Z21" s="125">
        <v>14553</v>
      </c>
      <c r="AB21" s="129">
        <f t="shared" si="2"/>
        <v>9.5171764336583545E-2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9302</v>
      </c>
      <c r="Z22" s="125">
        <v>9966</v>
      </c>
      <c r="AB22" s="129">
        <f t="shared" si="2"/>
        <v>6.5174314806458578E-2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10483</v>
      </c>
      <c r="Z23" s="125">
        <v>12336</v>
      </c>
      <c r="AB23" s="129">
        <f t="shared" si="2"/>
        <v>8.0673324047007125E-2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1817</v>
      </c>
      <c r="Z24" s="125">
        <v>1762</v>
      </c>
      <c r="AB24" s="129">
        <f t="shared" si="2"/>
        <v>1.1522892102044954E-2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5807</v>
      </c>
      <c r="Z25" s="125">
        <v>6121</v>
      </c>
      <c r="AB25" s="129">
        <f t="shared" si="2"/>
        <v>4.002929770523108E-2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2439</v>
      </c>
      <c r="Z26" s="125">
        <v>2658</v>
      </c>
      <c r="AB26" s="129">
        <f t="shared" si="2"/>
        <v>1.7382433148260774E-2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7197</v>
      </c>
      <c r="Z27" s="125">
        <v>8457</v>
      </c>
      <c r="AB27" s="129">
        <f t="shared" si="2"/>
        <v>5.5305958290008041E-2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16636</v>
      </c>
      <c r="Z28" s="125">
        <v>19129</v>
      </c>
      <c r="AB28" s="129">
        <f t="shared" si="2"/>
        <v>0.12509727753690006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7391</v>
      </c>
      <c r="Z29" s="125">
        <v>7581</v>
      </c>
      <c r="AB29" s="129">
        <f t="shared" si="2"/>
        <v>4.9577210570716679E-2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8344</v>
      </c>
      <c r="Z30" s="125">
        <v>8858</v>
      </c>
      <c r="AB30" s="129">
        <f t="shared" si="2"/>
        <v>5.7928364494843475E-2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13364</v>
      </c>
      <c r="Z31" s="125">
        <v>15301</v>
      </c>
      <c r="AB31" s="129">
        <f t="shared" si="2"/>
        <v>0.10006343476355836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1956</v>
      </c>
      <c r="Z32" s="125">
        <v>2143</v>
      </c>
      <c r="AB32" s="129">
        <f t="shared" si="2"/>
        <v>1.4014504979955923E-2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4312</v>
      </c>
      <c r="Z33" s="125">
        <v>5173</v>
      </c>
      <c r="AB33" s="129">
        <f t="shared" si="2"/>
        <v>3.382969400901166E-2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143568</v>
      </c>
      <c r="Z34" s="132">
        <v>152913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19</v>
      </c>
      <c r="Y44" s="125">
        <v>11</v>
      </c>
      <c r="Z44" s="125">
        <v>20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1102</v>
      </c>
      <c r="Y45" s="125">
        <v>1168</v>
      </c>
      <c r="Z45" s="125">
        <v>1341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4346</v>
      </c>
      <c r="Y46" s="125">
        <v>4539</v>
      </c>
      <c r="Z46" s="125">
        <v>4670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7926</v>
      </c>
      <c r="Y47" s="125">
        <v>8588</v>
      </c>
      <c r="Z47" s="125">
        <v>9439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10457</v>
      </c>
      <c r="Y48" s="125">
        <v>11588</v>
      </c>
      <c r="Z48" s="125">
        <v>12486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Hume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9762</v>
      </c>
      <c r="Y49" s="125">
        <v>11103</v>
      </c>
      <c r="Z49" s="125">
        <v>12296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8453</v>
      </c>
      <c r="Y50" s="125">
        <v>9401</v>
      </c>
      <c r="Z50" s="125">
        <v>10221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7063</v>
      </c>
      <c r="Y51" s="125">
        <v>7690</v>
      </c>
      <c r="Z51" s="125">
        <v>8243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6909</v>
      </c>
      <c r="Y52" s="125">
        <v>7298</v>
      </c>
      <c r="Z52" s="125">
        <v>7596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6310</v>
      </c>
      <c r="Y53" s="125">
        <v>6716</v>
      </c>
      <c r="Z53" s="125">
        <v>6694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4894</v>
      </c>
      <c r="Y54" s="125">
        <v>5285</v>
      </c>
      <c r="Z54" s="125">
        <v>5754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3090</v>
      </c>
      <c r="Y55" s="125">
        <v>3393</v>
      </c>
      <c r="Z55" s="125">
        <v>3547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1430</v>
      </c>
      <c r="Y56" s="125">
        <v>1492</v>
      </c>
      <c r="Z56" s="125">
        <v>1570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417</v>
      </c>
      <c r="Y57" s="125">
        <v>517</v>
      </c>
      <c r="Z57" s="125">
        <v>566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149</v>
      </c>
      <c r="Y58" s="125">
        <v>158</v>
      </c>
      <c r="Z58" s="125">
        <v>158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65</v>
      </c>
      <c r="Y59" s="125">
        <v>67</v>
      </c>
      <c r="Z59" s="125">
        <v>79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42</v>
      </c>
      <c r="Y60" s="125">
        <v>35</v>
      </c>
      <c r="Z60" s="125">
        <v>42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72440</v>
      </c>
      <c r="Y61" s="125">
        <v>79050</v>
      </c>
      <c r="Z61" s="125">
        <v>84768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29</v>
      </c>
      <c r="Y63" s="125">
        <v>27</v>
      </c>
      <c r="Z63" s="125">
        <v>24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Hume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1464</v>
      </c>
      <c r="Y64" s="125">
        <v>1422</v>
      </c>
      <c r="Z64" s="125">
        <v>1479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4107</v>
      </c>
      <c r="Y65" s="125">
        <v>4345</v>
      </c>
      <c r="Z65" s="125">
        <v>4616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6955</v>
      </c>
      <c r="Y66" s="125">
        <v>7740</v>
      </c>
      <c r="Z66" s="125">
        <v>8158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8469</v>
      </c>
      <c r="Y67" s="125">
        <v>9288</v>
      </c>
      <c r="Z67" s="125">
        <v>9940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7501</v>
      </c>
      <c r="Y68" s="125">
        <v>8224</v>
      </c>
      <c r="Z68" s="125">
        <v>9109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6186</v>
      </c>
      <c r="Y69" s="125">
        <v>6955</v>
      </c>
      <c r="Z69" s="125">
        <v>7600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5835</v>
      </c>
      <c r="Y70" s="125">
        <v>6030</v>
      </c>
      <c r="Z70" s="125">
        <v>6077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5993</v>
      </c>
      <c r="Y71" s="125">
        <v>6387</v>
      </c>
      <c r="Z71" s="125">
        <v>6401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5468</v>
      </c>
      <c r="Y72" s="125">
        <v>5599</v>
      </c>
      <c r="Z72" s="125">
        <v>5635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4108</v>
      </c>
      <c r="Y73" s="125">
        <v>4360</v>
      </c>
      <c r="Z73" s="125">
        <v>4627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2436</v>
      </c>
      <c r="Y74" s="125">
        <v>2621</v>
      </c>
      <c r="Z74" s="125">
        <v>2781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946</v>
      </c>
      <c r="Y75" s="125">
        <v>981</v>
      </c>
      <c r="Z75" s="125">
        <v>1047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253</v>
      </c>
      <c r="Y76" s="125">
        <v>284</v>
      </c>
      <c r="Z76" s="125">
        <v>346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92</v>
      </c>
      <c r="Y77" s="125">
        <v>112</v>
      </c>
      <c r="Z77" s="125">
        <v>102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82</v>
      </c>
      <c r="Y78" s="125">
        <v>77</v>
      </c>
      <c r="Z78" s="125">
        <v>92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67</v>
      </c>
      <c r="Y79" s="125">
        <v>66</v>
      </c>
      <c r="Z79" s="125">
        <v>63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60013</v>
      </c>
      <c r="Y80" s="125">
        <v>64518</v>
      </c>
      <c r="Z80" s="125">
        <v>68145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Hume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5726</v>
      </c>
      <c r="Y83" s="125">
        <v>6175</v>
      </c>
      <c r="Z83" s="125">
        <v>6704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5167</v>
      </c>
      <c r="Y84" s="125">
        <v>5671</v>
      </c>
      <c r="Z84" s="125">
        <v>6182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152,913</v>
      </c>
      <c r="D85" s="96">
        <f t="shared" ref="D85:D90" si="4">AD4</f>
        <v>6.5091106653293318E-2</v>
      </c>
      <c r="E85" s="97">
        <f t="shared" ref="E85:E90" si="5">AD4</f>
        <v>6.5091106653293318E-2</v>
      </c>
      <c r="F85" s="96">
        <f t="shared" ref="F85:F90" si="6">AF4</f>
        <v>0.2827841347605784</v>
      </c>
      <c r="G85" s="97">
        <f t="shared" ref="G85:G90" si="7">AF4</f>
        <v>0.2827841347605784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9494</v>
      </c>
      <c r="Y85" s="125">
        <v>10059</v>
      </c>
      <c r="Z85" s="125">
        <v>10933</v>
      </c>
    </row>
    <row r="86" spans="1:32" ht="15" customHeight="1" x14ac:dyDescent="0.25">
      <c r="A86" s="98" t="s">
        <v>4</v>
      </c>
      <c r="B86" s="95"/>
      <c r="C86" s="109" t="str">
        <f t="shared" si="3"/>
        <v>84,768</v>
      </c>
      <c r="D86" s="96">
        <f t="shared" si="4"/>
        <v>7.2333965844402215E-2</v>
      </c>
      <c r="E86" s="97">
        <f t="shared" si="5"/>
        <v>7.2333965844402215E-2</v>
      </c>
      <c r="F86" s="96">
        <f t="shared" si="6"/>
        <v>0.29846973944212118</v>
      </c>
      <c r="G86" s="97">
        <f t="shared" si="7"/>
        <v>0.29846973944212118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2817</v>
      </c>
      <c r="Y86" s="125">
        <v>3027</v>
      </c>
      <c r="Z86" s="125">
        <v>3318</v>
      </c>
    </row>
    <row r="87" spans="1:32" ht="15" customHeight="1" x14ac:dyDescent="0.25">
      <c r="A87" s="98" t="s">
        <v>5</v>
      </c>
      <c r="B87" s="95"/>
      <c r="C87" s="109" t="str">
        <f t="shared" si="3"/>
        <v>68,145</v>
      </c>
      <c r="D87" s="96">
        <f t="shared" si="4"/>
        <v>5.6216869710778328E-2</v>
      </c>
      <c r="E87" s="97">
        <f t="shared" si="5"/>
        <v>5.6216869710778328E-2</v>
      </c>
      <c r="F87" s="96">
        <f t="shared" si="6"/>
        <v>0.26379332727508764</v>
      </c>
      <c r="G87" s="97">
        <f t="shared" si="7"/>
        <v>0.26379332727508764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3331</v>
      </c>
      <c r="Y87" s="125">
        <v>3473</v>
      </c>
      <c r="Z87" s="125">
        <v>3610</v>
      </c>
    </row>
    <row r="88" spans="1:32" ht="15" customHeight="1" x14ac:dyDescent="0.25">
      <c r="A88" s="95" t="s">
        <v>6</v>
      </c>
      <c r="B88" s="95"/>
      <c r="C88" s="109" t="str">
        <f t="shared" si="3"/>
        <v>109,882</v>
      </c>
      <c r="D88" s="96">
        <f t="shared" si="4"/>
        <v>5.8542459419103077E-2</v>
      </c>
      <c r="E88" s="97">
        <f t="shared" si="5"/>
        <v>5.8542459419103077E-2</v>
      </c>
      <c r="F88" s="96">
        <f t="shared" si="6"/>
        <v>0.24136606527559668</v>
      </c>
      <c r="G88" s="97">
        <f t="shared" si="7"/>
        <v>0.24136606527559668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2734</v>
      </c>
      <c r="Y88" s="125">
        <v>2861</v>
      </c>
      <c r="Z88" s="125">
        <v>3039</v>
      </c>
    </row>
    <row r="89" spans="1:32" ht="15" customHeight="1" x14ac:dyDescent="0.25">
      <c r="A89" s="95" t="s">
        <v>104</v>
      </c>
      <c r="B89" s="95"/>
      <c r="C89" s="146" t="str">
        <f t="shared" si="3"/>
        <v>$43,815</v>
      </c>
      <c r="D89" s="96">
        <f t="shared" si="4"/>
        <v>3.0653697779450484E-2</v>
      </c>
      <c r="E89" s="97">
        <f t="shared" si="5"/>
        <v>3.0653697779450484E-2</v>
      </c>
      <c r="F89" s="96">
        <f t="shared" si="6"/>
        <v>0.14722740579819815</v>
      </c>
      <c r="G89" s="97">
        <f t="shared" si="7"/>
        <v>0.14722740579819815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6629</v>
      </c>
      <c r="Y89" s="125">
        <v>7042</v>
      </c>
      <c r="Z89" s="125">
        <v>7402</v>
      </c>
    </row>
    <row r="90" spans="1:32" ht="15" customHeight="1" x14ac:dyDescent="0.25">
      <c r="A90" s="95" t="s">
        <v>7</v>
      </c>
      <c r="B90" s="95"/>
      <c r="C90" s="109" t="str">
        <f t="shared" si="3"/>
        <v>$5,718.8 mil</v>
      </c>
      <c r="D90" s="96">
        <f t="shared" si="4"/>
        <v>9.5184456586047794E-2</v>
      </c>
      <c r="E90" s="97">
        <f t="shared" si="5"/>
        <v>9.5184456586047794E-2</v>
      </c>
      <c r="F90" s="96">
        <f t="shared" si="6"/>
        <v>0.43998986336294443</v>
      </c>
      <c r="G90" s="97">
        <f t="shared" si="7"/>
        <v>0.43998986336294443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6524</v>
      </c>
      <c r="Y90" s="125">
        <v>7021</v>
      </c>
      <c r="Z90" s="125">
        <v>7599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53722</v>
      </c>
      <c r="Y91" s="125">
        <v>57035</v>
      </c>
      <c r="Z91" s="125">
        <v>60630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3817</v>
      </c>
      <c r="Y93" s="125">
        <v>4218</v>
      </c>
      <c r="Z93" s="125">
        <v>4624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6816</v>
      </c>
      <c r="Y94" s="125">
        <v>7461</v>
      </c>
      <c r="Z94" s="125">
        <v>8125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1431</v>
      </c>
      <c r="Y95" s="125">
        <v>1551</v>
      </c>
      <c r="Z95" s="125">
        <v>1674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6312</v>
      </c>
      <c r="Y96" s="125">
        <v>6926</v>
      </c>
      <c r="Z96" s="125">
        <v>7737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8853</v>
      </c>
      <c r="Y97" s="125">
        <v>9354</v>
      </c>
      <c r="Z97" s="125">
        <v>9605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5190</v>
      </c>
      <c r="Y98" s="125">
        <v>5406</v>
      </c>
      <c r="Z98" s="125">
        <v>5692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714</v>
      </c>
      <c r="Y99" s="125">
        <v>786</v>
      </c>
      <c r="Z99" s="125">
        <v>865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2954</v>
      </c>
      <c r="Y100" s="125">
        <v>3156</v>
      </c>
      <c r="Z100" s="125">
        <v>3561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44490</v>
      </c>
      <c r="Y101" s="125">
        <v>46770</v>
      </c>
      <c r="Z101" s="125">
        <v>49252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103344</v>
      </c>
      <c r="Y104" s="125">
        <v>115093</v>
      </c>
      <c r="Z104" s="125">
        <v>123690</v>
      </c>
      <c r="AB104" s="122" t="str">
        <f>TEXT(Z104,"###,###")</f>
        <v>123,690</v>
      </c>
      <c r="AD104" s="143">
        <f>Z104/($Z$4)*100</f>
        <v>80.889133036432483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16684</v>
      </c>
      <c r="Y105" s="125">
        <v>17265</v>
      </c>
      <c r="Z105" s="125">
        <v>17667</v>
      </c>
      <c r="AB105" s="122" t="str">
        <f>TEXT(Z105,"###,###")</f>
        <v>17,667</v>
      </c>
      <c r="AD105" s="143">
        <f>Z105/($Z$4)*100</f>
        <v>11.553628533872203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120028</v>
      </c>
      <c r="Y106" s="132">
        <v>132358</v>
      </c>
      <c r="Z106" s="132">
        <v>141357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17274</v>
      </c>
      <c r="Y108" s="125">
        <v>19995</v>
      </c>
      <c r="Z108" s="125">
        <v>26491</v>
      </c>
      <c r="AB108" s="122" t="str">
        <f>TEXT(Z108,"###,###")</f>
        <v>26,491</v>
      </c>
      <c r="AD108" s="143">
        <f>Z108/($Z$4)*100</f>
        <v>17.32423011777939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17114</v>
      </c>
      <c r="Y109" s="125">
        <v>18602</v>
      </c>
      <c r="Z109" s="125">
        <v>19284</v>
      </c>
      <c r="AB109" s="122" t="str">
        <f>TEXT(Z109,"###,###")</f>
        <v>19,284</v>
      </c>
      <c r="AD109" s="143">
        <f>Z109/($Z$4)*100</f>
        <v>12.611092582056463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28936</v>
      </c>
      <c r="Y110" s="125">
        <v>32342</v>
      </c>
      <c r="Z110" s="125">
        <v>31619</v>
      </c>
      <c r="AB110" s="122" t="str">
        <f>TEXT(Z110,"###,###")</f>
        <v>31,619</v>
      </c>
      <c r="AD110" s="143">
        <f>Z110/($Z$4)*100</f>
        <v>20.677771020122552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56704</v>
      </c>
      <c r="Y111" s="125">
        <v>61419</v>
      </c>
      <c r="Z111" s="125">
        <v>63963</v>
      </c>
      <c r="AB111" s="122" t="str">
        <f>TEXT(Z111,"###,###")</f>
        <v>63,963</v>
      </c>
      <c r="AD111" s="143">
        <f>Z111/($Z$4)*100</f>
        <v>41.829667850346276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132453</v>
      </c>
      <c r="Y112" s="125">
        <v>143568</v>
      </c>
      <c r="Z112" s="125">
        <v>152913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37.61</v>
      </c>
      <c r="U118" s="144">
        <v>40.72</v>
      </c>
      <c r="V118" s="144">
        <v>37.79</v>
      </c>
      <c r="W118" s="144">
        <v>39.82</v>
      </c>
      <c r="X118" s="144">
        <v>39.840000000000003</v>
      </c>
      <c r="Y118" s="144">
        <v>38.729999999999997</v>
      </c>
      <c r="Z118" s="144">
        <v>38.64</v>
      </c>
      <c r="AB118" s="122" t="str">
        <f>TEXT(Z118,"##.0")</f>
        <v>38.6</v>
      </c>
    </row>
    <row r="120" spans="19:32" x14ac:dyDescent="0.25">
      <c r="S120" s="115" t="s">
        <v>106</v>
      </c>
      <c r="T120" s="125">
        <v>77258</v>
      </c>
      <c r="U120" s="125">
        <v>78706</v>
      </c>
      <c r="V120" s="125">
        <v>80439</v>
      </c>
      <c r="W120" s="125">
        <v>82118</v>
      </c>
      <c r="X120" s="125">
        <v>84502</v>
      </c>
      <c r="Y120" s="125">
        <v>88722</v>
      </c>
      <c r="Z120" s="125">
        <v>93728</v>
      </c>
      <c r="AB120" s="122" t="str">
        <f>TEXT(Z120,"###,###")</f>
        <v>93,728</v>
      </c>
    </row>
    <row r="121" spans="19:32" x14ac:dyDescent="0.25">
      <c r="S121" s="115" t="s">
        <v>107</v>
      </c>
      <c r="T121" s="125">
        <v>6634</v>
      </c>
      <c r="U121" s="125">
        <v>6835</v>
      </c>
      <c r="V121" s="125">
        <v>7331</v>
      </c>
      <c r="W121" s="125">
        <v>7648</v>
      </c>
      <c r="X121" s="125">
        <v>8002</v>
      </c>
      <c r="Y121" s="125">
        <v>8316</v>
      </c>
      <c r="Z121" s="125">
        <v>8792</v>
      </c>
      <c r="AB121" s="122" t="str">
        <f>TEXT(Z121,"###,###")</f>
        <v>8,792</v>
      </c>
    </row>
    <row r="122" spans="19:32" x14ac:dyDescent="0.25">
      <c r="S122" s="115" t="s">
        <v>108</v>
      </c>
      <c r="T122" s="125">
        <v>4630</v>
      </c>
      <c r="U122" s="125">
        <v>4732</v>
      </c>
      <c r="V122" s="125">
        <v>4891</v>
      </c>
      <c r="W122" s="125">
        <v>5069</v>
      </c>
      <c r="X122" s="125">
        <v>5709</v>
      </c>
      <c r="Y122" s="125">
        <v>6767</v>
      </c>
      <c r="Z122" s="125">
        <v>7359</v>
      </c>
      <c r="AB122" s="122" t="str">
        <f>TEXT(Z122,"###,###")</f>
        <v>7,359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81888</v>
      </c>
      <c r="U124" s="125">
        <v>83438</v>
      </c>
      <c r="V124" s="125">
        <v>85330</v>
      </c>
      <c r="W124" s="125">
        <v>87187</v>
      </c>
      <c r="X124" s="125">
        <v>90211</v>
      </c>
      <c r="Y124" s="125">
        <v>95489</v>
      </c>
      <c r="Z124" s="125">
        <v>101087</v>
      </c>
      <c r="AB124" s="122" t="str">
        <f>TEXT(Z124,"###,###")</f>
        <v>101,087</v>
      </c>
      <c r="AD124" s="139">
        <f>Z124/$Z$7*100</f>
        <v>91.995959301796475</v>
      </c>
    </row>
    <row r="125" spans="19:32" x14ac:dyDescent="0.25">
      <c r="S125" s="115" t="s">
        <v>110</v>
      </c>
      <c r="T125" s="125">
        <v>11264</v>
      </c>
      <c r="U125" s="125">
        <v>11567</v>
      </c>
      <c r="V125" s="125">
        <v>12222</v>
      </c>
      <c r="W125" s="125">
        <v>12717</v>
      </c>
      <c r="X125" s="125">
        <v>13711</v>
      </c>
      <c r="Y125" s="125">
        <v>15083</v>
      </c>
      <c r="Z125" s="125">
        <v>16151</v>
      </c>
      <c r="AB125" s="122" t="str">
        <f>TEXT(Z125,"###,###")</f>
        <v>16,151</v>
      </c>
      <c r="AD125" s="139">
        <f>Z125/$Z$7*100</f>
        <v>14.698494748912468</v>
      </c>
    </row>
    <row r="127" spans="19:32" x14ac:dyDescent="0.25">
      <c r="S127" s="115" t="s">
        <v>111</v>
      </c>
      <c r="T127" s="125">
        <v>48887</v>
      </c>
      <c r="U127" s="125">
        <v>49752</v>
      </c>
      <c r="V127" s="125">
        <v>50819</v>
      </c>
      <c r="W127" s="125">
        <v>51857</v>
      </c>
      <c r="X127" s="125">
        <v>53722</v>
      </c>
      <c r="Y127" s="125">
        <v>57035</v>
      </c>
      <c r="Z127" s="125">
        <v>60630</v>
      </c>
      <c r="AB127" s="122" t="str">
        <f>TEXT(Z127,"###,###")</f>
        <v>60,630</v>
      </c>
      <c r="AD127" s="139">
        <f>Z127/$Z$7*100</f>
        <v>55.177372090060253</v>
      </c>
    </row>
    <row r="128" spans="19:32" x14ac:dyDescent="0.25">
      <c r="S128" s="115" t="s">
        <v>112</v>
      </c>
      <c r="T128" s="125">
        <v>39630</v>
      </c>
      <c r="U128" s="125">
        <v>40521</v>
      </c>
      <c r="V128" s="125">
        <v>41838</v>
      </c>
      <c r="W128" s="125">
        <v>42977</v>
      </c>
      <c r="X128" s="125">
        <v>44490</v>
      </c>
      <c r="Y128" s="125">
        <v>46770</v>
      </c>
      <c r="Z128" s="125">
        <v>49252</v>
      </c>
      <c r="AB128" s="122" t="str">
        <f>TEXT(Z128,"###,###")</f>
        <v>49,252</v>
      </c>
      <c r="AD128" s="139">
        <f>Z128/$Z$7*100</f>
        <v>44.822627909939754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5" id="{700FCF30-F3A4-4D16-9D89-E39BE2ED8D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78" id="{DD1E059E-C48E-427C-A165-82B7813579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81" id="{064ED5FD-1086-4FD1-8060-864F4E92E8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84" id="{3C7B53F1-D8A1-4D0C-9DF6-1DC9C7BC8A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AE40F-3527-4C18-852E-E2C4FE364F53}">
  <sheetPr codeName="Sheet9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Indigo</v>
      </c>
      <c r="T1" s="113"/>
      <c r="U1" s="113"/>
      <c r="V1" s="113"/>
      <c r="W1" s="113"/>
      <c r="X1" s="113"/>
      <c r="Y1" s="114" t="str">
        <f>Y3</f>
        <v>8.34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151</v>
      </c>
      <c r="Y3" s="118" t="s">
        <v>243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8.34 Indigo,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12442</v>
      </c>
      <c r="U4" s="121">
        <v>12596</v>
      </c>
      <c r="V4" s="121">
        <v>12471</v>
      </c>
      <c r="W4" s="121">
        <v>12629</v>
      </c>
      <c r="X4" s="121">
        <v>12496</v>
      </c>
      <c r="Y4" s="121">
        <v>13092</v>
      </c>
      <c r="Z4" s="121">
        <v>13773</v>
      </c>
      <c r="AB4" s="122" t="str">
        <f>TEXT(Z4,"###,###")</f>
        <v>13,773</v>
      </c>
      <c r="AD4" s="123">
        <f>Z4/Y4-1</f>
        <v>5.2016498625114593E-2</v>
      </c>
      <c r="AF4" s="123">
        <f t="shared" ref="AF4:AF9" si="0">Z4/T4-1</f>
        <v>0.10697637035846319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6330</v>
      </c>
      <c r="U5" s="121">
        <v>6286</v>
      </c>
      <c r="V5" s="121">
        <v>6229</v>
      </c>
      <c r="W5" s="121">
        <v>6272</v>
      </c>
      <c r="X5" s="121">
        <v>6114</v>
      </c>
      <c r="Y5" s="121">
        <v>6451</v>
      </c>
      <c r="Z5" s="121">
        <v>6810</v>
      </c>
      <c r="AB5" s="122" t="str">
        <f>TEXT(Z5,"###,###")</f>
        <v>6,810</v>
      </c>
      <c r="AD5" s="123">
        <f t="shared" ref="AD5:AD9" si="1">Z5/Y5-1</f>
        <v>5.5650286777243929E-2</v>
      </c>
      <c r="AF5" s="123">
        <f t="shared" si="0"/>
        <v>7.5829383886255819E-2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6112</v>
      </c>
      <c r="U6" s="121">
        <v>6307</v>
      </c>
      <c r="V6" s="121">
        <v>6239</v>
      </c>
      <c r="W6" s="121">
        <v>6354</v>
      </c>
      <c r="X6" s="121">
        <v>6377</v>
      </c>
      <c r="Y6" s="121">
        <v>6641</v>
      </c>
      <c r="Z6" s="121">
        <v>6966</v>
      </c>
      <c r="AB6" s="122" t="str">
        <f>TEXT(Z6,"###,###")</f>
        <v>6,966</v>
      </c>
      <c r="AD6" s="123">
        <f t="shared" si="1"/>
        <v>4.8938412889625083E-2</v>
      </c>
      <c r="AF6" s="123">
        <f t="shared" si="0"/>
        <v>0.13972513089005245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8537</v>
      </c>
      <c r="U7" s="121">
        <v>8552</v>
      </c>
      <c r="V7" s="121">
        <v>8615</v>
      </c>
      <c r="W7" s="121">
        <v>8705</v>
      </c>
      <c r="X7" s="121">
        <v>8779</v>
      </c>
      <c r="Y7" s="121">
        <v>8974</v>
      </c>
      <c r="Z7" s="121">
        <v>9529</v>
      </c>
      <c r="AB7" s="122" t="str">
        <f>TEXT(Z7,"###,###")</f>
        <v>9,529</v>
      </c>
      <c r="AD7" s="123">
        <f t="shared" si="1"/>
        <v>6.1845330956095346E-2</v>
      </c>
      <c r="AF7" s="123">
        <f t="shared" si="0"/>
        <v>0.1162000702823005</v>
      </c>
    </row>
    <row r="8" spans="1:32" ht="17.25" customHeight="1" x14ac:dyDescent="0.25">
      <c r="A8" s="44" t="s">
        <v>13</v>
      </c>
      <c r="B8" s="45"/>
      <c r="C8" s="46"/>
      <c r="D8" s="47" t="str">
        <f>AB4</f>
        <v>13,773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9,529</v>
      </c>
      <c r="P8" s="48"/>
      <c r="S8" s="120" t="s">
        <v>88</v>
      </c>
      <c r="T8" s="121">
        <v>32042.28</v>
      </c>
      <c r="U8" s="121">
        <v>32316.25</v>
      </c>
      <c r="V8" s="121">
        <v>34118</v>
      </c>
      <c r="W8" s="121">
        <v>36895</v>
      </c>
      <c r="X8" s="121">
        <v>38774.74</v>
      </c>
      <c r="Y8" s="121">
        <v>37907</v>
      </c>
      <c r="Z8" s="121">
        <v>39232.559999999998</v>
      </c>
      <c r="AB8" s="122" t="str">
        <f>TEXT(Z8,"$###,###")</f>
        <v>$39,233</v>
      </c>
      <c r="AD8" s="123">
        <f t="shared" si="1"/>
        <v>3.4968739282982053E-2</v>
      </c>
      <c r="AF8" s="123">
        <f t="shared" si="0"/>
        <v>0.22439976181470223</v>
      </c>
    </row>
    <row r="9" spans="1:32" x14ac:dyDescent="0.25">
      <c r="A9" s="52" t="s">
        <v>15</v>
      </c>
      <c r="B9" s="53"/>
      <c r="C9" s="54"/>
      <c r="D9" s="55">
        <f>AD104</f>
        <v>65.606621651056415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50.645398257949417</v>
      </c>
      <c r="P9" s="56" t="s">
        <v>89</v>
      </c>
      <c r="S9" s="120" t="s">
        <v>7</v>
      </c>
      <c r="T9" s="121">
        <v>356554288</v>
      </c>
      <c r="U9" s="121">
        <v>363990202</v>
      </c>
      <c r="V9" s="121">
        <v>384077435</v>
      </c>
      <c r="W9" s="121">
        <v>406618219</v>
      </c>
      <c r="X9" s="121">
        <v>415582203</v>
      </c>
      <c r="Y9" s="121">
        <v>434339494</v>
      </c>
      <c r="Z9" s="121">
        <v>471670933</v>
      </c>
      <c r="AB9" s="122" t="str">
        <f>TEXT(Z9/1000000,"$#,###.0")&amp;" mil"</f>
        <v>$471.7 mil</v>
      </c>
      <c r="AD9" s="123">
        <f t="shared" si="1"/>
        <v>8.5949906733556292E-2</v>
      </c>
      <c r="AF9" s="123">
        <f t="shared" si="0"/>
        <v>0.32285867503015409</v>
      </c>
    </row>
    <row r="10" spans="1:32" x14ac:dyDescent="0.25">
      <c r="A10" s="52" t="s">
        <v>18</v>
      </c>
      <c r="B10" s="53"/>
      <c r="C10" s="54"/>
      <c r="D10" s="55">
        <f>AD105</f>
        <v>20.467581500036303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49.386084583901777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87.354391856438241</v>
      </c>
      <c r="P11" s="56" t="s">
        <v>89</v>
      </c>
      <c r="S11" s="120" t="s">
        <v>30</v>
      </c>
      <c r="T11" s="125">
        <v>10396</v>
      </c>
      <c r="U11" s="125">
        <v>10536</v>
      </c>
      <c r="V11" s="125">
        <v>10374</v>
      </c>
      <c r="W11" s="125">
        <v>10542</v>
      </c>
      <c r="X11" s="125">
        <v>10390</v>
      </c>
      <c r="Y11" s="125">
        <v>10912</v>
      </c>
      <c r="Z11" s="125">
        <v>11394</v>
      </c>
    </row>
    <row r="12" spans="1:32" ht="28.5" customHeight="1" x14ac:dyDescent="0.25">
      <c r="A12" s="52" t="s">
        <v>20</v>
      </c>
      <c r="B12" s="54"/>
      <c r="C12" s="54"/>
      <c r="D12" s="55">
        <f>AD108</f>
        <v>17.773905467218469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24.976387868611607</v>
      </c>
      <c r="P12" s="56" t="s">
        <v>89</v>
      </c>
      <c r="S12" s="120" t="s">
        <v>31</v>
      </c>
      <c r="T12" s="125">
        <v>2044</v>
      </c>
      <c r="U12" s="125">
        <v>2061</v>
      </c>
      <c r="V12" s="125">
        <v>2099</v>
      </c>
      <c r="W12" s="125">
        <v>2086</v>
      </c>
      <c r="X12" s="125">
        <v>2104</v>
      </c>
      <c r="Y12" s="125">
        <v>2180</v>
      </c>
      <c r="Z12" s="125">
        <v>2382</v>
      </c>
    </row>
    <row r="13" spans="1:32" ht="15" customHeight="1" x14ac:dyDescent="0.25">
      <c r="A13" s="52" t="s">
        <v>21</v>
      </c>
      <c r="B13" s="54"/>
      <c r="C13" s="54"/>
      <c r="D13" s="55">
        <f>AD109</f>
        <v>15.820808828868074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19.276846003049446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33.217164016554129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760</v>
      </c>
      <c r="Z15" s="125">
        <v>701</v>
      </c>
      <c r="AB15" s="129">
        <f t="shared" ref="AB15:AB34" si="2">IF(Z15="np",0,Z15/$Z$34)</f>
        <v>5.0896681913889491E-2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35</v>
      </c>
      <c r="Z16" s="125">
        <v>41</v>
      </c>
      <c r="AB16" s="129">
        <f t="shared" si="2"/>
        <v>2.9768387424671458E-3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1123</v>
      </c>
      <c r="Z17" s="125">
        <v>1320</v>
      </c>
      <c r="AB17" s="129">
        <f t="shared" si="2"/>
        <v>9.583968634284469E-2</v>
      </c>
    </row>
    <row r="18" spans="1:28" x14ac:dyDescent="0.25">
      <c r="A18" s="82" t="str">
        <f>$S$1&amp;" ("&amp;$T$2&amp;" to "&amp;$Z$2&amp;")"</f>
        <v>Indigo (2011-12 to 2017-18)</v>
      </c>
      <c r="B18" s="82"/>
      <c r="C18" s="82"/>
      <c r="D18" s="82"/>
      <c r="E18" s="82"/>
      <c r="F18" s="82"/>
      <c r="G18" s="82" t="str">
        <f>$S$1&amp;" ("&amp;$T$2&amp;" to "&amp;$Z$2&amp;")"</f>
        <v>Indigo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84</v>
      </c>
      <c r="Z18" s="125">
        <v>99</v>
      </c>
      <c r="AB18" s="129">
        <f t="shared" si="2"/>
        <v>7.187976475713352E-3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739</v>
      </c>
      <c r="Z19" s="125">
        <v>936</v>
      </c>
      <c r="AB19" s="129">
        <f t="shared" si="2"/>
        <v>6.7959050315835323E-2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313</v>
      </c>
      <c r="Z20" s="125">
        <v>327</v>
      </c>
      <c r="AB20" s="129">
        <f t="shared" si="2"/>
        <v>2.3742104116750165E-2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1150</v>
      </c>
      <c r="Z21" s="125">
        <v>1161</v>
      </c>
      <c r="AB21" s="129">
        <f t="shared" si="2"/>
        <v>8.4295360487911128E-2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883</v>
      </c>
      <c r="Z22" s="125">
        <v>849</v>
      </c>
      <c r="AB22" s="129">
        <f t="shared" si="2"/>
        <v>6.1642343715966018E-2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518</v>
      </c>
      <c r="Z23" s="125">
        <v>546</v>
      </c>
      <c r="AB23" s="129">
        <f t="shared" si="2"/>
        <v>3.9642779350903941E-2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59</v>
      </c>
      <c r="Z24" s="125">
        <v>57</v>
      </c>
      <c r="AB24" s="129">
        <f t="shared" si="2"/>
        <v>4.1385319102592031E-3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346</v>
      </c>
      <c r="Z25" s="125">
        <v>338</v>
      </c>
      <c r="AB25" s="129">
        <f t="shared" si="2"/>
        <v>2.4540768169607201E-2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167</v>
      </c>
      <c r="Z26" s="125">
        <v>183</v>
      </c>
      <c r="AB26" s="129">
        <f t="shared" si="2"/>
        <v>1.3286865606621651E-2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611</v>
      </c>
      <c r="Z27" s="125">
        <v>692</v>
      </c>
      <c r="AB27" s="129">
        <f t="shared" si="2"/>
        <v>5.0243229507006465E-2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597</v>
      </c>
      <c r="Z28" s="125">
        <v>684</v>
      </c>
      <c r="AB28" s="129">
        <f t="shared" si="2"/>
        <v>4.9662382923110433E-2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977</v>
      </c>
      <c r="Z29" s="125">
        <v>932</v>
      </c>
      <c r="AB29" s="129">
        <f t="shared" si="2"/>
        <v>6.7668627023887318E-2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1104</v>
      </c>
      <c r="Z30" s="125">
        <v>1244</v>
      </c>
      <c r="AB30" s="129">
        <f t="shared" si="2"/>
        <v>9.0321643795832421E-2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1504</v>
      </c>
      <c r="Z31" s="125">
        <v>1706</v>
      </c>
      <c r="AB31" s="129">
        <f t="shared" si="2"/>
        <v>0.12386553401582807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187</v>
      </c>
      <c r="Z32" s="125">
        <v>234</v>
      </c>
      <c r="AB32" s="129">
        <f t="shared" si="2"/>
        <v>1.6989762578958831E-2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287</v>
      </c>
      <c r="Z33" s="125">
        <v>377</v>
      </c>
      <c r="AB33" s="129">
        <f t="shared" si="2"/>
        <v>2.737239526610034E-2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13092</v>
      </c>
      <c r="Z34" s="132">
        <v>13773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151</v>
      </c>
      <c r="Y45" s="125">
        <v>147</v>
      </c>
      <c r="Z45" s="125">
        <v>191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353</v>
      </c>
      <c r="Y46" s="125">
        <v>383</v>
      </c>
      <c r="Z46" s="125">
        <v>396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492</v>
      </c>
      <c r="Y47" s="125">
        <v>483</v>
      </c>
      <c r="Z47" s="125">
        <v>430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484</v>
      </c>
      <c r="Y48" s="125">
        <v>491</v>
      </c>
      <c r="Z48" s="125">
        <v>537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Indigo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435</v>
      </c>
      <c r="Y49" s="125">
        <v>496</v>
      </c>
      <c r="Z49" s="125">
        <v>531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466</v>
      </c>
      <c r="Y50" s="125">
        <v>509</v>
      </c>
      <c r="Z50" s="125">
        <v>501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622</v>
      </c>
      <c r="Y51" s="125">
        <v>594</v>
      </c>
      <c r="Z51" s="125">
        <v>643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647</v>
      </c>
      <c r="Y52" s="125">
        <v>721</v>
      </c>
      <c r="Z52" s="125">
        <v>755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679</v>
      </c>
      <c r="Y53" s="125">
        <v>701</v>
      </c>
      <c r="Z53" s="125">
        <v>733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648</v>
      </c>
      <c r="Y54" s="125">
        <v>717</v>
      </c>
      <c r="Z54" s="125">
        <v>748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555</v>
      </c>
      <c r="Y55" s="125">
        <v>578</v>
      </c>
      <c r="Z55" s="125">
        <v>615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330</v>
      </c>
      <c r="Y56" s="125">
        <v>353</v>
      </c>
      <c r="Z56" s="125">
        <v>366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129</v>
      </c>
      <c r="Y57" s="125">
        <v>160</v>
      </c>
      <c r="Z57" s="125">
        <v>177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76</v>
      </c>
      <c r="Y58" s="125">
        <v>63</v>
      </c>
      <c r="Z58" s="125">
        <v>78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37</v>
      </c>
      <c r="Y59" s="125">
        <v>29</v>
      </c>
      <c r="Z59" s="125">
        <v>37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13</v>
      </c>
      <c r="Y60" s="125">
        <v>23</v>
      </c>
      <c r="Z60" s="125">
        <v>24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6116</v>
      </c>
      <c r="Y61" s="125">
        <v>6451</v>
      </c>
      <c r="Z61" s="125">
        <v>6809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</v>
      </c>
      <c r="Y63" s="125">
        <v>9</v>
      </c>
      <c r="Z63" s="125">
        <v>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Indigo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166</v>
      </c>
      <c r="Y64" s="125">
        <v>198</v>
      </c>
      <c r="Z64" s="125">
        <v>186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473</v>
      </c>
      <c r="Y65" s="125">
        <v>424</v>
      </c>
      <c r="Z65" s="125">
        <v>465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451</v>
      </c>
      <c r="Y66" s="125">
        <v>520</v>
      </c>
      <c r="Z66" s="125">
        <v>563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458</v>
      </c>
      <c r="Y67" s="125">
        <v>464</v>
      </c>
      <c r="Z67" s="125">
        <v>491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454</v>
      </c>
      <c r="Y68" s="125">
        <v>450</v>
      </c>
      <c r="Z68" s="125">
        <v>458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572</v>
      </c>
      <c r="Y69" s="125">
        <v>618</v>
      </c>
      <c r="Z69" s="125">
        <v>593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655</v>
      </c>
      <c r="Y70" s="125">
        <v>664</v>
      </c>
      <c r="Z70" s="125">
        <v>725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766</v>
      </c>
      <c r="Y71" s="125">
        <v>781</v>
      </c>
      <c r="Z71" s="125">
        <v>812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748</v>
      </c>
      <c r="Y72" s="125">
        <v>765</v>
      </c>
      <c r="Z72" s="125">
        <v>756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731</v>
      </c>
      <c r="Y73" s="125">
        <v>789</v>
      </c>
      <c r="Z73" s="125">
        <v>786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527</v>
      </c>
      <c r="Y74" s="125">
        <v>557</v>
      </c>
      <c r="Z74" s="125">
        <v>656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225</v>
      </c>
      <c r="Y75" s="125">
        <v>229</v>
      </c>
      <c r="Z75" s="125">
        <v>255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70</v>
      </c>
      <c r="Y76" s="125">
        <v>95</v>
      </c>
      <c r="Z76" s="125">
        <v>117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38</v>
      </c>
      <c r="Y77" s="125">
        <v>35</v>
      </c>
      <c r="Z77" s="125">
        <v>47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30</v>
      </c>
      <c r="Y78" s="125">
        <v>30</v>
      </c>
      <c r="Z78" s="125">
        <v>28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14</v>
      </c>
      <c r="Y79" s="125">
        <v>13</v>
      </c>
      <c r="Z79" s="125">
        <v>13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6382</v>
      </c>
      <c r="Y80" s="125">
        <v>6641</v>
      </c>
      <c r="Z80" s="125">
        <v>6965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Indigo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473</v>
      </c>
      <c r="Y83" s="125">
        <v>465</v>
      </c>
      <c r="Z83" s="125">
        <v>522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496</v>
      </c>
      <c r="Y84" s="125">
        <v>517</v>
      </c>
      <c r="Z84" s="125">
        <v>536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13,773</v>
      </c>
      <c r="D85" s="96">
        <f t="shared" ref="D85:D90" si="4">AD4</f>
        <v>5.2016498625114593E-2</v>
      </c>
      <c r="E85" s="97">
        <f t="shared" ref="E85:E90" si="5">AD4</f>
        <v>5.2016498625114593E-2</v>
      </c>
      <c r="F85" s="96">
        <f t="shared" ref="F85:F90" si="6">AF4</f>
        <v>0.10697637035846319</v>
      </c>
      <c r="G85" s="97">
        <f t="shared" ref="G85:G90" si="7">AF4</f>
        <v>0.10697637035846319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752</v>
      </c>
      <c r="Y85" s="125">
        <v>813</v>
      </c>
      <c r="Z85" s="125">
        <v>858</v>
      </c>
    </row>
    <row r="86" spans="1:32" ht="15" customHeight="1" x14ac:dyDescent="0.25">
      <c r="A86" s="98" t="s">
        <v>4</v>
      </c>
      <c r="B86" s="95"/>
      <c r="C86" s="109" t="str">
        <f t="shared" si="3"/>
        <v>6,810</v>
      </c>
      <c r="D86" s="96">
        <f t="shared" si="4"/>
        <v>5.5650286777243929E-2</v>
      </c>
      <c r="E86" s="97">
        <f t="shared" si="5"/>
        <v>5.5650286777243929E-2</v>
      </c>
      <c r="F86" s="96">
        <f t="shared" si="6"/>
        <v>7.5829383886255819E-2</v>
      </c>
      <c r="G86" s="97">
        <f t="shared" si="7"/>
        <v>7.5829383886255819E-2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236</v>
      </c>
      <c r="Y86" s="125">
        <v>242</v>
      </c>
      <c r="Z86" s="125">
        <v>256</v>
      </c>
    </row>
    <row r="87" spans="1:32" ht="15" customHeight="1" x14ac:dyDescent="0.25">
      <c r="A87" s="98" t="s">
        <v>5</v>
      </c>
      <c r="B87" s="95"/>
      <c r="C87" s="109" t="str">
        <f t="shared" si="3"/>
        <v>6,966</v>
      </c>
      <c r="D87" s="96">
        <f t="shared" si="4"/>
        <v>4.8938412889625083E-2</v>
      </c>
      <c r="E87" s="97">
        <f t="shared" si="5"/>
        <v>4.8938412889625083E-2</v>
      </c>
      <c r="F87" s="96">
        <f t="shared" si="6"/>
        <v>0.13972513089005245</v>
      </c>
      <c r="G87" s="97">
        <f t="shared" si="7"/>
        <v>0.13972513089005245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138</v>
      </c>
      <c r="Y87" s="125">
        <v>140</v>
      </c>
      <c r="Z87" s="125">
        <v>141</v>
      </c>
    </row>
    <row r="88" spans="1:32" ht="15" customHeight="1" x14ac:dyDescent="0.25">
      <c r="A88" s="95" t="s">
        <v>6</v>
      </c>
      <c r="B88" s="95"/>
      <c r="C88" s="109" t="str">
        <f t="shared" si="3"/>
        <v>9,529</v>
      </c>
      <c r="D88" s="96">
        <f t="shared" si="4"/>
        <v>6.1845330956095346E-2</v>
      </c>
      <c r="E88" s="97">
        <f t="shared" si="5"/>
        <v>6.1845330956095346E-2</v>
      </c>
      <c r="F88" s="96">
        <f t="shared" si="6"/>
        <v>0.1162000702823005</v>
      </c>
      <c r="G88" s="97">
        <f t="shared" si="7"/>
        <v>0.1162000702823005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172</v>
      </c>
      <c r="Y88" s="125">
        <v>175</v>
      </c>
      <c r="Z88" s="125">
        <v>176</v>
      </c>
    </row>
    <row r="89" spans="1:32" ht="15" customHeight="1" x14ac:dyDescent="0.25">
      <c r="A89" s="95" t="s">
        <v>104</v>
      </c>
      <c r="B89" s="95"/>
      <c r="C89" s="146" t="str">
        <f t="shared" si="3"/>
        <v>$39,233</v>
      </c>
      <c r="D89" s="96">
        <f t="shared" si="4"/>
        <v>3.4968739282982053E-2</v>
      </c>
      <c r="E89" s="97">
        <f t="shared" si="5"/>
        <v>3.4968739282982053E-2</v>
      </c>
      <c r="F89" s="96">
        <f t="shared" si="6"/>
        <v>0.22439976181470223</v>
      </c>
      <c r="G89" s="97">
        <f t="shared" si="7"/>
        <v>0.22439976181470223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437</v>
      </c>
      <c r="Y89" s="125">
        <v>453</v>
      </c>
      <c r="Z89" s="125">
        <v>477</v>
      </c>
    </row>
    <row r="90" spans="1:32" ht="15" customHeight="1" x14ac:dyDescent="0.25">
      <c r="A90" s="95" t="s">
        <v>7</v>
      </c>
      <c r="B90" s="95"/>
      <c r="C90" s="109" t="str">
        <f t="shared" si="3"/>
        <v>$471.7 mil</v>
      </c>
      <c r="D90" s="96">
        <f t="shared" si="4"/>
        <v>8.5949906733556292E-2</v>
      </c>
      <c r="E90" s="97">
        <f t="shared" si="5"/>
        <v>8.5949906733556292E-2</v>
      </c>
      <c r="F90" s="96">
        <f t="shared" si="6"/>
        <v>0.32285867503015409</v>
      </c>
      <c r="G90" s="97">
        <f t="shared" si="7"/>
        <v>0.32285867503015409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622</v>
      </c>
      <c r="Y90" s="125">
        <v>632</v>
      </c>
      <c r="Z90" s="125">
        <v>662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4435</v>
      </c>
      <c r="Y91" s="125">
        <v>4545</v>
      </c>
      <c r="Z91" s="125">
        <v>4827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297</v>
      </c>
      <c r="Y93" s="125">
        <v>305</v>
      </c>
      <c r="Z93" s="125">
        <v>354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1014</v>
      </c>
      <c r="Y94" s="125">
        <v>1013</v>
      </c>
      <c r="Z94" s="125">
        <v>1078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149</v>
      </c>
      <c r="Y95" s="125">
        <v>150</v>
      </c>
      <c r="Z95" s="125">
        <v>165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555</v>
      </c>
      <c r="Y96" s="125">
        <v>572</v>
      </c>
      <c r="Z96" s="125">
        <v>630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642</v>
      </c>
      <c r="Y97" s="125">
        <v>700</v>
      </c>
      <c r="Z97" s="125">
        <v>749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405</v>
      </c>
      <c r="Y98" s="125">
        <v>432</v>
      </c>
      <c r="Z98" s="125">
        <v>438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33</v>
      </c>
      <c r="Y99" s="125">
        <v>41</v>
      </c>
      <c r="Z99" s="125">
        <v>36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321</v>
      </c>
      <c r="Y100" s="125">
        <v>339</v>
      </c>
      <c r="Z100" s="125">
        <v>366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4344</v>
      </c>
      <c r="Y101" s="125">
        <v>4429</v>
      </c>
      <c r="Z101" s="125">
        <v>4704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8025</v>
      </c>
      <c r="Y104" s="125">
        <v>8744</v>
      </c>
      <c r="Z104" s="125">
        <v>9036</v>
      </c>
      <c r="AB104" s="122" t="str">
        <f>TEXT(Z104,"###,###")</f>
        <v>9,036</v>
      </c>
      <c r="AD104" s="143">
        <f>Z104/($Z$4)*100</f>
        <v>65.606621651056415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2668</v>
      </c>
      <c r="Y105" s="125">
        <v>2713</v>
      </c>
      <c r="Z105" s="125">
        <v>2819</v>
      </c>
      <c r="AB105" s="122" t="str">
        <f>TEXT(Z105,"###,###")</f>
        <v>2,819</v>
      </c>
      <c r="AD105" s="143">
        <f>Z105/($Z$4)*100</f>
        <v>20.467581500036303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10693</v>
      </c>
      <c r="Y106" s="132">
        <v>11457</v>
      </c>
      <c r="Z106" s="132">
        <v>11855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1966</v>
      </c>
      <c r="Y108" s="125">
        <v>2230</v>
      </c>
      <c r="Z108" s="125">
        <v>2448</v>
      </c>
      <c r="AB108" s="122" t="str">
        <f>TEXT(Z108,"###,###")</f>
        <v>2,448</v>
      </c>
      <c r="AD108" s="143">
        <f>Z108/($Z$4)*100</f>
        <v>17.773905467218469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2008</v>
      </c>
      <c r="Y109" s="125">
        <v>2204</v>
      </c>
      <c r="Z109" s="125">
        <v>2179</v>
      </c>
      <c r="AB109" s="122" t="str">
        <f>TEXT(Z109,"###,###")</f>
        <v>2,179</v>
      </c>
      <c r="AD109" s="143">
        <f>Z109/($Z$4)*100</f>
        <v>15.820808828868074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2433</v>
      </c>
      <c r="Y110" s="125">
        <v>2628</v>
      </c>
      <c r="Z110" s="125">
        <v>2655</v>
      </c>
      <c r="AB110" s="122" t="str">
        <f>TEXT(Z110,"###,###")</f>
        <v>2,655</v>
      </c>
      <c r="AD110" s="143">
        <f>Z110/($Z$4)*100</f>
        <v>19.276846003049446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4282</v>
      </c>
      <c r="Y111" s="125">
        <v>4395</v>
      </c>
      <c r="Z111" s="125">
        <v>4575</v>
      </c>
      <c r="AB111" s="122" t="str">
        <f>TEXT(Z111,"###,###")</f>
        <v>4,575</v>
      </c>
      <c r="AD111" s="143">
        <f>Z111/($Z$4)*100</f>
        <v>33.217164016554129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12496</v>
      </c>
      <c r="Y112" s="125">
        <v>13092</v>
      </c>
      <c r="Z112" s="125">
        <v>13773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43.9</v>
      </c>
      <c r="U118" s="144">
        <v>41.32</v>
      </c>
      <c r="V118" s="144">
        <v>46.58</v>
      </c>
      <c r="W118" s="144">
        <v>41.65</v>
      </c>
      <c r="X118" s="144">
        <v>46.72</v>
      </c>
      <c r="Y118" s="144">
        <v>44.9</v>
      </c>
      <c r="Z118" s="144">
        <v>45.1</v>
      </c>
      <c r="AB118" s="122" t="str">
        <f>TEXT(Z118,"##.0")</f>
        <v>45.1</v>
      </c>
    </row>
    <row r="120" spans="19:32" x14ac:dyDescent="0.25">
      <c r="S120" s="115" t="s">
        <v>106</v>
      </c>
      <c r="T120" s="125">
        <v>6489</v>
      </c>
      <c r="U120" s="125">
        <v>6494</v>
      </c>
      <c r="V120" s="125">
        <v>6521</v>
      </c>
      <c r="W120" s="125">
        <v>6623</v>
      </c>
      <c r="X120" s="125">
        <v>6667</v>
      </c>
      <c r="Y120" s="125">
        <v>6794</v>
      </c>
      <c r="Z120" s="125">
        <v>7150</v>
      </c>
      <c r="AB120" s="122" t="str">
        <f>TEXT(Z120,"###,###")</f>
        <v>7,150</v>
      </c>
    </row>
    <row r="121" spans="19:32" x14ac:dyDescent="0.25">
      <c r="S121" s="115" t="s">
        <v>107</v>
      </c>
      <c r="T121" s="125">
        <v>1033</v>
      </c>
      <c r="U121" s="125">
        <v>1050</v>
      </c>
      <c r="V121" s="125">
        <v>1077</v>
      </c>
      <c r="W121" s="125">
        <v>1078</v>
      </c>
      <c r="X121" s="125">
        <v>1086</v>
      </c>
      <c r="Y121" s="125">
        <v>1106</v>
      </c>
      <c r="Z121" s="125">
        <v>1206</v>
      </c>
      <c r="AB121" s="122" t="str">
        <f>TEXT(Z121,"###,###")</f>
        <v>1,206</v>
      </c>
    </row>
    <row r="122" spans="19:32" x14ac:dyDescent="0.25">
      <c r="S122" s="115" t="s">
        <v>108</v>
      </c>
      <c r="T122" s="125">
        <v>1013</v>
      </c>
      <c r="U122" s="125">
        <v>1006</v>
      </c>
      <c r="V122" s="125">
        <v>1018</v>
      </c>
      <c r="W122" s="125">
        <v>1009</v>
      </c>
      <c r="X122" s="125">
        <v>1018</v>
      </c>
      <c r="Y122" s="125">
        <v>1074</v>
      </c>
      <c r="Z122" s="125">
        <v>1174</v>
      </c>
      <c r="AB122" s="122" t="str">
        <f>TEXT(Z122,"###,###")</f>
        <v>1,174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7502</v>
      </c>
      <c r="U124" s="125">
        <v>7500</v>
      </c>
      <c r="V124" s="125">
        <v>7539</v>
      </c>
      <c r="W124" s="125">
        <v>7632</v>
      </c>
      <c r="X124" s="125">
        <v>7685</v>
      </c>
      <c r="Y124" s="125">
        <v>7868</v>
      </c>
      <c r="Z124" s="125">
        <v>8324</v>
      </c>
      <c r="AB124" s="122" t="str">
        <f>TEXT(Z124,"###,###")</f>
        <v>8,324</v>
      </c>
      <c r="AD124" s="139">
        <f>Z124/$Z$7*100</f>
        <v>87.354391856438241</v>
      </c>
    </row>
    <row r="125" spans="19:32" x14ac:dyDescent="0.25">
      <c r="S125" s="115" t="s">
        <v>110</v>
      </c>
      <c r="T125" s="125">
        <v>2046</v>
      </c>
      <c r="U125" s="125">
        <v>2056</v>
      </c>
      <c r="V125" s="125">
        <v>2095</v>
      </c>
      <c r="W125" s="125">
        <v>2087</v>
      </c>
      <c r="X125" s="125">
        <v>2104</v>
      </c>
      <c r="Y125" s="125">
        <v>2180</v>
      </c>
      <c r="Z125" s="125">
        <v>2380</v>
      </c>
      <c r="AB125" s="122" t="str">
        <f>TEXT(Z125,"###,###")</f>
        <v>2,380</v>
      </c>
      <c r="AD125" s="139">
        <f>Z125/$Z$7*100</f>
        <v>24.976387868611607</v>
      </c>
    </row>
    <row r="127" spans="19:32" x14ac:dyDescent="0.25">
      <c r="S127" s="115" t="s">
        <v>111</v>
      </c>
      <c r="T127" s="125">
        <v>4392</v>
      </c>
      <c r="U127" s="125">
        <v>4399</v>
      </c>
      <c r="V127" s="125">
        <v>4413</v>
      </c>
      <c r="W127" s="125">
        <v>4423</v>
      </c>
      <c r="X127" s="125">
        <v>4430</v>
      </c>
      <c r="Y127" s="125">
        <v>4545</v>
      </c>
      <c r="Z127" s="125">
        <v>4826</v>
      </c>
      <c r="AB127" s="122" t="str">
        <f>TEXT(Z127,"###,###")</f>
        <v>4,826</v>
      </c>
      <c r="AD127" s="139">
        <f>Z127/$Z$7*100</f>
        <v>50.645398257949417</v>
      </c>
    </row>
    <row r="128" spans="19:32" x14ac:dyDescent="0.25">
      <c r="S128" s="115" t="s">
        <v>112</v>
      </c>
      <c r="T128" s="125">
        <v>4142</v>
      </c>
      <c r="U128" s="125">
        <v>4152</v>
      </c>
      <c r="V128" s="125">
        <v>4204</v>
      </c>
      <c r="W128" s="125">
        <v>4283</v>
      </c>
      <c r="X128" s="125">
        <v>4344</v>
      </c>
      <c r="Y128" s="125">
        <v>4429</v>
      </c>
      <c r="Z128" s="125">
        <v>4706</v>
      </c>
      <c r="AB128" s="122" t="str">
        <f>TEXT(Z128,"###,###")</f>
        <v>4,706</v>
      </c>
      <c r="AD128" s="139">
        <f>Z128/$Z$7*100</f>
        <v>49.386084583901777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65" id="{43D11BBE-BF23-48CD-949E-F3650F9226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68" id="{CC53A865-F764-48F5-9EE1-2C60A088F6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71" id="{A5FEA912-C436-4FB8-AC8C-2972BD0F98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74" id="{7B5CAB7D-2640-4B8F-A24C-6D43B651F0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DAED1-60D9-4A90-8948-FB9D583A47CD}">
  <sheetPr codeName="Sheet9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Kingston</v>
      </c>
      <c r="T1" s="113"/>
      <c r="U1" s="113"/>
      <c r="V1" s="113"/>
      <c r="W1" s="113"/>
      <c r="X1" s="113"/>
      <c r="Y1" s="114" t="str">
        <f>Y3</f>
        <v>8.35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152</v>
      </c>
      <c r="Y3" s="118" t="s">
        <v>244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8.35 Kingston,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115684</v>
      </c>
      <c r="U4" s="121">
        <v>116279</v>
      </c>
      <c r="V4" s="121">
        <v>116523</v>
      </c>
      <c r="W4" s="121">
        <v>117845</v>
      </c>
      <c r="X4" s="121">
        <v>118586</v>
      </c>
      <c r="Y4" s="121">
        <v>122791</v>
      </c>
      <c r="Z4" s="121">
        <v>125896</v>
      </c>
      <c r="AB4" s="122" t="str">
        <f>TEXT(Z4,"###,###")</f>
        <v>125,896</v>
      </c>
      <c r="AD4" s="123">
        <f>Z4/Y4-1</f>
        <v>2.5286869558843961E-2</v>
      </c>
      <c r="AF4" s="123">
        <f t="shared" ref="AF4:AF9" si="0">Z4/T4-1</f>
        <v>8.8274955914387387E-2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59030</v>
      </c>
      <c r="U5" s="121">
        <v>58933</v>
      </c>
      <c r="V5" s="121">
        <v>58733</v>
      </c>
      <c r="W5" s="121">
        <v>59120</v>
      </c>
      <c r="X5" s="121">
        <v>59303</v>
      </c>
      <c r="Y5" s="121">
        <v>61715</v>
      </c>
      <c r="Z5" s="121">
        <v>63113</v>
      </c>
      <c r="AB5" s="122" t="str">
        <f>TEXT(Z5,"###,###")</f>
        <v>63,113</v>
      </c>
      <c r="AD5" s="123">
        <f t="shared" ref="AD5:AD9" si="1">Z5/Y5-1</f>
        <v>2.2652515595884326E-2</v>
      </c>
      <c r="AF5" s="123">
        <f t="shared" si="0"/>
        <v>6.9168219549381682E-2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56654</v>
      </c>
      <c r="U6" s="121">
        <v>57343</v>
      </c>
      <c r="V6" s="121">
        <v>57790</v>
      </c>
      <c r="W6" s="121">
        <v>58724</v>
      </c>
      <c r="X6" s="121">
        <v>59283</v>
      </c>
      <c r="Y6" s="121">
        <v>61076</v>
      </c>
      <c r="Z6" s="121">
        <v>62782</v>
      </c>
      <c r="AB6" s="122" t="str">
        <f>TEXT(Z6,"###,###")</f>
        <v>62,782</v>
      </c>
      <c r="AD6" s="123">
        <f t="shared" si="1"/>
        <v>2.7932412076756785E-2</v>
      </c>
      <c r="AF6" s="123">
        <f t="shared" si="0"/>
        <v>0.10816535460867716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85357</v>
      </c>
      <c r="U7" s="121">
        <v>85533</v>
      </c>
      <c r="V7" s="121">
        <v>85985</v>
      </c>
      <c r="W7" s="121">
        <v>86294</v>
      </c>
      <c r="X7" s="121">
        <v>87289</v>
      </c>
      <c r="Y7" s="121">
        <v>89028</v>
      </c>
      <c r="Z7" s="121">
        <v>90968</v>
      </c>
      <c r="AB7" s="122" t="str">
        <f>TEXT(Z7,"###,###")</f>
        <v>90,968</v>
      </c>
      <c r="AD7" s="123">
        <f t="shared" si="1"/>
        <v>2.1790897245810292E-2</v>
      </c>
      <c r="AF7" s="123">
        <f t="shared" si="0"/>
        <v>6.57356748714224E-2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125,896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90,968</v>
      </c>
      <c r="P8" s="48"/>
      <c r="S8" s="120" t="s">
        <v>88</v>
      </c>
      <c r="T8" s="121">
        <v>40469</v>
      </c>
      <c r="U8" s="121">
        <v>41591</v>
      </c>
      <c r="V8" s="121">
        <v>42429.55</v>
      </c>
      <c r="W8" s="121">
        <v>44059.54</v>
      </c>
      <c r="X8" s="121">
        <v>45917.81</v>
      </c>
      <c r="Y8" s="121">
        <v>46758</v>
      </c>
      <c r="Z8" s="121">
        <v>48312</v>
      </c>
      <c r="AB8" s="122" t="str">
        <f>TEXT(Z8,"$###,###")</f>
        <v>$48,312</v>
      </c>
      <c r="AD8" s="123">
        <f t="shared" si="1"/>
        <v>3.3234954446297982E-2</v>
      </c>
      <c r="AF8" s="123">
        <f t="shared" si="0"/>
        <v>0.19380266376732802</v>
      </c>
    </row>
    <row r="9" spans="1:32" x14ac:dyDescent="0.25">
      <c r="A9" s="52" t="s">
        <v>15</v>
      </c>
      <c r="B9" s="53"/>
      <c r="C9" s="54"/>
      <c r="D9" s="55">
        <f>AD104</f>
        <v>78.112092520810833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50.829962184504438</v>
      </c>
      <c r="P9" s="56" t="s">
        <v>89</v>
      </c>
      <c r="S9" s="120" t="s">
        <v>7</v>
      </c>
      <c r="T9" s="121">
        <v>4372448735</v>
      </c>
      <c r="U9" s="121">
        <v>4551966306</v>
      </c>
      <c r="V9" s="121">
        <v>4706330650</v>
      </c>
      <c r="W9" s="121">
        <v>4857948519</v>
      </c>
      <c r="X9" s="121">
        <v>5128385885</v>
      </c>
      <c r="Y9" s="121">
        <v>5388441213</v>
      </c>
      <c r="Z9" s="121">
        <v>5735981088</v>
      </c>
      <c r="AB9" s="122" t="str">
        <f>TEXT(Z9/1000000,"$#,###.0")&amp;" mil"</f>
        <v>$5,736.0 mil</v>
      </c>
      <c r="AD9" s="123">
        <f t="shared" si="1"/>
        <v>6.4497293607200357E-2</v>
      </c>
      <c r="AF9" s="123">
        <f t="shared" si="0"/>
        <v>0.31184638989255076</v>
      </c>
    </row>
    <row r="10" spans="1:32" x14ac:dyDescent="0.25">
      <c r="A10" s="52" t="s">
        <v>18</v>
      </c>
      <c r="B10" s="53"/>
      <c r="C10" s="54"/>
      <c r="D10" s="55">
        <f>AD105</f>
        <v>14.740738387240263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49.168938527833966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93.324026031131822</v>
      </c>
      <c r="P11" s="56" t="s">
        <v>89</v>
      </c>
      <c r="S11" s="120" t="s">
        <v>30</v>
      </c>
      <c r="T11" s="125">
        <v>103776</v>
      </c>
      <c r="U11" s="125">
        <v>104521</v>
      </c>
      <c r="V11" s="125">
        <v>105015</v>
      </c>
      <c r="W11" s="125">
        <v>106587</v>
      </c>
      <c r="X11" s="125">
        <v>107058</v>
      </c>
      <c r="Y11" s="125">
        <v>110884</v>
      </c>
      <c r="Z11" s="125">
        <v>113583</v>
      </c>
    </row>
    <row r="12" spans="1:32" ht="28.5" customHeight="1" x14ac:dyDescent="0.25">
      <c r="A12" s="52" t="s">
        <v>20</v>
      </c>
      <c r="B12" s="54"/>
      <c r="C12" s="54"/>
      <c r="D12" s="55">
        <f>AD108</f>
        <v>17.082353688758975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13.538826840207546</v>
      </c>
      <c r="P12" s="56" t="s">
        <v>89</v>
      </c>
      <c r="S12" s="120" t="s">
        <v>31</v>
      </c>
      <c r="T12" s="125">
        <v>11908</v>
      </c>
      <c r="U12" s="125">
        <v>11758</v>
      </c>
      <c r="V12" s="125">
        <v>11508</v>
      </c>
      <c r="W12" s="125">
        <v>11258</v>
      </c>
      <c r="X12" s="125">
        <v>11528</v>
      </c>
      <c r="Y12" s="125">
        <v>11907</v>
      </c>
      <c r="Z12" s="125">
        <v>12313</v>
      </c>
    </row>
    <row r="13" spans="1:32" ht="15" customHeight="1" x14ac:dyDescent="0.25">
      <c r="A13" s="52" t="s">
        <v>21</v>
      </c>
      <c r="B13" s="54"/>
      <c r="C13" s="54"/>
      <c r="D13" s="55">
        <f>AD109</f>
        <v>13.743089534218718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21.599574251763361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40.427813433310035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478</v>
      </c>
      <c r="Z15" s="125">
        <v>438</v>
      </c>
      <c r="AB15" s="129">
        <f t="shared" ref="AB15:AB34" si="2">IF(Z15="np",0,Z15/$Z$34)</f>
        <v>3.479062082989134E-3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154</v>
      </c>
      <c r="Z16" s="125">
        <v>126</v>
      </c>
      <c r="AB16" s="129">
        <f t="shared" si="2"/>
        <v>1.000826078668107E-3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8654</v>
      </c>
      <c r="Z17" s="125">
        <v>8627</v>
      </c>
      <c r="AB17" s="129">
        <f t="shared" si="2"/>
        <v>6.8524814132299675E-2</v>
      </c>
    </row>
    <row r="18" spans="1:28" x14ac:dyDescent="0.25">
      <c r="A18" s="82" t="str">
        <f>$S$1&amp;" ("&amp;$T$2&amp;" to "&amp;$Z$2&amp;")"</f>
        <v>Kingston (2011-12 to 2017-18)</v>
      </c>
      <c r="B18" s="82"/>
      <c r="C18" s="82"/>
      <c r="D18" s="82"/>
      <c r="E18" s="82"/>
      <c r="F18" s="82"/>
      <c r="G18" s="82" t="str">
        <f>$S$1&amp;" ("&amp;$T$2&amp;" to "&amp;$Z$2&amp;")"</f>
        <v>Kingston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814</v>
      </c>
      <c r="Z18" s="125">
        <v>822</v>
      </c>
      <c r="AB18" s="129">
        <f t="shared" si="2"/>
        <v>6.5291987036919363E-3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8025</v>
      </c>
      <c r="Z19" s="125">
        <v>9020</v>
      </c>
      <c r="AB19" s="129">
        <f t="shared" si="2"/>
        <v>7.1646438330050202E-2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6838</v>
      </c>
      <c r="Z20" s="125">
        <v>6948</v>
      </c>
      <c r="AB20" s="129">
        <f t="shared" si="2"/>
        <v>5.5188409480841333E-2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11685</v>
      </c>
      <c r="Z21" s="125">
        <v>12143</v>
      </c>
      <c r="AB21" s="129">
        <f t="shared" si="2"/>
        <v>9.6452627565609711E-2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7380</v>
      </c>
      <c r="Z22" s="125">
        <v>7394</v>
      </c>
      <c r="AB22" s="129">
        <f t="shared" si="2"/>
        <v>5.8731016076761774E-2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3323</v>
      </c>
      <c r="Z23" s="125">
        <v>3673</v>
      </c>
      <c r="AB23" s="129">
        <f t="shared" si="2"/>
        <v>2.9174874499586962E-2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2406</v>
      </c>
      <c r="Z24" s="125">
        <v>2354</v>
      </c>
      <c r="AB24" s="129">
        <f t="shared" si="2"/>
        <v>1.8697972930037492E-2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6065</v>
      </c>
      <c r="Z25" s="125">
        <v>6104</v>
      </c>
      <c r="AB25" s="129">
        <f t="shared" si="2"/>
        <v>4.8484463366588293E-2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2380</v>
      </c>
      <c r="Z26" s="125">
        <v>2504</v>
      </c>
      <c r="AB26" s="129">
        <f t="shared" si="2"/>
        <v>1.9889432547499523E-2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10553</v>
      </c>
      <c r="Z27" s="125">
        <v>11644</v>
      </c>
      <c r="AB27" s="129">
        <f t="shared" si="2"/>
        <v>9.2489038571519355E-2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10384</v>
      </c>
      <c r="Z28" s="125">
        <v>11813</v>
      </c>
      <c r="AB28" s="129">
        <f t="shared" si="2"/>
        <v>9.3831416407193238E-2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5729</v>
      </c>
      <c r="Z29" s="125">
        <v>5382</v>
      </c>
      <c r="AB29" s="129">
        <f t="shared" si="2"/>
        <v>4.2749571074537716E-2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9838</v>
      </c>
      <c r="Z30" s="125">
        <v>10355</v>
      </c>
      <c r="AB30" s="129">
        <f t="shared" si="2"/>
        <v>8.2250428925462291E-2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12567</v>
      </c>
      <c r="Z31" s="125">
        <v>13646</v>
      </c>
      <c r="AB31" s="129">
        <f t="shared" si="2"/>
        <v>0.10839105293257927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2600</v>
      </c>
      <c r="Z32" s="125">
        <v>2967</v>
      </c>
      <c r="AB32" s="129">
        <f t="shared" si="2"/>
        <v>2.3567071233398997E-2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3716</v>
      </c>
      <c r="Z33" s="125">
        <v>4200</v>
      </c>
      <c r="AB33" s="129">
        <f t="shared" si="2"/>
        <v>3.3360869288936904E-2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122791</v>
      </c>
      <c r="Z34" s="132">
        <v>125896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37</v>
      </c>
      <c r="Y44" s="125">
        <v>38</v>
      </c>
      <c r="Z44" s="125">
        <v>25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793</v>
      </c>
      <c r="Y45" s="125">
        <v>829</v>
      </c>
      <c r="Z45" s="125">
        <v>893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3013</v>
      </c>
      <c r="Y46" s="125">
        <v>2998</v>
      </c>
      <c r="Z46" s="125">
        <v>3008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5319</v>
      </c>
      <c r="Y47" s="125">
        <v>5716</v>
      </c>
      <c r="Z47" s="125">
        <v>5951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6869</v>
      </c>
      <c r="Y48" s="125">
        <v>7338</v>
      </c>
      <c r="Z48" s="125">
        <v>7520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Kingston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6976</v>
      </c>
      <c r="Y49" s="125">
        <v>7103</v>
      </c>
      <c r="Z49" s="125">
        <v>7066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6679</v>
      </c>
      <c r="Y50" s="125">
        <v>7015</v>
      </c>
      <c r="Z50" s="125">
        <v>7318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6735</v>
      </c>
      <c r="Y51" s="125">
        <v>6876</v>
      </c>
      <c r="Z51" s="125">
        <v>6763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6321</v>
      </c>
      <c r="Y52" s="125">
        <v>6638</v>
      </c>
      <c r="Z52" s="125">
        <v>6915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5501</v>
      </c>
      <c r="Y53" s="125">
        <v>5636</v>
      </c>
      <c r="Z53" s="125">
        <v>5660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4618</v>
      </c>
      <c r="Y54" s="125">
        <v>4790</v>
      </c>
      <c r="Z54" s="125">
        <v>5015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3351</v>
      </c>
      <c r="Y55" s="125">
        <v>3522</v>
      </c>
      <c r="Z55" s="125">
        <v>3673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1754</v>
      </c>
      <c r="Y56" s="125">
        <v>1817</v>
      </c>
      <c r="Z56" s="125">
        <v>1863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726</v>
      </c>
      <c r="Y57" s="125">
        <v>771</v>
      </c>
      <c r="Z57" s="125">
        <v>774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326</v>
      </c>
      <c r="Y58" s="125">
        <v>338</v>
      </c>
      <c r="Z58" s="125">
        <v>337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172</v>
      </c>
      <c r="Y59" s="125">
        <v>178</v>
      </c>
      <c r="Z59" s="125">
        <v>187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118</v>
      </c>
      <c r="Y60" s="125">
        <v>110</v>
      </c>
      <c r="Z60" s="125">
        <v>116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59303</v>
      </c>
      <c r="Y61" s="125">
        <v>61715</v>
      </c>
      <c r="Z61" s="125">
        <v>63113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24</v>
      </c>
      <c r="Y63" s="125">
        <v>27</v>
      </c>
      <c r="Z63" s="125">
        <v>28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Kingston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1038</v>
      </c>
      <c r="Y64" s="125">
        <v>1083</v>
      </c>
      <c r="Z64" s="125">
        <v>1079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3098</v>
      </c>
      <c r="Y65" s="125">
        <v>3214</v>
      </c>
      <c r="Z65" s="125">
        <v>3310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5360</v>
      </c>
      <c r="Y66" s="125">
        <v>5587</v>
      </c>
      <c r="Z66" s="125">
        <v>5682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6886</v>
      </c>
      <c r="Y67" s="125">
        <v>6935</v>
      </c>
      <c r="Z67" s="125">
        <v>7141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6699</v>
      </c>
      <c r="Y68" s="125">
        <v>7011</v>
      </c>
      <c r="Z68" s="125">
        <v>7103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6518</v>
      </c>
      <c r="Y69" s="125">
        <v>6621</v>
      </c>
      <c r="Z69" s="125">
        <v>7102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6769</v>
      </c>
      <c r="Y70" s="125">
        <v>6730</v>
      </c>
      <c r="Z70" s="125">
        <v>6761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6689</v>
      </c>
      <c r="Y71" s="125">
        <v>7069</v>
      </c>
      <c r="Z71" s="125">
        <v>7329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5637</v>
      </c>
      <c r="Y72" s="125">
        <v>5729</v>
      </c>
      <c r="Z72" s="125">
        <v>5924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4688</v>
      </c>
      <c r="Y73" s="125">
        <v>4909</v>
      </c>
      <c r="Z73" s="125">
        <v>4952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3209</v>
      </c>
      <c r="Y74" s="125">
        <v>3372</v>
      </c>
      <c r="Z74" s="125">
        <v>3426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1565</v>
      </c>
      <c r="Y75" s="125">
        <v>1659</v>
      </c>
      <c r="Z75" s="125">
        <v>1686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484</v>
      </c>
      <c r="Y76" s="125">
        <v>548</v>
      </c>
      <c r="Z76" s="125">
        <v>632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269</v>
      </c>
      <c r="Y77" s="125">
        <v>265</v>
      </c>
      <c r="Z77" s="125">
        <v>242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163</v>
      </c>
      <c r="Y78" s="125">
        <v>135</v>
      </c>
      <c r="Z78" s="125">
        <v>164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180</v>
      </c>
      <c r="Y79" s="125">
        <v>182</v>
      </c>
      <c r="Z79" s="125">
        <v>180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59283</v>
      </c>
      <c r="Y80" s="125">
        <v>61076</v>
      </c>
      <c r="Z80" s="125">
        <v>62782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Kingston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6865</v>
      </c>
      <c r="Y83" s="125">
        <v>7101</v>
      </c>
      <c r="Z83" s="125">
        <v>7304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7735</v>
      </c>
      <c r="Y84" s="125">
        <v>8111</v>
      </c>
      <c r="Z84" s="125">
        <v>8419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125,896</v>
      </c>
      <c r="D85" s="96">
        <f t="shared" ref="D85:D90" si="4">AD4</f>
        <v>2.5286869558843961E-2</v>
      </c>
      <c r="E85" s="97">
        <f t="shared" ref="E85:E90" si="5">AD4</f>
        <v>2.5286869558843961E-2</v>
      </c>
      <c r="F85" s="96">
        <f t="shared" ref="F85:F90" si="6">AF4</f>
        <v>8.8274955914387387E-2</v>
      </c>
      <c r="G85" s="97">
        <f t="shared" ref="G85:G90" si="7">AF4</f>
        <v>8.8274955914387387E-2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7190</v>
      </c>
      <c r="Y85" s="125">
        <v>7332</v>
      </c>
      <c r="Z85" s="125">
        <v>7511</v>
      </c>
    </row>
    <row r="86" spans="1:32" ht="15" customHeight="1" x14ac:dyDescent="0.25">
      <c r="A86" s="98" t="s">
        <v>4</v>
      </c>
      <c r="B86" s="95"/>
      <c r="C86" s="109" t="str">
        <f t="shared" si="3"/>
        <v>63,113</v>
      </c>
      <c r="D86" s="96">
        <f t="shared" si="4"/>
        <v>2.2652515595884326E-2</v>
      </c>
      <c r="E86" s="97">
        <f t="shared" si="5"/>
        <v>2.2652515595884326E-2</v>
      </c>
      <c r="F86" s="96">
        <f t="shared" si="6"/>
        <v>6.9168219549381682E-2</v>
      </c>
      <c r="G86" s="97">
        <f t="shared" si="7"/>
        <v>6.9168219549381682E-2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2158</v>
      </c>
      <c r="Y86" s="125">
        <v>2277</v>
      </c>
      <c r="Z86" s="125">
        <v>2356</v>
      </c>
    </row>
    <row r="87" spans="1:32" ht="15" customHeight="1" x14ac:dyDescent="0.25">
      <c r="A87" s="98" t="s">
        <v>5</v>
      </c>
      <c r="B87" s="95"/>
      <c r="C87" s="109" t="str">
        <f t="shared" si="3"/>
        <v>62,782</v>
      </c>
      <c r="D87" s="96">
        <f t="shared" si="4"/>
        <v>2.7932412076756785E-2</v>
      </c>
      <c r="E87" s="97">
        <f t="shared" si="5"/>
        <v>2.7932412076756785E-2</v>
      </c>
      <c r="F87" s="96">
        <f t="shared" si="6"/>
        <v>0.10816535460867716</v>
      </c>
      <c r="G87" s="97">
        <f t="shared" si="7"/>
        <v>0.10816535460867716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2820</v>
      </c>
      <c r="Y87" s="125">
        <v>2890</v>
      </c>
      <c r="Z87" s="125">
        <v>2965</v>
      </c>
    </row>
    <row r="88" spans="1:32" ht="15" customHeight="1" x14ac:dyDescent="0.25">
      <c r="A88" s="95" t="s">
        <v>6</v>
      </c>
      <c r="B88" s="95"/>
      <c r="C88" s="109" t="str">
        <f t="shared" si="3"/>
        <v>90,968</v>
      </c>
      <c r="D88" s="96">
        <f t="shared" si="4"/>
        <v>2.1790897245810292E-2</v>
      </c>
      <c r="E88" s="97">
        <f t="shared" si="5"/>
        <v>2.1790897245810292E-2</v>
      </c>
      <c r="F88" s="96">
        <f t="shared" si="6"/>
        <v>6.57356748714224E-2</v>
      </c>
      <c r="G88" s="97">
        <f t="shared" si="7"/>
        <v>6.57356748714224E-2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2814</v>
      </c>
      <c r="Y88" s="125">
        <v>2874</v>
      </c>
      <c r="Z88" s="125">
        <v>2960</v>
      </c>
    </row>
    <row r="89" spans="1:32" ht="15" customHeight="1" x14ac:dyDescent="0.25">
      <c r="A89" s="95" t="s">
        <v>104</v>
      </c>
      <c r="B89" s="95"/>
      <c r="C89" s="146" t="str">
        <f t="shared" si="3"/>
        <v>$48,312</v>
      </c>
      <c r="D89" s="96">
        <f t="shared" si="4"/>
        <v>3.3234954446297982E-2</v>
      </c>
      <c r="E89" s="97">
        <f t="shared" si="5"/>
        <v>3.3234954446297982E-2</v>
      </c>
      <c r="F89" s="96">
        <f t="shared" si="6"/>
        <v>0.19380266376732802</v>
      </c>
      <c r="G89" s="97">
        <f t="shared" si="7"/>
        <v>0.19380266376732802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2394</v>
      </c>
      <c r="Y89" s="125">
        <v>2414</v>
      </c>
      <c r="Z89" s="125">
        <v>2512</v>
      </c>
    </row>
    <row r="90" spans="1:32" ht="15" customHeight="1" x14ac:dyDescent="0.25">
      <c r="A90" s="95" t="s">
        <v>7</v>
      </c>
      <c r="B90" s="95"/>
      <c r="C90" s="109" t="str">
        <f t="shared" si="3"/>
        <v>$5,736.0 mil</v>
      </c>
      <c r="D90" s="96">
        <f t="shared" si="4"/>
        <v>6.4497293607200357E-2</v>
      </c>
      <c r="E90" s="97">
        <f t="shared" si="5"/>
        <v>6.4497293607200357E-2</v>
      </c>
      <c r="F90" s="96">
        <f t="shared" si="6"/>
        <v>0.31184638989255076</v>
      </c>
      <c r="G90" s="97">
        <f t="shared" si="7"/>
        <v>0.31184638989255076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3135</v>
      </c>
      <c r="Y90" s="125">
        <v>3281</v>
      </c>
      <c r="Z90" s="125">
        <v>3481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44582</v>
      </c>
      <c r="Y91" s="125">
        <v>45415</v>
      </c>
      <c r="Z91" s="125">
        <v>46239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4207</v>
      </c>
      <c r="Y93" s="125">
        <v>4551</v>
      </c>
      <c r="Z93" s="125">
        <v>4833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9995</v>
      </c>
      <c r="Y94" s="125">
        <v>10355</v>
      </c>
      <c r="Z94" s="125">
        <v>10859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1183</v>
      </c>
      <c r="Y95" s="125">
        <v>1187</v>
      </c>
      <c r="Z95" s="125">
        <v>1278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4540</v>
      </c>
      <c r="Y96" s="125">
        <v>4745</v>
      </c>
      <c r="Z96" s="125">
        <v>4977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8576</v>
      </c>
      <c r="Y97" s="125">
        <v>9021</v>
      </c>
      <c r="Z97" s="125">
        <v>9128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4300</v>
      </c>
      <c r="Y98" s="125">
        <v>4382</v>
      </c>
      <c r="Z98" s="125">
        <v>4659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377</v>
      </c>
      <c r="Y99" s="125">
        <v>373</v>
      </c>
      <c r="Z99" s="125">
        <v>386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1516</v>
      </c>
      <c r="Y100" s="125">
        <v>1619</v>
      </c>
      <c r="Z100" s="125">
        <v>1652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42707</v>
      </c>
      <c r="Y101" s="125">
        <v>43613</v>
      </c>
      <c r="Z101" s="125">
        <v>44728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89381</v>
      </c>
      <c r="Y104" s="125">
        <v>95320</v>
      </c>
      <c r="Z104" s="125">
        <v>98340</v>
      </c>
      <c r="AB104" s="122" t="str">
        <f>TEXT(Z104,"###,###")</f>
        <v>98,340</v>
      </c>
      <c r="AD104" s="143">
        <f>Z104/($Z$4)*100</f>
        <v>78.112092520810833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18919</v>
      </c>
      <c r="Y105" s="125">
        <v>18795</v>
      </c>
      <c r="Z105" s="125">
        <v>18558</v>
      </c>
      <c r="AB105" s="122" t="str">
        <f>TEXT(Z105,"###,###")</f>
        <v>18,558</v>
      </c>
      <c r="AD105" s="143">
        <f>Z105/($Z$4)*100</f>
        <v>14.740738387240263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108300</v>
      </c>
      <c r="Y106" s="132">
        <v>114115</v>
      </c>
      <c r="Z106" s="132">
        <v>116898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16518</v>
      </c>
      <c r="Y108" s="125">
        <v>18191</v>
      </c>
      <c r="Z108" s="125">
        <v>21506</v>
      </c>
      <c r="AB108" s="122" t="str">
        <f>TEXT(Z108,"###,###")</f>
        <v>21,506</v>
      </c>
      <c r="AD108" s="143">
        <f>Z108/($Z$4)*100</f>
        <v>17.082353688758975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16662</v>
      </c>
      <c r="Y109" s="125">
        <v>17592</v>
      </c>
      <c r="Z109" s="125">
        <v>17302</v>
      </c>
      <c r="AB109" s="122" t="str">
        <f>TEXT(Z109,"###,###")</f>
        <v>17,302</v>
      </c>
      <c r="AD109" s="143">
        <f>Z109/($Z$4)*100</f>
        <v>13.743089534218718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27166</v>
      </c>
      <c r="Y110" s="125">
        <v>28114</v>
      </c>
      <c r="Z110" s="125">
        <v>27193</v>
      </c>
      <c r="AB110" s="122" t="str">
        <f>TEXT(Z110,"###,###")</f>
        <v>27,193</v>
      </c>
      <c r="AD110" s="143">
        <f>Z110/($Z$4)*100</f>
        <v>21.599574251763361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47954</v>
      </c>
      <c r="Y111" s="125">
        <v>50218</v>
      </c>
      <c r="Z111" s="125">
        <v>50897</v>
      </c>
      <c r="AB111" s="122" t="str">
        <f>TEXT(Z111,"###,###")</f>
        <v>50,897</v>
      </c>
      <c r="AD111" s="143">
        <f>Z111/($Z$4)*100</f>
        <v>40.427813433310035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118586</v>
      </c>
      <c r="Y112" s="125">
        <v>122791</v>
      </c>
      <c r="Z112" s="125">
        <v>125896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40.89</v>
      </c>
      <c r="U118" s="144">
        <v>44.15</v>
      </c>
      <c r="V118" s="144">
        <v>40.36</v>
      </c>
      <c r="W118" s="144">
        <v>42.49</v>
      </c>
      <c r="X118" s="144">
        <v>41.52</v>
      </c>
      <c r="Y118" s="144">
        <v>41.55</v>
      </c>
      <c r="Z118" s="144">
        <v>41.64</v>
      </c>
      <c r="AB118" s="122" t="str">
        <f>TEXT(Z118,"##.0")</f>
        <v>41.6</v>
      </c>
    </row>
    <row r="120" spans="19:32" x14ac:dyDescent="0.25">
      <c r="S120" s="115" t="s">
        <v>106</v>
      </c>
      <c r="T120" s="125">
        <v>73449</v>
      </c>
      <c r="U120" s="125">
        <v>73781</v>
      </c>
      <c r="V120" s="125">
        <v>74477</v>
      </c>
      <c r="W120" s="125">
        <v>75036</v>
      </c>
      <c r="X120" s="125">
        <v>75761</v>
      </c>
      <c r="Y120" s="125">
        <v>77121</v>
      </c>
      <c r="Z120" s="125">
        <v>78655</v>
      </c>
      <c r="AB120" s="122" t="str">
        <f>TEXT(Z120,"###,###")</f>
        <v>78,655</v>
      </c>
    </row>
    <row r="121" spans="19:32" x14ac:dyDescent="0.25">
      <c r="S121" s="115" t="s">
        <v>107</v>
      </c>
      <c r="T121" s="125">
        <v>6389</v>
      </c>
      <c r="U121" s="125">
        <v>6272</v>
      </c>
      <c r="V121" s="125">
        <v>6111</v>
      </c>
      <c r="W121" s="125">
        <v>5965</v>
      </c>
      <c r="X121" s="125">
        <v>5991</v>
      </c>
      <c r="Y121" s="125">
        <v>6017</v>
      </c>
      <c r="Z121" s="125">
        <v>6076</v>
      </c>
      <c r="AB121" s="122" t="str">
        <f>TEXT(Z121,"###,###")</f>
        <v>6,076</v>
      </c>
    </row>
    <row r="122" spans="19:32" x14ac:dyDescent="0.25">
      <c r="S122" s="115" t="s">
        <v>108</v>
      </c>
      <c r="T122" s="125">
        <v>5518</v>
      </c>
      <c r="U122" s="125">
        <v>5478</v>
      </c>
      <c r="V122" s="125">
        <v>5394</v>
      </c>
      <c r="W122" s="125">
        <v>5294</v>
      </c>
      <c r="X122" s="125">
        <v>5537</v>
      </c>
      <c r="Y122" s="125">
        <v>5890</v>
      </c>
      <c r="Z122" s="125">
        <v>6240</v>
      </c>
      <c r="AB122" s="122" t="str">
        <f>TEXT(Z122,"###,###")</f>
        <v>6,240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78967</v>
      </c>
      <c r="U124" s="125">
        <v>79259</v>
      </c>
      <c r="V124" s="125">
        <v>79871</v>
      </c>
      <c r="W124" s="125">
        <v>80330</v>
      </c>
      <c r="X124" s="125">
        <v>81298</v>
      </c>
      <c r="Y124" s="125">
        <v>83011</v>
      </c>
      <c r="Z124" s="125">
        <v>84895</v>
      </c>
      <c r="AB124" s="122" t="str">
        <f>TEXT(Z124,"###,###")</f>
        <v>84,895</v>
      </c>
      <c r="AD124" s="139">
        <f>Z124/$Z$7*100</f>
        <v>93.324026031131822</v>
      </c>
    </row>
    <row r="125" spans="19:32" x14ac:dyDescent="0.25">
      <c r="S125" s="115" t="s">
        <v>110</v>
      </c>
      <c r="T125" s="125">
        <v>11907</v>
      </c>
      <c r="U125" s="125">
        <v>11750</v>
      </c>
      <c r="V125" s="125">
        <v>11505</v>
      </c>
      <c r="W125" s="125">
        <v>11259</v>
      </c>
      <c r="X125" s="125">
        <v>11528</v>
      </c>
      <c r="Y125" s="125">
        <v>11907</v>
      </c>
      <c r="Z125" s="125">
        <v>12316</v>
      </c>
      <c r="AB125" s="122" t="str">
        <f>TEXT(Z125,"###,###")</f>
        <v>12,316</v>
      </c>
      <c r="AD125" s="139">
        <f>Z125/$Z$7*100</f>
        <v>13.538826840207546</v>
      </c>
    </row>
    <row r="127" spans="19:32" x14ac:dyDescent="0.25">
      <c r="S127" s="115" t="s">
        <v>111</v>
      </c>
      <c r="T127" s="125">
        <v>44454</v>
      </c>
      <c r="U127" s="125">
        <v>44238</v>
      </c>
      <c r="V127" s="125">
        <v>44192</v>
      </c>
      <c r="W127" s="125">
        <v>44151</v>
      </c>
      <c r="X127" s="125">
        <v>44582</v>
      </c>
      <c r="Y127" s="125">
        <v>45415</v>
      </c>
      <c r="Z127" s="125">
        <v>46239</v>
      </c>
      <c r="AB127" s="122" t="str">
        <f>TEXT(Z127,"###,###")</f>
        <v>46,239</v>
      </c>
      <c r="AD127" s="139">
        <f>Z127/$Z$7*100</f>
        <v>50.829962184504438</v>
      </c>
    </row>
    <row r="128" spans="19:32" x14ac:dyDescent="0.25">
      <c r="S128" s="115" t="s">
        <v>112</v>
      </c>
      <c r="T128" s="125">
        <v>40903</v>
      </c>
      <c r="U128" s="125">
        <v>41293</v>
      </c>
      <c r="V128" s="125">
        <v>41793</v>
      </c>
      <c r="W128" s="125">
        <v>42142</v>
      </c>
      <c r="X128" s="125">
        <v>42707</v>
      </c>
      <c r="Y128" s="125">
        <v>43613</v>
      </c>
      <c r="Z128" s="125">
        <v>44728</v>
      </c>
      <c r="AB128" s="122" t="str">
        <f>TEXT(Z128,"###,###")</f>
        <v>44,728</v>
      </c>
      <c r="AD128" s="139">
        <f>Z128/$Z$7*100</f>
        <v>49.168938527833966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55" id="{876365A3-3F95-48EC-B08B-12443CF6B6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58" id="{9ABF0168-382C-41FA-913B-8EF268ECE5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61" id="{E16AD595-BE1A-4AD4-A6D5-8B15C02012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64" id="{3419465C-63BA-41B0-83E6-BDF56CA736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7504D-8B7D-4918-805F-002438C334FC}">
  <sheetPr codeName="Sheet10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Knox</v>
      </c>
      <c r="T1" s="113"/>
      <c r="U1" s="113"/>
      <c r="V1" s="113"/>
      <c r="W1" s="113"/>
      <c r="X1" s="113"/>
      <c r="Y1" s="114" t="str">
        <f>Y3</f>
        <v>8.36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153</v>
      </c>
      <c r="Y3" s="118" t="s">
        <v>245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8.36 Knox,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123855</v>
      </c>
      <c r="U4" s="121">
        <v>123291</v>
      </c>
      <c r="V4" s="121">
        <v>122739</v>
      </c>
      <c r="W4" s="121">
        <v>123180</v>
      </c>
      <c r="X4" s="121">
        <v>123146</v>
      </c>
      <c r="Y4" s="121">
        <v>126578</v>
      </c>
      <c r="Z4" s="121">
        <v>128334</v>
      </c>
      <c r="AB4" s="122" t="str">
        <f>TEXT(Z4,"###,###")</f>
        <v>128,334</v>
      </c>
      <c r="AD4" s="123">
        <f>Z4/Y4-1</f>
        <v>1.3872868902969016E-2</v>
      </c>
      <c r="AF4" s="123">
        <f t="shared" ref="AF4:AF9" si="0">Z4/T4-1</f>
        <v>3.6163255419644047E-2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63343</v>
      </c>
      <c r="U5" s="121">
        <v>62982</v>
      </c>
      <c r="V5" s="121">
        <v>62734</v>
      </c>
      <c r="W5" s="121">
        <v>62270</v>
      </c>
      <c r="X5" s="121">
        <v>62183</v>
      </c>
      <c r="Y5" s="121">
        <v>64147</v>
      </c>
      <c r="Z5" s="121">
        <v>65050</v>
      </c>
      <c r="AB5" s="122" t="str">
        <f>TEXT(Z5,"###,###")</f>
        <v>65,050</v>
      </c>
      <c r="AD5" s="123">
        <f t="shared" ref="AD5:AD9" si="1">Z5/Y5-1</f>
        <v>1.4077041794627876E-2</v>
      </c>
      <c r="AF5" s="123">
        <f t="shared" si="0"/>
        <v>2.6948518384036113E-2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60512</v>
      </c>
      <c r="U6" s="121">
        <v>60307</v>
      </c>
      <c r="V6" s="121">
        <v>60005</v>
      </c>
      <c r="W6" s="121">
        <v>60910</v>
      </c>
      <c r="X6" s="121">
        <v>60963</v>
      </c>
      <c r="Y6" s="121">
        <v>62431</v>
      </c>
      <c r="Z6" s="121">
        <v>63283</v>
      </c>
      <c r="AB6" s="122" t="str">
        <f>TEXT(Z6,"###,###")</f>
        <v>63,283</v>
      </c>
      <c r="AD6" s="123">
        <f t="shared" si="1"/>
        <v>1.3647066361262894E-2</v>
      </c>
      <c r="AF6" s="123">
        <f t="shared" si="0"/>
        <v>4.5792570068746707E-2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91739</v>
      </c>
      <c r="U7" s="121">
        <v>91074</v>
      </c>
      <c r="V7" s="121">
        <v>90948</v>
      </c>
      <c r="W7" s="121">
        <v>90584</v>
      </c>
      <c r="X7" s="121">
        <v>90882</v>
      </c>
      <c r="Y7" s="121">
        <v>91900</v>
      </c>
      <c r="Z7" s="121">
        <v>93272</v>
      </c>
      <c r="AB7" s="122" t="str">
        <f>TEXT(Z7,"###,###")</f>
        <v>93,272</v>
      </c>
      <c r="AD7" s="123">
        <f t="shared" si="1"/>
        <v>1.4929270946681283E-2</v>
      </c>
      <c r="AF7" s="123">
        <f t="shared" si="0"/>
        <v>1.671045029921836E-2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128,334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93,272</v>
      </c>
      <c r="P8" s="48"/>
      <c r="S8" s="120" t="s">
        <v>88</v>
      </c>
      <c r="T8" s="121">
        <v>39336</v>
      </c>
      <c r="U8" s="121">
        <v>39943</v>
      </c>
      <c r="V8" s="121">
        <v>40592.47</v>
      </c>
      <c r="W8" s="121">
        <v>42018.71</v>
      </c>
      <c r="X8" s="121">
        <v>43820.09</v>
      </c>
      <c r="Y8" s="121">
        <v>44295.11</v>
      </c>
      <c r="Z8" s="121">
        <v>46162</v>
      </c>
      <c r="AB8" s="122" t="str">
        <f>TEXT(Z8,"$###,###")</f>
        <v>$46,162</v>
      </c>
      <c r="AD8" s="123">
        <f t="shared" si="1"/>
        <v>4.2146638759899213E-2</v>
      </c>
      <c r="AF8" s="123">
        <f t="shared" si="0"/>
        <v>0.17353060809436638</v>
      </c>
    </row>
    <row r="9" spans="1:32" x14ac:dyDescent="0.25">
      <c r="A9" s="52" t="s">
        <v>15</v>
      </c>
      <c r="B9" s="53"/>
      <c r="C9" s="54"/>
      <c r="D9" s="55">
        <f>AD104</f>
        <v>79.70841709913195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51.487048631958146</v>
      </c>
      <c r="P9" s="56" t="s">
        <v>89</v>
      </c>
      <c r="S9" s="120" t="s">
        <v>7</v>
      </c>
      <c r="T9" s="121">
        <v>4523964278</v>
      </c>
      <c r="U9" s="121">
        <v>4597172386</v>
      </c>
      <c r="V9" s="121">
        <v>4678942554</v>
      </c>
      <c r="W9" s="121">
        <v>4786595915</v>
      </c>
      <c r="X9" s="121">
        <v>4975020813</v>
      </c>
      <c r="Y9" s="121">
        <v>5151849855</v>
      </c>
      <c r="Z9" s="121">
        <v>5441499064</v>
      </c>
      <c r="AB9" s="122" t="str">
        <f>TEXT(Z9/1000000,"$#,###.0")&amp;" mil"</f>
        <v>$5,441.5 mil</v>
      </c>
      <c r="AD9" s="123">
        <f t="shared" si="1"/>
        <v>5.6222370051970394E-2</v>
      </c>
      <c r="AF9" s="123">
        <f t="shared" si="0"/>
        <v>0.20281654089577228</v>
      </c>
    </row>
    <row r="10" spans="1:32" x14ac:dyDescent="0.25">
      <c r="A10" s="52" t="s">
        <v>18</v>
      </c>
      <c r="B10" s="53"/>
      <c r="C10" s="54"/>
      <c r="D10" s="55">
        <f>AD105</f>
        <v>13.499150653762836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48.511879234925807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94.012136546873663</v>
      </c>
      <c r="P11" s="56" t="s">
        <v>89</v>
      </c>
      <c r="S11" s="120" t="s">
        <v>30</v>
      </c>
      <c r="T11" s="125">
        <v>112604</v>
      </c>
      <c r="U11" s="125">
        <v>112326</v>
      </c>
      <c r="V11" s="125">
        <v>111884</v>
      </c>
      <c r="W11" s="125">
        <v>112596</v>
      </c>
      <c r="X11" s="125">
        <v>112316</v>
      </c>
      <c r="Y11" s="125">
        <v>115331</v>
      </c>
      <c r="Z11" s="125">
        <v>116948</v>
      </c>
    </row>
    <row r="12" spans="1:32" ht="28.5" customHeight="1" x14ac:dyDescent="0.25">
      <c r="A12" s="52" t="s">
        <v>20</v>
      </c>
      <c r="B12" s="54"/>
      <c r="C12" s="54"/>
      <c r="D12" s="55">
        <f>AD108</f>
        <v>16.59264107718921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12.203019126854791</v>
      </c>
      <c r="P12" s="56" t="s">
        <v>89</v>
      </c>
      <c r="S12" s="120" t="s">
        <v>31</v>
      </c>
      <c r="T12" s="125">
        <v>11251</v>
      </c>
      <c r="U12" s="125">
        <v>10965</v>
      </c>
      <c r="V12" s="125">
        <v>10855</v>
      </c>
      <c r="W12" s="125">
        <v>10584</v>
      </c>
      <c r="X12" s="125">
        <v>10830</v>
      </c>
      <c r="Y12" s="125">
        <v>11247</v>
      </c>
      <c r="Z12" s="125">
        <v>11386</v>
      </c>
    </row>
    <row r="13" spans="1:32" ht="15" customHeight="1" x14ac:dyDescent="0.25">
      <c r="A13" s="52" t="s">
        <v>21</v>
      </c>
      <c r="B13" s="54"/>
      <c r="C13" s="54"/>
      <c r="D13" s="55">
        <f>AD109</f>
        <v>14.508236320850282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21.494693534059564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40.611996820795738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388</v>
      </c>
      <c r="Z15" s="125">
        <v>404</v>
      </c>
      <c r="AB15" s="129">
        <f t="shared" ref="AB15:AB34" si="2">IF(Z15="np",0,Z15/$Z$34)</f>
        <v>3.1480355946202879E-3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147</v>
      </c>
      <c r="Z16" s="125">
        <v>145</v>
      </c>
      <c r="AB16" s="129">
        <f t="shared" si="2"/>
        <v>1.1298642604454002E-3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9951</v>
      </c>
      <c r="Z17" s="125">
        <v>9937</v>
      </c>
      <c r="AB17" s="129">
        <f t="shared" si="2"/>
        <v>7.7430766593420297E-2</v>
      </c>
    </row>
    <row r="18" spans="1:28" x14ac:dyDescent="0.25">
      <c r="A18" s="82" t="str">
        <f>$S$1&amp;" ("&amp;$T$2&amp;" to "&amp;$Z$2&amp;")"</f>
        <v>Knox (2011-12 to 2017-18)</v>
      </c>
      <c r="B18" s="82"/>
      <c r="C18" s="82"/>
      <c r="D18" s="82"/>
      <c r="E18" s="82"/>
      <c r="F18" s="82"/>
      <c r="G18" s="82" t="str">
        <f>$S$1&amp;" ("&amp;$T$2&amp;" to "&amp;$Z$2&amp;")"</f>
        <v>Knox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779</v>
      </c>
      <c r="Z18" s="125">
        <v>792</v>
      </c>
      <c r="AB18" s="129">
        <f t="shared" si="2"/>
        <v>6.1713965122259101E-3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9270</v>
      </c>
      <c r="Z19" s="125">
        <v>10242</v>
      </c>
      <c r="AB19" s="129">
        <f t="shared" si="2"/>
        <v>7.9807377624012341E-2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8215</v>
      </c>
      <c r="Z20" s="125">
        <v>8189</v>
      </c>
      <c r="AB20" s="129">
        <f t="shared" si="2"/>
        <v>6.3810058129568165E-2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13277</v>
      </c>
      <c r="Z21" s="125">
        <v>13435</v>
      </c>
      <c r="AB21" s="129">
        <f t="shared" si="2"/>
        <v>0.1046877678557514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6745</v>
      </c>
      <c r="Z22" s="125">
        <v>6825</v>
      </c>
      <c r="AB22" s="129">
        <f t="shared" si="2"/>
        <v>5.318154191406798E-2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3414</v>
      </c>
      <c r="Z23" s="125">
        <v>3882</v>
      </c>
      <c r="AB23" s="129">
        <f t="shared" si="2"/>
        <v>3.0249193510683062E-2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2298</v>
      </c>
      <c r="Z24" s="125">
        <v>2319</v>
      </c>
      <c r="AB24" s="129">
        <f t="shared" si="2"/>
        <v>1.8070035999812988E-2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5459</v>
      </c>
      <c r="Z25" s="125">
        <v>5547</v>
      </c>
      <c r="AB25" s="129">
        <f t="shared" si="2"/>
        <v>4.3223152087521623E-2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2206</v>
      </c>
      <c r="Z26" s="125">
        <v>2421</v>
      </c>
      <c r="AB26" s="129">
        <f t="shared" si="2"/>
        <v>1.8864837065781476E-2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9531</v>
      </c>
      <c r="Z27" s="125">
        <v>10412</v>
      </c>
      <c r="AB27" s="129">
        <f t="shared" si="2"/>
        <v>8.1132046067293156E-2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10784</v>
      </c>
      <c r="Z28" s="125">
        <v>11683</v>
      </c>
      <c r="AB28" s="129">
        <f t="shared" si="2"/>
        <v>9.103589072264559E-2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5293</v>
      </c>
      <c r="Z29" s="125">
        <v>4794</v>
      </c>
      <c r="AB29" s="129">
        <f t="shared" si="2"/>
        <v>3.7355650100518958E-2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9644</v>
      </c>
      <c r="Z30" s="125">
        <v>9806</v>
      </c>
      <c r="AB30" s="129">
        <f t="shared" si="2"/>
        <v>7.640999267536272E-2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13315</v>
      </c>
      <c r="Z31" s="125">
        <v>14476</v>
      </c>
      <c r="AB31" s="129">
        <f t="shared" si="2"/>
        <v>0.11279941402901802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2297</v>
      </c>
      <c r="Z32" s="125">
        <v>2524</v>
      </c>
      <c r="AB32" s="129">
        <f t="shared" si="2"/>
        <v>1.9667430299063381E-2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4524</v>
      </c>
      <c r="Z33" s="125">
        <v>5022</v>
      </c>
      <c r="AB33" s="129">
        <f t="shared" si="2"/>
        <v>3.913226424797793E-2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126578</v>
      </c>
      <c r="Z34" s="132">
        <v>128334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25</v>
      </c>
      <c r="Y44" s="125">
        <v>36</v>
      </c>
      <c r="Z44" s="125">
        <v>31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999</v>
      </c>
      <c r="Y45" s="125">
        <v>986</v>
      </c>
      <c r="Z45" s="125">
        <v>1014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3509</v>
      </c>
      <c r="Y46" s="125">
        <v>3603</v>
      </c>
      <c r="Z46" s="125">
        <v>3593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5978</v>
      </c>
      <c r="Y47" s="125">
        <v>6334</v>
      </c>
      <c r="Z47" s="125">
        <v>6382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7601</v>
      </c>
      <c r="Y48" s="125">
        <v>7724</v>
      </c>
      <c r="Z48" s="125">
        <v>7878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Knox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7006</v>
      </c>
      <c r="Y49" s="125">
        <v>7286</v>
      </c>
      <c r="Z49" s="125">
        <v>7590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6354</v>
      </c>
      <c r="Y50" s="125">
        <v>6863</v>
      </c>
      <c r="Z50" s="125">
        <v>6940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6210</v>
      </c>
      <c r="Y51" s="125">
        <v>6179</v>
      </c>
      <c r="Z51" s="125">
        <v>6210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6105</v>
      </c>
      <c r="Y52" s="125">
        <v>6427</v>
      </c>
      <c r="Z52" s="125">
        <v>6409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5946</v>
      </c>
      <c r="Y53" s="125">
        <v>5864</v>
      </c>
      <c r="Z53" s="125">
        <v>5878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5456</v>
      </c>
      <c r="Y54" s="125">
        <v>5571</v>
      </c>
      <c r="Z54" s="125">
        <v>5670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3924</v>
      </c>
      <c r="Y55" s="125">
        <v>4040</v>
      </c>
      <c r="Z55" s="125">
        <v>4074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2014</v>
      </c>
      <c r="Y56" s="125">
        <v>2072</v>
      </c>
      <c r="Z56" s="125">
        <v>2092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625</v>
      </c>
      <c r="Y57" s="125">
        <v>730</v>
      </c>
      <c r="Z57" s="125">
        <v>785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248</v>
      </c>
      <c r="Y58" s="125">
        <v>240</v>
      </c>
      <c r="Z58" s="125">
        <v>259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110</v>
      </c>
      <c r="Y59" s="125">
        <v>111</v>
      </c>
      <c r="Z59" s="125">
        <v>118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87</v>
      </c>
      <c r="Y60" s="125">
        <v>79</v>
      </c>
      <c r="Z60" s="125">
        <v>78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62183</v>
      </c>
      <c r="Y61" s="125">
        <v>64147</v>
      </c>
      <c r="Z61" s="125">
        <v>65050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21</v>
      </c>
      <c r="Y63" s="125">
        <v>28</v>
      </c>
      <c r="Z63" s="125">
        <v>16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Knox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1257</v>
      </c>
      <c r="Y64" s="125">
        <v>1229</v>
      </c>
      <c r="Z64" s="125">
        <v>1209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3771</v>
      </c>
      <c r="Y65" s="125">
        <v>3819</v>
      </c>
      <c r="Z65" s="125">
        <v>3693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6479</v>
      </c>
      <c r="Y66" s="125">
        <v>6745</v>
      </c>
      <c r="Z66" s="125">
        <v>6675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7246</v>
      </c>
      <c r="Y67" s="125">
        <v>7660</v>
      </c>
      <c r="Z67" s="125">
        <v>7934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6604</v>
      </c>
      <c r="Y68" s="125">
        <v>6632</v>
      </c>
      <c r="Z68" s="125">
        <v>7097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5711</v>
      </c>
      <c r="Y69" s="125">
        <v>6045</v>
      </c>
      <c r="Z69" s="125">
        <v>6216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5987</v>
      </c>
      <c r="Y70" s="125">
        <v>5881</v>
      </c>
      <c r="Z70" s="125">
        <v>5930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6459</v>
      </c>
      <c r="Y71" s="125">
        <v>6640</v>
      </c>
      <c r="Z71" s="125">
        <v>6581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6227</v>
      </c>
      <c r="Y72" s="125">
        <v>6188</v>
      </c>
      <c r="Z72" s="125">
        <v>6183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5277</v>
      </c>
      <c r="Y73" s="125">
        <v>5443</v>
      </c>
      <c r="Z73" s="125">
        <v>5468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3566</v>
      </c>
      <c r="Y74" s="125">
        <v>3677</v>
      </c>
      <c r="Z74" s="125">
        <v>3772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1467</v>
      </c>
      <c r="Y75" s="125">
        <v>1516</v>
      </c>
      <c r="Z75" s="125">
        <v>1496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379</v>
      </c>
      <c r="Y76" s="125">
        <v>434</v>
      </c>
      <c r="Z76" s="125">
        <v>492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225</v>
      </c>
      <c r="Y77" s="125">
        <v>215</v>
      </c>
      <c r="Z77" s="125">
        <v>202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127</v>
      </c>
      <c r="Y78" s="125">
        <v>145</v>
      </c>
      <c r="Z78" s="125">
        <v>135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152</v>
      </c>
      <c r="Y79" s="125">
        <v>134</v>
      </c>
      <c r="Z79" s="125">
        <v>143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60963</v>
      </c>
      <c r="Y80" s="125">
        <v>62431</v>
      </c>
      <c r="Z80" s="125">
        <v>63283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Knox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6219</v>
      </c>
      <c r="Y83" s="125">
        <v>6386</v>
      </c>
      <c r="Z83" s="125">
        <v>6628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7672</v>
      </c>
      <c r="Y84" s="125">
        <v>7990</v>
      </c>
      <c r="Z84" s="125">
        <v>8218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128,334</v>
      </c>
      <c r="D85" s="96">
        <f t="shared" ref="D85:D90" si="4">AD4</f>
        <v>1.3872868902969016E-2</v>
      </c>
      <c r="E85" s="97">
        <f t="shared" ref="E85:E90" si="5">AD4</f>
        <v>1.3872868902969016E-2</v>
      </c>
      <c r="F85" s="96">
        <f t="shared" ref="F85:F90" si="6">AF4</f>
        <v>3.6163255419644047E-2</v>
      </c>
      <c r="G85" s="97">
        <f t="shared" ref="G85:G90" si="7">AF4</f>
        <v>3.6163255419644047E-2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8694</v>
      </c>
      <c r="Y85" s="125">
        <v>8677</v>
      </c>
      <c r="Z85" s="125">
        <v>8869</v>
      </c>
    </row>
    <row r="86" spans="1:32" ht="15" customHeight="1" x14ac:dyDescent="0.25">
      <c r="A86" s="98" t="s">
        <v>4</v>
      </c>
      <c r="B86" s="95"/>
      <c r="C86" s="109" t="str">
        <f t="shared" si="3"/>
        <v>65,050</v>
      </c>
      <c r="D86" s="96">
        <f t="shared" si="4"/>
        <v>1.4077041794627876E-2</v>
      </c>
      <c r="E86" s="97">
        <f t="shared" si="5"/>
        <v>1.4077041794627876E-2</v>
      </c>
      <c r="F86" s="96">
        <f t="shared" si="6"/>
        <v>2.6948518384036113E-2</v>
      </c>
      <c r="G86" s="97">
        <f t="shared" si="7"/>
        <v>2.6948518384036113E-2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2040</v>
      </c>
      <c r="Y86" s="125">
        <v>2137</v>
      </c>
      <c r="Z86" s="125">
        <v>2221</v>
      </c>
    </row>
    <row r="87" spans="1:32" ht="15" customHeight="1" x14ac:dyDescent="0.25">
      <c r="A87" s="98" t="s">
        <v>5</v>
      </c>
      <c r="B87" s="95"/>
      <c r="C87" s="109" t="str">
        <f t="shared" si="3"/>
        <v>63,283</v>
      </c>
      <c r="D87" s="96">
        <f t="shared" si="4"/>
        <v>1.3647066361262894E-2</v>
      </c>
      <c r="E87" s="97">
        <f t="shared" si="5"/>
        <v>1.3647066361262894E-2</v>
      </c>
      <c r="F87" s="96">
        <f t="shared" si="6"/>
        <v>4.5792570068746707E-2</v>
      </c>
      <c r="G87" s="97">
        <f t="shared" si="7"/>
        <v>4.5792570068746707E-2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3019</v>
      </c>
      <c r="Y87" s="125">
        <v>3165</v>
      </c>
      <c r="Z87" s="125">
        <v>3157</v>
      </c>
    </row>
    <row r="88" spans="1:32" ht="15" customHeight="1" x14ac:dyDescent="0.25">
      <c r="A88" s="95" t="s">
        <v>6</v>
      </c>
      <c r="B88" s="95"/>
      <c r="C88" s="109" t="str">
        <f t="shared" si="3"/>
        <v>93,272</v>
      </c>
      <c r="D88" s="96">
        <f t="shared" si="4"/>
        <v>1.4929270946681283E-2</v>
      </c>
      <c r="E88" s="97">
        <f t="shared" si="5"/>
        <v>1.4929270946681283E-2</v>
      </c>
      <c r="F88" s="96">
        <f t="shared" si="6"/>
        <v>1.671045029921836E-2</v>
      </c>
      <c r="G88" s="97">
        <f t="shared" si="7"/>
        <v>1.671045029921836E-2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3084</v>
      </c>
      <c r="Y88" s="125">
        <v>3140</v>
      </c>
      <c r="Z88" s="125">
        <v>3216</v>
      </c>
    </row>
    <row r="89" spans="1:32" ht="15" customHeight="1" x14ac:dyDescent="0.25">
      <c r="A89" s="95" t="s">
        <v>104</v>
      </c>
      <c r="B89" s="95"/>
      <c r="C89" s="146" t="str">
        <f t="shared" si="3"/>
        <v>$46,162</v>
      </c>
      <c r="D89" s="96">
        <f t="shared" si="4"/>
        <v>4.2146638759899213E-2</v>
      </c>
      <c r="E89" s="97">
        <f t="shared" si="5"/>
        <v>4.2146638759899213E-2</v>
      </c>
      <c r="F89" s="96">
        <f t="shared" si="6"/>
        <v>0.17353060809436638</v>
      </c>
      <c r="G89" s="97">
        <f t="shared" si="7"/>
        <v>0.17353060809436638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3192</v>
      </c>
      <c r="Y89" s="125">
        <v>3133</v>
      </c>
      <c r="Z89" s="125">
        <v>3292</v>
      </c>
    </row>
    <row r="90" spans="1:32" ht="15" customHeight="1" x14ac:dyDescent="0.25">
      <c r="A90" s="95" t="s">
        <v>7</v>
      </c>
      <c r="B90" s="95"/>
      <c r="C90" s="109" t="str">
        <f t="shared" si="3"/>
        <v>$5,441.5 mil</v>
      </c>
      <c r="D90" s="96">
        <f t="shared" si="4"/>
        <v>5.6222370051970394E-2</v>
      </c>
      <c r="E90" s="97">
        <f t="shared" si="5"/>
        <v>5.6222370051970394E-2</v>
      </c>
      <c r="F90" s="96">
        <f t="shared" si="6"/>
        <v>0.20281654089577228</v>
      </c>
      <c r="G90" s="97">
        <f t="shared" si="7"/>
        <v>0.20281654089577228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3542</v>
      </c>
      <c r="Y90" s="125">
        <v>3697</v>
      </c>
      <c r="Z90" s="125">
        <v>3929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46832</v>
      </c>
      <c r="Y91" s="125">
        <v>47383</v>
      </c>
      <c r="Z91" s="125">
        <v>48023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3561</v>
      </c>
      <c r="Y93" s="125">
        <v>3789</v>
      </c>
      <c r="Z93" s="125">
        <v>3987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9112</v>
      </c>
      <c r="Y94" s="125">
        <v>9392</v>
      </c>
      <c r="Z94" s="125">
        <v>9846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1412</v>
      </c>
      <c r="Y95" s="125">
        <v>1450</v>
      </c>
      <c r="Z95" s="125">
        <v>1520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5386</v>
      </c>
      <c r="Y96" s="125">
        <v>5712</v>
      </c>
      <c r="Z96" s="125">
        <v>5959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9341</v>
      </c>
      <c r="Y97" s="125">
        <v>9759</v>
      </c>
      <c r="Z97" s="125">
        <v>9834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4851</v>
      </c>
      <c r="Y98" s="125">
        <v>4904</v>
      </c>
      <c r="Z98" s="125">
        <v>4991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590</v>
      </c>
      <c r="Y99" s="125">
        <v>586</v>
      </c>
      <c r="Z99" s="125">
        <v>601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2157</v>
      </c>
      <c r="Y100" s="125">
        <v>2195</v>
      </c>
      <c r="Z100" s="125">
        <v>2280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44050</v>
      </c>
      <c r="Y101" s="125">
        <v>44517</v>
      </c>
      <c r="Z101" s="125">
        <v>45248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95195</v>
      </c>
      <c r="Y104" s="125">
        <v>100114</v>
      </c>
      <c r="Z104" s="125">
        <v>102293</v>
      </c>
      <c r="AB104" s="122" t="str">
        <f>TEXT(Z104,"###,###")</f>
        <v>102,293</v>
      </c>
      <c r="AD104" s="143">
        <f>Z104/($Z$4)*100</f>
        <v>79.70841709913195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17966</v>
      </c>
      <c r="Y105" s="125">
        <v>17935</v>
      </c>
      <c r="Z105" s="125">
        <v>17324</v>
      </c>
      <c r="AB105" s="122" t="str">
        <f>TEXT(Z105,"###,###")</f>
        <v>17,324</v>
      </c>
      <c r="AD105" s="143">
        <f>Z105/($Z$4)*100</f>
        <v>13.499150653762836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113161</v>
      </c>
      <c r="Y106" s="132">
        <v>118049</v>
      </c>
      <c r="Z106" s="132">
        <v>119617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17098</v>
      </c>
      <c r="Y108" s="125">
        <v>18076</v>
      </c>
      <c r="Z108" s="125">
        <v>21294</v>
      </c>
      <c r="AB108" s="122" t="str">
        <f>TEXT(Z108,"###,###")</f>
        <v>21,294</v>
      </c>
      <c r="AD108" s="143">
        <f>Z108/($Z$4)*100</f>
        <v>16.59264107718921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17584</v>
      </c>
      <c r="Y109" s="125">
        <v>18618</v>
      </c>
      <c r="Z109" s="125">
        <v>18619</v>
      </c>
      <c r="AB109" s="122" t="str">
        <f>TEXT(Z109,"###,###")</f>
        <v>18,619</v>
      </c>
      <c r="AD109" s="143">
        <f>Z109/($Z$4)*100</f>
        <v>14.508236320850282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27981</v>
      </c>
      <c r="Y110" s="125">
        <v>29300</v>
      </c>
      <c r="Z110" s="125">
        <v>27585</v>
      </c>
      <c r="AB110" s="122" t="str">
        <f>TEXT(Z110,"###,###")</f>
        <v>27,585</v>
      </c>
      <c r="AD110" s="143">
        <f>Z110/($Z$4)*100</f>
        <v>21.494693534059564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50498</v>
      </c>
      <c r="Y111" s="125">
        <v>52055</v>
      </c>
      <c r="Z111" s="125">
        <v>52119</v>
      </c>
      <c r="AB111" s="122" t="str">
        <f>TEXT(Z111,"###,###")</f>
        <v>52,119</v>
      </c>
      <c r="AD111" s="143">
        <f>Z111/($Z$4)*100</f>
        <v>40.611996820795738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123146</v>
      </c>
      <c r="Y112" s="125">
        <v>126578</v>
      </c>
      <c r="Z112" s="125">
        <v>128334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40.69</v>
      </c>
      <c r="U118" s="144">
        <v>39.979999999999997</v>
      </c>
      <c r="V118" s="144">
        <v>44.16</v>
      </c>
      <c r="W118" s="144">
        <v>43.24</v>
      </c>
      <c r="X118" s="144">
        <v>41.25</v>
      </c>
      <c r="Y118" s="144">
        <v>41.23</v>
      </c>
      <c r="Z118" s="144">
        <v>41.25</v>
      </c>
      <c r="AB118" s="122" t="str">
        <f>TEXT(Z118,"##.0")</f>
        <v>41.3</v>
      </c>
    </row>
    <row r="120" spans="19:32" x14ac:dyDescent="0.25">
      <c r="S120" s="115" t="s">
        <v>106</v>
      </c>
      <c r="T120" s="125">
        <v>80488</v>
      </c>
      <c r="U120" s="125">
        <v>80113</v>
      </c>
      <c r="V120" s="125">
        <v>80093</v>
      </c>
      <c r="W120" s="125">
        <v>80000</v>
      </c>
      <c r="X120" s="125">
        <v>80052</v>
      </c>
      <c r="Y120" s="125">
        <v>80653</v>
      </c>
      <c r="Z120" s="125">
        <v>81886</v>
      </c>
      <c r="AB120" s="122" t="str">
        <f>TEXT(Z120,"###,###")</f>
        <v>81,886</v>
      </c>
    </row>
    <row r="121" spans="19:32" x14ac:dyDescent="0.25">
      <c r="S121" s="115" t="s">
        <v>107</v>
      </c>
      <c r="T121" s="125">
        <v>6001</v>
      </c>
      <c r="U121" s="125">
        <v>5871</v>
      </c>
      <c r="V121" s="125">
        <v>5769</v>
      </c>
      <c r="W121" s="125">
        <v>5516</v>
      </c>
      <c r="X121" s="125">
        <v>5493</v>
      </c>
      <c r="Y121" s="125">
        <v>5562</v>
      </c>
      <c r="Z121" s="125">
        <v>5581</v>
      </c>
      <c r="AB121" s="122" t="str">
        <f>TEXT(Z121,"###,###")</f>
        <v>5,581</v>
      </c>
    </row>
    <row r="122" spans="19:32" x14ac:dyDescent="0.25">
      <c r="S122" s="115" t="s">
        <v>108</v>
      </c>
      <c r="T122" s="125">
        <v>5254</v>
      </c>
      <c r="U122" s="125">
        <v>5094</v>
      </c>
      <c r="V122" s="125">
        <v>5087</v>
      </c>
      <c r="W122" s="125">
        <v>5068</v>
      </c>
      <c r="X122" s="125">
        <v>5337</v>
      </c>
      <c r="Y122" s="125">
        <v>5685</v>
      </c>
      <c r="Z122" s="125">
        <v>5801</v>
      </c>
      <c r="AB122" s="122" t="str">
        <f>TEXT(Z122,"###,###")</f>
        <v>5,801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85742</v>
      </c>
      <c r="U124" s="125">
        <v>85207</v>
      </c>
      <c r="V124" s="125">
        <v>85180</v>
      </c>
      <c r="W124" s="125">
        <v>85068</v>
      </c>
      <c r="X124" s="125">
        <v>85389</v>
      </c>
      <c r="Y124" s="125">
        <v>86338</v>
      </c>
      <c r="Z124" s="125">
        <v>87687</v>
      </c>
      <c r="AB124" s="122" t="str">
        <f>TEXT(Z124,"###,###")</f>
        <v>87,687</v>
      </c>
      <c r="AD124" s="139">
        <f>Z124/$Z$7*100</f>
        <v>94.012136546873663</v>
      </c>
    </row>
    <row r="125" spans="19:32" x14ac:dyDescent="0.25">
      <c r="S125" s="115" t="s">
        <v>110</v>
      </c>
      <c r="T125" s="125">
        <v>11255</v>
      </c>
      <c r="U125" s="125">
        <v>10965</v>
      </c>
      <c r="V125" s="125">
        <v>10856</v>
      </c>
      <c r="W125" s="125">
        <v>10584</v>
      </c>
      <c r="X125" s="125">
        <v>10830</v>
      </c>
      <c r="Y125" s="125">
        <v>11247</v>
      </c>
      <c r="Z125" s="125">
        <v>11382</v>
      </c>
      <c r="AB125" s="122" t="str">
        <f>TEXT(Z125,"###,###")</f>
        <v>11,382</v>
      </c>
      <c r="AD125" s="139">
        <f>Z125/$Z$7*100</f>
        <v>12.203019126854791</v>
      </c>
    </row>
    <row r="127" spans="19:32" x14ac:dyDescent="0.25">
      <c r="S127" s="115" t="s">
        <v>111</v>
      </c>
      <c r="T127" s="125">
        <v>48034</v>
      </c>
      <c r="U127" s="125">
        <v>47521</v>
      </c>
      <c r="V127" s="125">
        <v>47318</v>
      </c>
      <c r="W127" s="125">
        <v>46784</v>
      </c>
      <c r="X127" s="125">
        <v>46832</v>
      </c>
      <c r="Y127" s="125">
        <v>47383</v>
      </c>
      <c r="Z127" s="125">
        <v>48023</v>
      </c>
      <c r="AB127" s="122" t="str">
        <f>TEXT(Z127,"###,###")</f>
        <v>48,023</v>
      </c>
      <c r="AD127" s="139">
        <f>Z127/$Z$7*100</f>
        <v>51.487048631958146</v>
      </c>
    </row>
    <row r="128" spans="19:32" x14ac:dyDescent="0.25">
      <c r="S128" s="115" t="s">
        <v>112</v>
      </c>
      <c r="T128" s="125">
        <v>43705</v>
      </c>
      <c r="U128" s="125">
        <v>43551</v>
      </c>
      <c r="V128" s="125">
        <v>43630</v>
      </c>
      <c r="W128" s="125">
        <v>43800</v>
      </c>
      <c r="X128" s="125">
        <v>44050</v>
      </c>
      <c r="Y128" s="125">
        <v>44517</v>
      </c>
      <c r="Z128" s="125">
        <v>45248</v>
      </c>
      <c r="AB128" s="122" t="str">
        <f>TEXT(Z128,"###,###")</f>
        <v>45,248</v>
      </c>
      <c r="AD128" s="139">
        <f>Z128/$Z$7*100</f>
        <v>48.511879234925807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45" id="{A9718797-47E3-484A-BE58-9DDB16D193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48" id="{994ECBDE-72D7-43BF-BD7E-B38C5E0EA5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51" id="{0D61C45B-722B-4FF5-9D56-9830B9DA99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54" id="{95800A65-DD9F-4717-8DDD-35172BEC20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4FB7-B49A-4685-B452-9FCEA2B1CD5F}">
  <sheetPr codeName="Sheet10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Latrobe</v>
      </c>
      <c r="T1" s="113"/>
      <c r="U1" s="113"/>
      <c r="V1" s="113"/>
      <c r="W1" s="113"/>
      <c r="X1" s="113"/>
      <c r="Y1" s="114" t="str">
        <f>Y3</f>
        <v>8.37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154</v>
      </c>
      <c r="Y3" s="118" t="s">
        <v>246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8.37 Latrobe,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50820</v>
      </c>
      <c r="U4" s="121">
        <v>50849</v>
      </c>
      <c r="V4" s="121">
        <v>51212</v>
      </c>
      <c r="W4" s="121">
        <v>51145</v>
      </c>
      <c r="X4" s="121">
        <v>49927</v>
      </c>
      <c r="Y4" s="121">
        <v>51555</v>
      </c>
      <c r="Z4" s="121">
        <v>53303</v>
      </c>
      <c r="AB4" s="122" t="str">
        <f>TEXT(Z4,"###,###")</f>
        <v>53,303</v>
      </c>
      <c r="AD4" s="123">
        <f>Z4/Y4-1</f>
        <v>3.3905537775191563E-2</v>
      </c>
      <c r="AF4" s="123">
        <f t="shared" ref="AF4:AF9" si="0">Z4/T4-1</f>
        <v>4.8858717040535238E-2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27482</v>
      </c>
      <c r="U5" s="121">
        <v>27765</v>
      </c>
      <c r="V5" s="121">
        <v>27828</v>
      </c>
      <c r="W5" s="121">
        <v>27424</v>
      </c>
      <c r="X5" s="121">
        <v>26855</v>
      </c>
      <c r="Y5" s="121">
        <v>27663</v>
      </c>
      <c r="Z5" s="121">
        <v>28529</v>
      </c>
      <c r="AB5" s="122" t="str">
        <f>TEXT(Z5,"###,###")</f>
        <v>28,529</v>
      </c>
      <c r="AD5" s="123">
        <f t="shared" ref="AD5:AD9" si="1">Z5/Y5-1</f>
        <v>3.13053537215775E-2</v>
      </c>
      <c r="AF5" s="123">
        <f t="shared" si="0"/>
        <v>3.809766392547842E-2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23338</v>
      </c>
      <c r="U6" s="121">
        <v>23084</v>
      </c>
      <c r="V6" s="121">
        <v>23384</v>
      </c>
      <c r="W6" s="121">
        <v>23721</v>
      </c>
      <c r="X6" s="121">
        <v>23072</v>
      </c>
      <c r="Y6" s="121">
        <v>23892</v>
      </c>
      <c r="Z6" s="121">
        <v>24773</v>
      </c>
      <c r="AB6" s="122" t="str">
        <f>TEXT(Z6,"###,###")</f>
        <v>24,773</v>
      </c>
      <c r="AD6" s="123">
        <f t="shared" si="1"/>
        <v>3.6874267537250871E-2</v>
      </c>
      <c r="AF6" s="123">
        <f t="shared" si="0"/>
        <v>6.1487702459508187E-2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37138</v>
      </c>
      <c r="U7" s="121">
        <v>36473</v>
      </c>
      <c r="V7" s="121">
        <v>36586</v>
      </c>
      <c r="W7" s="121">
        <v>36369</v>
      </c>
      <c r="X7" s="121">
        <v>36137</v>
      </c>
      <c r="Y7" s="121">
        <v>36738</v>
      </c>
      <c r="Z7" s="121">
        <v>37686</v>
      </c>
      <c r="AB7" s="122" t="str">
        <f>TEXT(Z7,"###,###")</f>
        <v>37,686</v>
      </c>
      <c r="AD7" s="123">
        <f t="shared" si="1"/>
        <v>2.5804344275681901E-2</v>
      </c>
      <c r="AF7" s="123">
        <f t="shared" si="0"/>
        <v>1.4755775755290967E-2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53,303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37,686</v>
      </c>
      <c r="P8" s="48"/>
      <c r="S8" s="120" t="s">
        <v>88</v>
      </c>
      <c r="T8" s="121">
        <v>37194.559999999998</v>
      </c>
      <c r="U8" s="121">
        <v>38394.5</v>
      </c>
      <c r="V8" s="121">
        <v>39333.279999999999</v>
      </c>
      <c r="W8" s="121">
        <v>39424.35</v>
      </c>
      <c r="X8" s="121">
        <v>42182.49</v>
      </c>
      <c r="Y8" s="121">
        <v>41470.14</v>
      </c>
      <c r="Z8" s="121">
        <v>43485.11</v>
      </c>
      <c r="AB8" s="122" t="str">
        <f>TEXT(Z8,"$###,###")</f>
        <v>$43,485</v>
      </c>
      <c r="AD8" s="123">
        <f t="shared" si="1"/>
        <v>4.8588454246838886E-2</v>
      </c>
      <c r="AF8" s="123">
        <f t="shared" si="0"/>
        <v>0.16912553878846803</v>
      </c>
    </row>
    <row r="9" spans="1:32" x14ac:dyDescent="0.25">
      <c r="A9" s="52" t="s">
        <v>15</v>
      </c>
      <c r="B9" s="53"/>
      <c r="C9" s="54"/>
      <c r="D9" s="55">
        <f>AD104</f>
        <v>72.823293248034815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52.165260308868014</v>
      </c>
      <c r="P9" s="56" t="s">
        <v>89</v>
      </c>
      <c r="S9" s="120" t="s">
        <v>7</v>
      </c>
      <c r="T9" s="121">
        <v>1866041932</v>
      </c>
      <c r="U9" s="121">
        <v>1885753063</v>
      </c>
      <c r="V9" s="121">
        <v>1946547503</v>
      </c>
      <c r="W9" s="121">
        <v>2004160205</v>
      </c>
      <c r="X9" s="121">
        <v>2047867008</v>
      </c>
      <c r="Y9" s="121">
        <v>2078402112</v>
      </c>
      <c r="Z9" s="121">
        <v>2172227886</v>
      </c>
      <c r="AB9" s="122" t="str">
        <f>TEXT(Z9/1000000,"$#,###.0")&amp;" mil"</f>
        <v>$2,172.2 mil</v>
      </c>
      <c r="AD9" s="123">
        <f t="shared" si="1"/>
        <v>4.5143224912196356E-2</v>
      </c>
      <c r="AF9" s="123">
        <f t="shared" si="0"/>
        <v>0.16408310485918909</v>
      </c>
    </row>
    <row r="10" spans="1:32" x14ac:dyDescent="0.25">
      <c r="A10" s="52" t="s">
        <v>18</v>
      </c>
      <c r="B10" s="53"/>
      <c r="C10" s="54"/>
      <c r="D10" s="55">
        <f>AD105</f>
        <v>19.173404874022101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47.832086185851509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94.106564772063891</v>
      </c>
      <c r="P11" s="56" t="s">
        <v>89</v>
      </c>
      <c r="S11" s="120" t="s">
        <v>30</v>
      </c>
      <c r="T11" s="125">
        <v>46499</v>
      </c>
      <c r="U11" s="125">
        <v>46561</v>
      </c>
      <c r="V11" s="125">
        <v>47037</v>
      </c>
      <c r="W11" s="125">
        <v>47081</v>
      </c>
      <c r="X11" s="125">
        <v>45850</v>
      </c>
      <c r="Y11" s="125">
        <v>47287</v>
      </c>
      <c r="Z11" s="125">
        <v>48902</v>
      </c>
    </row>
    <row r="12" spans="1:32" ht="28.5" customHeight="1" x14ac:dyDescent="0.25">
      <c r="A12" s="52" t="s">
        <v>20</v>
      </c>
      <c r="B12" s="54"/>
      <c r="C12" s="54"/>
      <c r="D12" s="55">
        <f>AD108</f>
        <v>14.130536742772451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11.675423234092236</v>
      </c>
      <c r="P12" s="56" t="s">
        <v>89</v>
      </c>
      <c r="S12" s="120" t="s">
        <v>31</v>
      </c>
      <c r="T12" s="125">
        <v>4318</v>
      </c>
      <c r="U12" s="125">
        <v>4287</v>
      </c>
      <c r="V12" s="125">
        <v>4177</v>
      </c>
      <c r="W12" s="125">
        <v>4064</v>
      </c>
      <c r="X12" s="125">
        <v>4079</v>
      </c>
      <c r="Y12" s="125">
        <v>4268</v>
      </c>
      <c r="Z12" s="125">
        <v>4403</v>
      </c>
    </row>
    <row r="13" spans="1:32" ht="15" customHeight="1" x14ac:dyDescent="0.25">
      <c r="A13" s="52" t="s">
        <v>21</v>
      </c>
      <c r="B13" s="54"/>
      <c r="C13" s="54"/>
      <c r="D13" s="55">
        <f>AD109</f>
        <v>14.042361593156109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21.334634073129092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42.489165712999267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1455</v>
      </c>
      <c r="Z15" s="125">
        <v>1417</v>
      </c>
      <c r="AB15" s="129">
        <f t="shared" ref="AB15:AB34" si="2">IF(Z15="np",0,Z15/$Z$34)</f>
        <v>2.6583869575821248E-2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597</v>
      </c>
      <c r="Z16" s="125">
        <v>570</v>
      </c>
      <c r="AB16" s="129">
        <f t="shared" si="2"/>
        <v>1.0693581974748139E-2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3472</v>
      </c>
      <c r="Z17" s="125">
        <v>3655</v>
      </c>
      <c r="AB17" s="129">
        <f t="shared" si="2"/>
        <v>6.8570249329306041E-2</v>
      </c>
    </row>
    <row r="18" spans="1:28" x14ac:dyDescent="0.25">
      <c r="A18" s="82" t="str">
        <f>$S$1&amp;" ("&amp;$T$2&amp;" to "&amp;$Z$2&amp;")"</f>
        <v>Latrobe (2011-12 to 2017-18)</v>
      </c>
      <c r="B18" s="82"/>
      <c r="C18" s="82"/>
      <c r="D18" s="82"/>
      <c r="E18" s="82"/>
      <c r="F18" s="82"/>
      <c r="G18" s="82" t="str">
        <f>$S$1&amp;" ("&amp;$T$2&amp;" to "&amp;$Z$2&amp;")"</f>
        <v>Latrobe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1787</v>
      </c>
      <c r="Z18" s="125">
        <v>1642</v>
      </c>
      <c r="AB18" s="129">
        <f t="shared" si="2"/>
        <v>3.0805020355327093E-2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4271</v>
      </c>
      <c r="Z19" s="125">
        <v>4799</v>
      </c>
      <c r="AB19" s="129">
        <f t="shared" si="2"/>
        <v>9.0032455959326865E-2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1084</v>
      </c>
      <c r="Z20" s="125">
        <v>1114</v>
      </c>
      <c r="AB20" s="129">
        <f t="shared" si="2"/>
        <v>2.0899386526086711E-2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4962</v>
      </c>
      <c r="Z21" s="125">
        <v>5211</v>
      </c>
      <c r="AB21" s="129">
        <f t="shared" si="2"/>
        <v>9.7761852053355344E-2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3777</v>
      </c>
      <c r="Z22" s="125">
        <v>3548</v>
      </c>
      <c r="AB22" s="129">
        <f t="shared" si="2"/>
        <v>6.6562857625274377E-2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1289</v>
      </c>
      <c r="Z23" s="125">
        <v>1485</v>
      </c>
      <c r="AB23" s="129">
        <f t="shared" si="2"/>
        <v>2.7859595144738569E-2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399</v>
      </c>
      <c r="Z24" s="125">
        <v>478</v>
      </c>
      <c r="AB24" s="129">
        <f t="shared" si="2"/>
        <v>8.9676003226835267E-3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2096</v>
      </c>
      <c r="Z25" s="125">
        <v>2056</v>
      </c>
      <c r="AB25" s="129">
        <f t="shared" si="2"/>
        <v>3.8571937789617844E-2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635</v>
      </c>
      <c r="Z26" s="125">
        <v>903</v>
      </c>
      <c r="AB26" s="129">
        <f t="shared" si="2"/>
        <v>1.6940885128416787E-2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2938</v>
      </c>
      <c r="Z27" s="125">
        <v>2602</v>
      </c>
      <c r="AB27" s="129">
        <f t="shared" si="2"/>
        <v>4.881526368121869E-2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3590</v>
      </c>
      <c r="Z28" s="125">
        <v>4226</v>
      </c>
      <c r="AB28" s="129">
        <f t="shared" si="2"/>
        <v>7.9282591974185315E-2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3798</v>
      </c>
      <c r="Z29" s="125">
        <v>3789</v>
      </c>
      <c r="AB29" s="129">
        <f t="shared" si="2"/>
        <v>7.1084179126878408E-2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3933</v>
      </c>
      <c r="Z30" s="125">
        <v>3794</v>
      </c>
      <c r="AB30" s="129">
        <f t="shared" si="2"/>
        <v>7.1177982477534096E-2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5496</v>
      </c>
      <c r="Z31" s="125">
        <v>6475</v>
      </c>
      <c r="AB31" s="129">
        <f t="shared" si="2"/>
        <v>0.12147533909911262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526</v>
      </c>
      <c r="Z32" s="125">
        <v>646</v>
      </c>
      <c r="AB32" s="129">
        <f t="shared" si="2"/>
        <v>1.2119392904714556E-2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1580</v>
      </c>
      <c r="Z33" s="125">
        <v>1775</v>
      </c>
      <c r="AB33" s="129">
        <f t="shared" si="2"/>
        <v>3.3300189482768326E-2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51555</v>
      </c>
      <c r="Z34" s="132">
        <v>53303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6</v>
      </c>
      <c r="Y44" s="125">
        <v>11</v>
      </c>
      <c r="Z44" s="125">
        <v>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569</v>
      </c>
      <c r="Y45" s="125">
        <v>565</v>
      </c>
      <c r="Z45" s="125">
        <v>602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1523</v>
      </c>
      <c r="Y46" s="125">
        <v>1506</v>
      </c>
      <c r="Z46" s="125">
        <v>1506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2496</v>
      </c>
      <c r="Y47" s="125">
        <v>2566</v>
      </c>
      <c r="Z47" s="125">
        <v>2691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3310</v>
      </c>
      <c r="Y48" s="125">
        <v>3360</v>
      </c>
      <c r="Z48" s="125">
        <v>3370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Latrobe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2889</v>
      </c>
      <c r="Y49" s="125">
        <v>3130</v>
      </c>
      <c r="Z49" s="125">
        <v>3185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2534</v>
      </c>
      <c r="Y50" s="125">
        <v>2653</v>
      </c>
      <c r="Z50" s="125">
        <v>2761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2470</v>
      </c>
      <c r="Y51" s="125">
        <v>2440</v>
      </c>
      <c r="Z51" s="125">
        <v>2558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2610</v>
      </c>
      <c r="Y52" s="125">
        <v>2685</v>
      </c>
      <c r="Z52" s="125">
        <v>2714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2662</v>
      </c>
      <c r="Y53" s="125">
        <v>2663</v>
      </c>
      <c r="Z53" s="125">
        <v>2665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2482</v>
      </c>
      <c r="Y54" s="125">
        <v>2602</v>
      </c>
      <c r="Z54" s="125">
        <v>2657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1913</v>
      </c>
      <c r="Y55" s="125">
        <v>2002</v>
      </c>
      <c r="Z55" s="125">
        <v>2011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884</v>
      </c>
      <c r="Y56" s="125">
        <v>937</v>
      </c>
      <c r="Z56" s="125">
        <v>1022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252</v>
      </c>
      <c r="Y57" s="125">
        <v>299</v>
      </c>
      <c r="Z57" s="125">
        <v>367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131</v>
      </c>
      <c r="Y58" s="125">
        <v>130</v>
      </c>
      <c r="Z58" s="125">
        <v>142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73</v>
      </c>
      <c r="Y59" s="125">
        <v>73</v>
      </c>
      <c r="Z59" s="125">
        <v>78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32</v>
      </c>
      <c r="Y60" s="125">
        <v>38</v>
      </c>
      <c r="Z60" s="125">
        <v>45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26855</v>
      </c>
      <c r="Y61" s="125">
        <v>27663</v>
      </c>
      <c r="Z61" s="125">
        <v>28529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4</v>
      </c>
      <c r="Z63" s="125">
        <v>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Latrobe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689</v>
      </c>
      <c r="Y64" s="125">
        <v>723</v>
      </c>
      <c r="Z64" s="125">
        <v>736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1518</v>
      </c>
      <c r="Y65" s="125">
        <v>1548</v>
      </c>
      <c r="Z65" s="125">
        <v>1594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2497</v>
      </c>
      <c r="Y66" s="125">
        <v>2566</v>
      </c>
      <c r="Z66" s="125">
        <v>2599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2606</v>
      </c>
      <c r="Y67" s="125">
        <v>2718</v>
      </c>
      <c r="Z67" s="125">
        <v>2761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2321</v>
      </c>
      <c r="Y68" s="125">
        <v>2334</v>
      </c>
      <c r="Z68" s="125">
        <v>2588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2039</v>
      </c>
      <c r="Y69" s="125">
        <v>2128</v>
      </c>
      <c r="Z69" s="125">
        <v>2244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2219</v>
      </c>
      <c r="Y70" s="125">
        <v>2264</v>
      </c>
      <c r="Z70" s="125">
        <v>2219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2257</v>
      </c>
      <c r="Y71" s="125">
        <v>2289</v>
      </c>
      <c r="Z71" s="125">
        <v>2526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2396</v>
      </c>
      <c r="Y72" s="125">
        <v>2396</v>
      </c>
      <c r="Z72" s="125">
        <v>2272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2124</v>
      </c>
      <c r="Y73" s="125">
        <v>2306</v>
      </c>
      <c r="Z73" s="125">
        <v>2410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1388</v>
      </c>
      <c r="Y74" s="125">
        <v>1486</v>
      </c>
      <c r="Z74" s="125">
        <v>1561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539</v>
      </c>
      <c r="Y75" s="125">
        <v>617</v>
      </c>
      <c r="Z75" s="125">
        <v>708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204</v>
      </c>
      <c r="Y76" s="125">
        <v>242</v>
      </c>
      <c r="Z76" s="125">
        <v>258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127</v>
      </c>
      <c r="Y77" s="125">
        <v>142</v>
      </c>
      <c r="Z77" s="125">
        <v>140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76</v>
      </c>
      <c r="Y78" s="125">
        <v>69</v>
      </c>
      <c r="Z78" s="125">
        <v>71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68</v>
      </c>
      <c r="Y79" s="125">
        <v>61</v>
      </c>
      <c r="Z79" s="125">
        <v>80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23072</v>
      </c>
      <c r="Y80" s="125">
        <v>23892</v>
      </c>
      <c r="Z80" s="125">
        <v>24773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Latrobe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1492</v>
      </c>
      <c r="Y83" s="125">
        <v>1543</v>
      </c>
      <c r="Z83" s="125">
        <v>1601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1806</v>
      </c>
      <c r="Y84" s="125">
        <v>1797</v>
      </c>
      <c r="Z84" s="125">
        <v>1795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53,303</v>
      </c>
      <c r="D85" s="96">
        <f t="shared" ref="D85:D90" si="4">AD4</f>
        <v>3.3905537775191563E-2</v>
      </c>
      <c r="E85" s="97">
        <f t="shared" ref="E85:E90" si="5">AD4</f>
        <v>3.3905537775191563E-2</v>
      </c>
      <c r="F85" s="96">
        <f t="shared" ref="F85:F90" si="6">AF4</f>
        <v>4.8858717040535238E-2</v>
      </c>
      <c r="G85" s="97">
        <f t="shared" ref="G85:G90" si="7">AF4</f>
        <v>4.8858717040535238E-2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5125</v>
      </c>
      <c r="Y85" s="125">
        <v>5125</v>
      </c>
      <c r="Z85" s="125">
        <v>5147</v>
      </c>
    </row>
    <row r="86" spans="1:32" ht="15" customHeight="1" x14ac:dyDescent="0.25">
      <c r="A86" s="98" t="s">
        <v>4</v>
      </c>
      <c r="B86" s="95"/>
      <c r="C86" s="109" t="str">
        <f t="shared" si="3"/>
        <v>28,529</v>
      </c>
      <c r="D86" s="96">
        <f t="shared" si="4"/>
        <v>3.13053537215775E-2</v>
      </c>
      <c r="E86" s="97">
        <f t="shared" si="5"/>
        <v>3.13053537215775E-2</v>
      </c>
      <c r="F86" s="96">
        <f t="shared" si="6"/>
        <v>3.809766392547842E-2</v>
      </c>
      <c r="G86" s="97">
        <f t="shared" si="7"/>
        <v>3.809766392547842E-2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832</v>
      </c>
      <c r="Y86" s="125">
        <v>930</v>
      </c>
      <c r="Z86" s="125">
        <v>978</v>
      </c>
    </row>
    <row r="87" spans="1:32" ht="15" customHeight="1" x14ac:dyDescent="0.25">
      <c r="A87" s="98" t="s">
        <v>5</v>
      </c>
      <c r="B87" s="95"/>
      <c r="C87" s="109" t="str">
        <f t="shared" si="3"/>
        <v>24,773</v>
      </c>
      <c r="D87" s="96">
        <f t="shared" si="4"/>
        <v>3.6874267537250871E-2</v>
      </c>
      <c r="E87" s="97">
        <f t="shared" si="5"/>
        <v>3.6874267537250871E-2</v>
      </c>
      <c r="F87" s="96">
        <f t="shared" si="6"/>
        <v>6.1487702459508187E-2</v>
      </c>
      <c r="G87" s="97">
        <f t="shared" si="7"/>
        <v>6.1487702459508187E-2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769</v>
      </c>
      <c r="Y87" s="125">
        <v>787</v>
      </c>
      <c r="Z87" s="125">
        <v>806</v>
      </c>
    </row>
    <row r="88" spans="1:32" ht="15" customHeight="1" x14ac:dyDescent="0.25">
      <c r="A88" s="95" t="s">
        <v>6</v>
      </c>
      <c r="B88" s="95"/>
      <c r="C88" s="109" t="str">
        <f t="shared" si="3"/>
        <v>37,686</v>
      </c>
      <c r="D88" s="96">
        <f t="shared" si="4"/>
        <v>2.5804344275681901E-2</v>
      </c>
      <c r="E88" s="97">
        <f t="shared" si="5"/>
        <v>2.5804344275681901E-2</v>
      </c>
      <c r="F88" s="96">
        <f t="shared" si="6"/>
        <v>1.4755775755290967E-2</v>
      </c>
      <c r="G88" s="97">
        <f t="shared" si="7"/>
        <v>1.4755775755290967E-2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860</v>
      </c>
      <c r="Y88" s="125">
        <v>903</v>
      </c>
      <c r="Z88" s="125">
        <v>949</v>
      </c>
    </row>
    <row r="89" spans="1:32" ht="15" customHeight="1" x14ac:dyDescent="0.25">
      <c r="A89" s="95" t="s">
        <v>104</v>
      </c>
      <c r="B89" s="95"/>
      <c r="C89" s="146" t="str">
        <f t="shared" si="3"/>
        <v>$43,485</v>
      </c>
      <c r="D89" s="96">
        <f t="shared" si="4"/>
        <v>4.8588454246838886E-2</v>
      </c>
      <c r="E89" s="97">
        <f t="shared" si="5"/>
        <v>4.8588454246838886E-2</v>
      </c>
      <c r="F89" s="96">
        <f t="shared" si="6"/>
        <v>0.16912553878846803</v>
      </c>
      <c r="G89" s="97">
        <f t="shared" si="7"/>
        <v>0.16912553878846803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1995</v>
      </c>
      <c r="Y89" s="125">
        <v>2080</v>
      </c>
      <c r="Z89" s="125">
        <v>2119</v>
      </c>
    </row>
    <row r="90" spans="1:32" ht="15" customHeight="1" x14ac:dyDescent="0.25">
      <c r="A90" s="95" t="s">
        <v>7</v>
      </c>
      <c r="B90" s="95"/>
      <c r="C90" s="109" t="str">
        <f t="shared" si="3"/>
        <v>$2,172.2 mil</v>
      </c>
      <c r="D90" s="96">
        <f t="shared" si="4"/>
        <v>4.5143224912196356E-2</v>
      </c>
      <c r="E90" s="97">
        <f t="shared" si="5"/>
        <v>4.5143224912196356E-2</v>
      </c>
      <c r="F90" s="96">
        <f t="shared" si="6"/>
        <v>0.16408310485918909</v>
      </c>
      <c r="G90" s="97">
        <f t="shared" si="7"/>
        <v>0.16408310485918909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2774</v>
      </c>
      <c r="Y90" s="125">
        <v>2768</v>
      </c>
      <c r="Z90" s="125">
        <v>2975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19129</v>
      </c>
      <c r="Y91" s="125">
        <v>19291</v>
      </c>
      <c r="Z91" s="125">
        <v>19659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1189</v>
      </c>
      <c r="Y93" s="125">
        <v>1300</v>
      </c>
      <c r="Z93" s="125">
        <v>1383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3043</v>
      </c>
      <c r="Y94" s="125">
        <v>3189</v>
      </c>
      <c r="Z94" s="125">
        <v>3299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564</v>
      </c>
      <c r="Y95" s="125">
        <v>566</v>
      </c>
      <c r="Z95" s="125">
        <v>612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2530</v>
      </c>
      <c r="Y96" s="125">
        <v>2751</v>
      </c>
      <c r="Z96" s="125">
        <v>2927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3125</v>
      </c>
      <c r="Y97" s="125">
        <v>3337</v>
      </c>
      <c r="Z97" s="125">
        <v>3410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2026</v>
      </c>
      <c r="Y98" s="125">
        <v>2031</v>
      </c>
      <c r="Z98" s="125">
        <v>2132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128</v>
      </c>
      <c r="Y99" s="125">
        <v>128</v>
      </c>
      <c r="Z99" s="125">
        <v>153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1070</v>
      </c>
      <c r="Y100" s="125">
        <v>1116</v>
      </c>
      <c r="Z100" s="125">
        <v>1236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17008</v>
      </c>
      <c r="Y101" s="125">
        <v>17447</v>
      </c>
      <c r="Z101" s="125">
        <v>18026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36271</v>
      </c>
      <c r="Y104" s="125">
        <v>37709</v>
      </c>
      <c r="Z104" s="125">
        <v>38817</v>
      </c>
      <c r="AB104" s="122" t="str">
        <f>TEXT(Z104,"###,###")</f>
        <v>38,817</v>
      </c>
      <c r="AD104" s="143">
        <f>Z104/($Z$4)*100</f>
        <v>72.823293248034815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9598</v>
      </c>
      <c r="Y105" s="125">
        <v>10103</v>
      </c>
      <c r="Z105" s="125">
        <v>10220</v>
      </c>
      <c r="AB105" s="122" t="str">
        <f>TEXT(Z105,"###,###")</f>
        <v>10,220</v>
      </c>
      <c r="AD105" s="143">
        <f>Z105/($Z$4)*100</f>
        <v>19.173404874022101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45869</v>
      </c>
      <c r="Y106" s="132">
        <v>47812</v>
      </c>
      <c r="Z106" s="132">
        <v>49037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5669</v>
      </c>
      <c r="Y108" s="125">
        <v>6601</v>
      </c>
      <c r="Z108" s="125">
        <v>7532</v>
      </c>
      <c r="AB108" s="122" t="str">
        <f>TEXT(Z108,"###,###")</f>
        <v>7,532</v>
      </c>
      <c r="AD108" s="143">
        <f>Z108/($Z$4)*100</f>
        <v>14.130536742772451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6897</v>
      </c>
      <c r="Y109" s="125">
        <v>7668</v>
      </c>
      <c r="Z109" s="125">
        <v>7485</v>
      </c>
      <c r="AB109" s="122" t="str">
        <f>TEXT(Z109,"###,###")</f>
        <v>7,485</v>
      </c>
      <c r="AD109" s="143">
        <f>Z109/($Z$4)*100</f>
        <v>14.042361593156109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10884</v>
      </c>
      <c r="Y110" s="125">
        <v>11346</v>
      </c>
      <c r="Z110" s="125">
        <v>11372</v>
      </c>
      <c r="AB110" s="122" t="str">
        <f>TEXT(Z110,"###,###")</f>
        <v>11,372</v>
      </c>
      <c r="AD110" s="143">
        <f>Z110/($Z$4)*100</f>
        <v>21.334634073129092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22425</v>
      </c>
      <c r="Y111" s="125">
        <v>22197</v>
      </c>
      <c r="Z111" s="125">
        <v>22648</v>
      </c>
      <c r="AB111" s="122" t="str">
        <f>TEXT(Z111,"###,###")</f>
        <v>22,648</v>
      </c>
      <c r="AD111" s="143">
        <f>Z111/($Z$4)*100</f>
        <v>42.489165712999267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49927</v>
      </c>
      <c r="Y112" s="125">
        <v>51555</v>
      </c>
      <c r="Z112" s="125">
        <v>53303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42.57</v>
      </c>
      <c r="U118" s="144">
        <v>40.86</v>
      </c>
      <c r="V118" s="144">
        <v>39.97</v>
      </c>
      <c r="W118" s="144">
        <v>38.130000000000003</v>
      </c>
      <c r="X118" s="144">
        <v>39.24</v>
      </c>
      <c r="Y118" s="144">
        <v>41.51</v>
      </c>
      <c r="Z118" s="144">
        <v>41.69</v>
      </c>
      <c r="AB118" s="122" t="str">
        <f>TEXT(Z118,"##.0")</f>
        <v>41.7</v>
      </c>
    </row>
    <row r="120" spans="19:32" x14ac:dyDescent="0.25">
      <c r="S120" s="115" t="s">
        <v>106</v>
      </c>
      <c r="T120" s="125">
        <v>32817</v>
      </c>
      <c r="U120" s="125">
        <v>32186</v>
      </c>
      <c r="V120" s="125">
        <v>32411</v>
      </c>
      <c r="W120" s="125">
        <v>32305</v>
      </c>
      <c r="X120" s="125">
        <v>32060</v>
      </c>
      <c r="Y120" s="125">
        <v>32470</v>
      </c>
      <c r="Z120" s="125">
        <v>33285</v>
      </c>
      <c r="AB120" s="122" t="str">
        <f>TEXT(Z120,"###,###")</f>
        <v>33,285</v>
      </c>
    </row>
    <row r="121" spans="19:32" x14ac:dyDescent="0.25">
      <c r="S121" s="115" t="s">
        <v>107</v>
      </c>
      <c r="T121" s="125">
        <v>2207</v>
      </c>
      <c r="U121" s="125">
        <v>2160</v>
      </c>
      <c r="V121" s="125">
        <v>2180</v>
      </c>
      <c r="W121" s="125">
        <v>2099</v>
      </c>
      <c r="X121" s="125">
        <v>2097</v>
      </c>
      <c r="Y121" s="125">
        <v>2132</v>
      </c>
      <c r="Z121" s="125">
        <v>2220</v>
      </c>
      <c r="AB121" s="122" t="str">
        <f>TEXT(Z121,"###,###")</f>
        <v>2,220</v>
      </c>
    </row>
    <row r="122" spans="19:32" x14ac:dyDescent="0.25">
      <c r="S122" s="115" t="s">
        <v>108</v>
      </c>
      <c r="T122" s="125">
        <v>2112</v>
      </c>
      <c r="U122" s="125">
        <v>2128</v>
      </c>
      <c r="V122" s="125">
        <v>1997</v>
      </c>
      <c r="W122" s="125">
        <v>1965</v>
      </c>
      <c r="X122" s="125">
        <v>1985</v>
      </c>
      <c r="Y122" s="125">
        <v>2136</v>
      </c>
      <c r="Z122" s="125">
        <v>2180</v>
      </c>
      <c r="AB122" s="122" t="str">
        <f>TEXT(Z122,"###,###")</f>
        <v>2,180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34929</v>
      </c>
      <c r="U124" s="125">
        <v>34314</v>
      </c>
      <c r="V124" s="125">
        <v>34408</v>
      </c>
      <c r="W124" s="125">
        <v>34270</v>
      </c>
      <c r="X124" s="125">
        <v>34045</v>
      </c>
      <c r="Y124" s="125">
        <v>34606</v>
      </c>
      <c r="Z124" s="125">
        <v>35465</v>
      </c>
      <c r="AB124" s="122" t="str">
        <f>TEXT(Z124,"###,###")</f>
        <v>35,465</v>
      </c>
      <c r="AD124" s="139">
        <f>Z124/$Z$7*100</f>
        <v>94.106564772063891</v>
      </c>
    </row>
    <row r="125" spans="19:32" x14ac:dyDescent="0.25">
      <c r="S125" s="115" t="s">
        <v>110</v>
      </c>
      <c r="T125" s="125">
        <v>4319</v>
      </c>
      <c r="U125" s="125">
        <v>4288</v>
      </c>
      <c r="V125" s="125">
        <v>4177</v>
      </c>
      <c r="W125" s="125">
        <v>4064</v>
      </c>
      <c r="X125" s="125">
        <v>4082</v>
      </c>
      <c r="Y125" s="125">
        <v>4268</v>
      </c>
      <c r="Z125" s="125">
        <v>4400</v>
      </c>
      <c r="AB125" s="122" t="str">
        <f>TEXT(Z125,"###,###")</f>
        <v>4,400</v>
      </c>
      <c r="AD125" s="139">
        <f>Z125/$Z$7*100</f>
        <v>11.675423234092236</v>
      </c>
    </row>
    <row r="127" spans="19:32" x14ac:dyDescent="0.25">
      <c r="S127" s="115" t="s">
        <v>111</v>
      </c>
      <c r="T127" s="125">
        <v>19908</v>
      </c>
      <c r="U127" s="125">
        <v>19487</v>
      </c>
      <c r="V127" s="125">
        <v>19498</v>
      </c>
      <c r="W127" s="125">
        <v>19311</v>
      </c>
      <c r="X127" s="125">
        <v>19129</v>
      </c>
      <c r="Y127" s="125">
        <v>19291</v>
      </c>
      <c r="Z127" s="125">
        <v>19659</v>
      </c>
      <c r="AB127" s="122" t="str">
        <f>TEXT(Z127,"###,###")</f>
        <v>19,659</v>
      </c>
      <c r="AD127" s="139">
        <f>Z127/$Z$7*100</f>
        <v>52.165260308868014</v>
      </c>
    </row>
    <row r="128" spans="19:32" x14ac:dyDescent="0.25">
      <c r="S128" s="115" t="s">
        <v>112</v>
      </c>
      <c r="T128" s="125">
        <v>17230</v>
      </c>
      <c r="U128" s="125">
        <v>16986</v>
      </c>
      <c r="V128" s="125">
        <v>17088</v>
      </c>
      <c r="W128" s="125">
        <v>17058</v>
      </c>
      <c r="X128" s="125">
        <v>17008</v>
      </c>
      <c r="Y128" s="125">
        <v>17447</v>
      </c>
      <c r="Z128" s="125">
        <v>18026</v>
      </c>
      <c r="AB128" s="122" t="str">
        <f>TEXT(Z128,"###,###")</f>
        <v>18,026</v>
      </c>
      <c r="AD128" s="139">
        <f>Z128/$Z$7*100</f>
        <v>47.832086185851509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5" id="{1263EDD4-21AD-467E-9D39-AD41741E6B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38" id="{FF9DDB40-5589-4C44-A32A-3E23A1C33E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41" id="{F5C049F3-9CA3-4649-B5F4-FB33E36533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44" id="{2AB9277B-962B-441F-B168-97CBACE249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F314-3746-4ED5-A681-B17CD6CD2020}">
  <sheetPr codeName="Sheet10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Loddon</v>
      </c>
      <c r="T1" s="113"/>
      <c r="U1" s="113"/>
      <c r="V1" s="113"/>
      <c r="W1" s="113"/>
      <c r="X1" s="113"/>
      <c r="Y1" s="114" t="str">
        <f>Y3</f>
        <v>8.38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155</v>
      </c>
      <c r="Y3" s="118" t="s">
        <v>247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8.38 Loddon,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4994</v>
      </c>
      <c r="U4" s="121">
        <v>4955</v>
      </c>
      <c r="V4" s="121">
        <v>4920</v>
      </c>
      <c r="W4" s="121">
        <v>4796</v>
      </c>
      <c r="X4" s="121">
        <v>4538</v>
      </c>
      <c r="Y4" s="121">
        <v>5061</v>
      </c>
      <c r="Z4" s="121">
        <v>5367</v>
      </c>
      <c r="AB4" s="122" t="str">
        <f>TEXT(Z4,"###,###")</f>
        <v>5,367</v>
      </c>
      <c r="AD4" s="123">
        <f>Z4/Y4-1</f>
        <v>6.0462359217545947E-2</v>
      </c>
      <c r="AF4" s="123">
        <f t="shared" ref="AF4:AF9" si="0">Z4/T4-1</f>
        <v>7.4689627553063742E-2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2689</v>
      </c>
      <c r="U5" s="121">
        <v>2682</v>
      </c>
      <c r="V5" s="121">
        <v>2595</v>
      </c>
      <c r="W5" s="121">
        <v>2541</v>
      </c>
      <c r="X5" s="121">
        <v>2370</v>
      </c>
      <c r="Y5" s="121">
        <v>2615</v>
      </c>
      <c r="Z5" s="121">
        <v>2785</v>
      </c>
      <c r="AB5" s="122" t="str">
        <f>TEXT(Z5,"###,###")</f>
        <v>2,785</v>
      </c>
      <c r="AD5" s="123">
        <f t="shared" ref="AD5:AD9" si="1">Z5/Y5-1</f>
        <v>6.5009560229445595E-2</v>
      </c>
      <c r="AF5" s="123">
        <f t="shared" si="0"/>
        <v>3.5701004090739952E-2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2303</v>
      </c>
      <c r="U6" s="121">
        <v>2274</v>
      </c>
      <c r="V6" s="121">
        <v>2331</v>
      </c>
      <c r="W6" s="121">
        <v>2261</v>
      </c>
      <c r="X6" s="121">
        <v>2171</v>
      </c>
      <c r="Y6" s="121">
        <v>2446</v>
      </c>
      <c r="Z6" s="121">
        <v>2581</v>
      </c>
      <c r="AB6" s="122" t="str">
        <f>TEXT(Z6,"###,###")</f>
        <v>2,581</v>
      </c>
      <c r="AD6" s="123">
        <f t="shared" si="1"/>
        <v>5.5192150449713928E-2</v>
      </c>
      <c r="AF6" s="123">
        <f t="shared" si="0"/>
        <v>0.12071211463308718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3402</v>
      </c>
      <c r="U7" s="121">
        <v>3428</v>
      </c>
      <c r="V7" s="121">
        <v>3413</v>
      </c>
      <c r="W7" s="121">
        <v>3354</v>
      </c>
      <c r="X7" s="121">
        <v>3226</v>
      </c>
      <c r="Y7" s="121">
        <v>3495</v>
      </c>
      <c r="Z7" s="121">
        <v>3733</v>
      </c>
      <c r="AB7" s="122" t="str">
        <f>TEXT(Z7,"###,###")</f>
        <v>3,733</v>
      </c>
      <c r="AD7" s="123">
        <f t="shared" si="1"/>
        <v>6.8097281831187351E-2</v>
      </c>
      <c r="AF7" s="123">
        <f t="shared" si="0"/>
        <v>9.7295708406819559E-2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5,367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3,733</v>
      </c>
      <c r="P8" s="48"/>
      <c r="S8" s="120" t="s">
        <v>88</v>
      </c>
      <c r="T8" s="121">
        <v>26187.54</v>
      </c>
      <c r="U8" s="121">
        <v>27914.9</v>
      </c>
      <c r="V8" s="121">
        <v>27515.71</v>
      </c>
      <c r="W8" s="121">
        <v>29998.52</v>
      </c>
      <c r="X8" s="121">
        <v>31322</v>
      </c>
      <c r="Y8" s="121">
        <v>31533</v>
      </c>
      <c r="Z8" s="121">
        <v>34693.5</v>
      </c>
      <c r="AB8" s="122" t="str">
        <f>TEXT(Z8,"$###,###")</f>
        <v>$34,694</v>
      </c>
      <c r="AD8" s="123">
        <f t="shared" si="1"/>
        <v>0.10022833222338501</v>
      </c>
      <c r="AF8" s="123">
        <f t="shared" si="0"/>
        <v>0.32480943227198877</v>
      </c>
    </row>
    <row r="9" spans="1:32" x14ac:dyDescent="0.25">
      <c r="A9" s="52" t="s">
        <v>15</v>
      </c>
      <c r="B9" s="53"/>
      <c r="C9" s="54"/>
      <c r="D9" s="55">
        <f>AD104</f>
        <v>58.393888578349177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53.924457540851868</v>
      </c>
      <c r="P9" s="56" t="s">
        <v>89</v>
      </c>
      <c r="S9" s="120" t="s">
        <v>7</v>
      </c>
      <c r="T9" s="121">
        <v>111085948</v>
      </c>
      <c r="U9" s="121">
        <v>120151127</v>
      </c>
      <c r="V9" s="121">
        <v>123084122</v>
      </c>
      <c r="W9" s="121">
        <v>124580125</v>
      </c>
      <c r="X9" s="121">
        <v>114402239</v>
      </c>
      <c r="Y9" s="121">
        <v>142593156</v>
      </c>
      <c r="Z9" s="121">
        <v>174466139</v>
      </c>
      <c r="AB9" s="122" t="str">
        <f>TEXT(Z9/1000000,"$#,###.0")&amp;" mil"</f>
        <v>$174.5 mil</v>
      </c>
      <c r="AD9" s="123">
        <f t="shared" si="1"/>
        <v>0.22352393266336001</v>
      </c>
      <c r="AF9" s="123">
        <f t="shared" si="0"/>
        <v>0.57055093052813488</v>
      </c>
    </row>
    <row r="10" spans="1:32" x14ac:dyDescent="0.25">
      <c r="A10" s="52" t="s">
        <v>18</v>
      </c>
      <c r="B10" s="53"/>
      <c r="C10" s="54"/>
      <c r="D10" s="55">
        <f>AD105</f>
        <v>17.700763927706355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45.995178140905438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76.024645057594427</v>
      </c>
      <c r="P11" s="56" t="s">
        <v>89</v>
      </c>
      <c r="S11" s="120" t="s">
        <v>30</v>
      </c>
      <c r="T11" s="125">
        <v>3625</v>
      </c>
      <c r="U11" s="125">
        <v>3617</v>
      </c>
      <c r="V11" s="125">
        <v>3605</v>
      </c>
      <c r="W11" s="125">
        <v>3526</v>
      </c>
      <c r="X11" s="125">
        <v>3370</v>
      </c>
      <c r="Y11" s="125">
        <v>3786</v>
      </c>
      <c r="Z11" s="125">
        <v>3947</v>
      </c>
    </row>
    <row r="12" spans="1:32" ht="28.5" customHeight="1" x14ac:dyDescent="0.25">
      <c r="A12" s="52" t="s">
        <v>20</v>
      </c>
      <c r="B12" s="54"/>
      <c r="C12" s="54"/>
      <c r="D12" s="55">
        <f>AD108</f>
        <v>18.986398360350289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38.119474953120815</v>
      </c>
      <c r="P12" s="56" t="s">
        <v>89</v>
      </c>
      <c r="S12" s="120" t="s">
        <v>31</v>
      </c>
      <c r="T12" s="125">
        <v>1368</v>
      </c>
      <c r="U12" s="125">
        <v>1343</v>
      </c>
      <c r="V12" s="125">
        <v>1316</v>
      </c>
      <c r="W12" s="125">
        <v>1270</v>
      </c>
      <c r="X12" s="125">
        <v>1171</v>
      </c>
      <c r="Y12" s="125">
        <v>1275</v>
      </c>
      <c r="Z12" s="125">
        <v>1420</v>
      </c>
    </row>
    <row r="13" spans="1:32" ht="15" customHeight="1" x14ac:dyDescent="0.25">
      <c r="A13" s="52" t="s">
        <v>21</v>
      </c>
      <c r="B13" s="54"/>
      <c r="C13" s="54"/>
      <c r="D13" s="55">
        <f>AD109</f>
        <v>14.663685485373579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46.8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21.781255822619713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20.570150922302961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796</v>
      </c>
      <c r="Z15" s="125">
        <v>819</v>
      </c>
      <c r="AB15" s="129">
        <f t="shared" ref="AB15:AB34" si="2">IF(Z15="np",0,Z15/$Z$34)</f>
        <v>0.15259921743991056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31</v>
      </c>
      <c r="Z16" s="125">
        <v>42</v>
      </c>
      <c r="AB16" s="129">
        <f t="shared" si="2"/>
        <v>7.8256008943543877E-3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357</v>
      </c>
      <c r="Z17" s="125">
        <v>489</v>
      </c>
      <c r="AB17" s="129">
        <f t="shared" si="2"/>
        <v>9.1112353269983237E-2</v>
      </c>
    </row>
    <row r="18" spans="1:28" x14ac:dyDescent="0.25">
      <c r="A18" s="82" t="str">
        <f>$S$1&amp;" ("&amp;$T$2&amp;" to "&amp;$Z$2&amp;")"</f>
        <v>Loddon (2011-12 to 2017-18)</v>
      </c>
      <c r="B18" s="82"/>
      <c r="C18" s="82"/>
      <c r="D18" s="82"/>
      <c r="E18" s="82"/>
      <c r="F18" s="82"/>
      <c r="G18" s="82" t="str">
        <f>$S$1&amp;" ("&amp;$T$2&amp;" to "&amp;$Z$2&amp;")"</f>
        <v>Loddon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25</v>
      </c>
      <c r="Z18" s="125">
        <v>20</v>
      </c>
      <c r="AB18" s="129">
        <f t="shared" si="2"/>
        <v>3.7264766163592321E-3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180</v>
      </c>
      <c r="Z19" s="125">
        <v>209</v>
      </c>
      <c r="AB19" s="129">
        <f t="shared" si="2"/>
        <v>3.8941680640953977E-2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148</v>
      </c>
      <c r="Z20" s="125">
        <v>165</v>
      </c>
      <c r="AB20" s="129">
        <f t="shared" si="2"/>
        <v>3.0743432084963666E-2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304</v>
      </c>
      <c r="Z21" s="125">
        <v>333</v>
      </c>
      <c r="AB21" s="129">
        <f t="shared" si="2"/>
        <v>6.204583566238122E-2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171</v>
      </c>
      <c r="Z22" s="125">
        <v>162</v>
      </c>
      <c r="AB22" s="129">
        <f t="shared" si="2"/>
        <v>3.0184460592509781E-2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184</v>
      </c>
      <c r="Z23" s="125">
        <v>192</v>
      </c>
      <c r="AB23" s="129">
        <f t="shared" si="2"/>
        <v>3.5774175517048631E-2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21</v>
      </c>
      <c r="Z24" s="125">
        <v>24</v>
      </c>
      <c r="AB24" s="129">
        <f t="shared" si="2"/>
        <v>4.4717719396310789E-3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103</v>
      </c>
      <c r="Z25" s="125">
        <v>125</v>
      </c>
      <c r="AB25" s="129">
        <f t="shared" si="2"/>
        <v>2.3290478852245201E-2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41</v>
      </c>
      <c r="Z26" s="125">
        <v>64</v>
      </c>
      <c r="AB26" s="129">
        <f t="shared" si="2"/>
        <v>1.1924725172349543E-2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104</v>
      </c>
      <c r="Z27" s="125">
        <v>130</v>
      </c>
      <c r="AB27" s="129">
        <f t="shared" si="2"/>
        <v>2.422209800633501E-2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218</v>
      </c>
      <c r="Z28" s="125">
        <v>272</v>
      </c>
      <c r="AB28" s="129">
        <f t="shared" si="2"/>
        <v>5.068008198248556E-2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313</v>
      </c>
      <c r="Z29" s="125">
        <v>271</v>
      </c>
      <c r="AB29" s="129">
        <f t="shared" si="2"/>
        <v>5.0493758151667595E-2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320</v>
      </c>
      <c r="Z30" s="125">
        <v>353</v>
      </c>
      <c r="AB30" s="129">
        <f t="shared" si="2"/>
        <v>6.5772312278740447E-2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511</v>
      </c>
      <c r="Z31" s="125">
        <v>529</v>
      </c>
      <c r="AB31" s="129">
        <f t="shared" si="2"/>
        <v>9.8565306502701691E-2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66</v>
      </c>
      <c r="Z32" s="125">
        <v>77</v>
      </c>
      <c r="AB32" s="129">
        <f t="shared" si="2"/>
        <v>1.4346934972983045E-2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73</v>
      </c>
      <c r="Z33" s="125">
        <v>100</v>
      </c>
      <c r="AB33" s="129">
        <f t="shared" si="2"/>
        <v>1.8632383081796162E-2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5061</v>
      </c>
      <c r="Z34" s="132">
        <v>5367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5</v>
      </c>
      <c r="Y44" s="125">
        <v>10</v>
      </c>
      <c r="Z44" s="125">
        <v>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44</v>
      </c>
      <c r="Y45" s="125">
        <v>44</v>
      </c>
      <c r="Z45" s="125">
        <v>75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134</v>
      </c>
      <c r="Y46" s="125">
        <v>132</v>
      </c>
      <c r="Z46" s="125">
        <v>137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182</v>
      </c>
      <c r="Y47" s="125">
        <v>209</v>
      </c>
      <c r="Z47" s="125">
        <v>195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199</v>
      </c>
      <c r="Y48" s="125">
        <v>227</v>
      </c>
      <c r="Z48" s="125">
        <v>210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Loddon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175</v>
      </c>
      <c r="Y49" s="125">
        <v>214</v>
      </c>
      <c r="Z49" s="125">
        <v>215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189</v>
      </c>
      <c r="Y50" s="125">
        <v>175</v>
      </c>
      <c r="Z50" s="125">
        <v>188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190</v>
      </c>
      <c r="Y51" s="125">
        <v>220</v>
      </c>
      <c r="Z51" s="125">
        <v>220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217</v>
      </c>
      <c r="Y52" s="125">
        <v>257</v>
      </c>
      <c r="Z52" s="125">
        <v>263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231</v>
      </c>
      <c r="Y53" s="125">
        <v>232</v>
      </c>
      <c r="Z53" s="125">
        <v>254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299</v>
      </c>
      <c r="Y54" s="125">
        <v>327</v>
      </c>
      <c r="Z54" s="125">
        <v>330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221</v>
      </c>
      <c r="Y55" s="125">
        <v>248</v>
      </c>
      <c r="Z55" s="125">
        <v>264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144</v>
      </c>
      <c r="Y56" s="125">
        <v>153</v>
      </c>
      <c r="Z56" s="125">
        <v>202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75</v>
      </c>
      <c r="Y57" s="125">
        <v>88</v>
      </c>
      <c r="Z57" s="125">
        <v>96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44</v>
      </c>
      <c r="Y58" s="125">
        <v>43</v>
      </c>
      <c r="Z58" s="125">
        <v>41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20</v>
      </c>
      <c r="Y59" s="125">
        <v>26</v>
      </c>
      <c r="Z59" s="125">
        <v>36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7</v>
      </c>
      <c r="Y60" s="125">
        <v>10</v>
      </c>
      <c r="Z60" s="125">
        <v>16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2369</v>
      </c>
      <c r="Y61" s="125">
        <v>2615</v>
      </c>
      <c r="Z61" s="125">
        <v>2788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</v>
      </c>
      <c r="Y63" s="125">
        <v>8</v>
      </c>
      <c r="Z63" s="125">
        <v>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Loddon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55</v>
      </c>
      <c r="Y64" s="125">
        <v>58</v>
      </c>
      <c r="Z64" s="125">
        <v>55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107</v>
      </c>
      <c r="Y65" s="125">
        <v>137</v>
      </c>
      <c r="Z65" s="125">
        <v>153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159</v>
      </c>
      <c r="Y66" s="125">
        <v>198</v>
      </c>
      <c r="Z66" s="125">
        <v>216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143</v>
      </c>
      <c r="Y67" s="125">
        <v>163</v>
      </c>
      <c r="Z67" s="125">
        <v>193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157</v>
      </c>
      <c r="Y68" s="125">
        <v>174</v>
      </c>
      <c r="Z68" s="125">
        <v>181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161</v>
      </c>
      <c r="Y69" s="125">
        <v>179</v>
      </c>
      <c r="Z69" s="125">
        <v>201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219</v>
      </c>
      <c r="Y70" s="125">
        <v>233</v>
      </c>
      <c r="Z70" s="125">
        <v>222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222</v>
      </c>
      <c r="Y71" s="125">
        <v>246</v>
      </c>
      <c r="Z71" s="125">
        <v>265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270</v>
      </c>
      <c r="Y72" s="125">
        <v>272</v>
      </c>
      <c r="Z72" s="125">
        <v>269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270</v>
      </c>
      <c r="Y73" s="125">
        <v>313</v>
      </c>
      <c r="Z73" s="125">
        <v>325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206</v>
      </c>
      <c r="Y74" s="125">
        <v>235</v>
      </c>
      <c r="Z74" s="125">
        <v>227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106</v>
      </c>
      <c r="Y75" s="125">
        <v>128</v>
      </c>
      <c r="Z75" s="125">
        <v>137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39</v>
      </c>
      <c r="Y76" s="125">
        <v>46</v>
      </c>
      <c r="Z76" s="125">
        <v>51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22</v>
      </c>
      <c r="Y77" s="125">
        <v>23</v>
      </c>
      <c r="Z77" s="125">
        <v>26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20</v>
      </c>
      <c r="Y78" s="125">
        <v>18</v>
      </c>
      <c r="Z78" s="125">
        <v>29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14</v>
      </c>
      <c r="Y79" s="125">
        <v>15</v>
      </c>
      <c r="Z79" s="125">
        <v>14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2167</v>
      </c>
      <c r="Y80" s="125">
        <v>2446</v>
      </c>
      <c r="Z80" s="125">
        <v>2584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Loddon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185</v>
      </c>
      <c r="Y83" s="125">
        <v>204</v>
      </c>
      <c r="Z83" s="125">
        <v>208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85</v>
      </c>
      <c r="Y84" s="125">
        <v>85</v>
      </c>
      <c r="Z84" s="125">
        <v>83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5,367</v>
      </c>
      <c r="D85" s="96">
        <f t="shared" ref="D85:D90" si="4">AD4</f>
        <v>6.0462359217545947E-2</v>
      </c>
      <c r="E85" s="97">
        <f t="shared" ref="E85:E90" si="5">AD4</f>
        <v>6.0462359217545947E-2</v>
      </c>
      <c r="F85" s="96">
        <f t="shared" ref="F85:F90" si="6">AF4</f>
        <v>7.4689627553063742E-2</v>
      </c>
      <c r="G85" s="97">
        <f t="shared" ref="G85:G90" si="7">AF4</f>
        <v>7.4689627553063742E-2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190</v>
      </c>
      <c r="Y85" s="125">
        <v>178</v>
      </c>
      <c r="Z85" s="125">
        <v>196</v>
      </c>
    </row>
    <row r="86" spans="1:32" ht="15" customHeight="1" x14ac:dyDescent="0.25">
      <c r="A86" s="98" t="s">
        <v>4</v>
      </c>
      <c r="B86" s="95"/>
      <c r="C86" s="109" t="str">
        <f t="shared" si="3"/>
        <v>2,785</v>
      </c>
      <c r="D86" s="96">
        <f t="shared" si="4"/>
        <v>6.5009560229445595E-2</v>
      </c>
      <c r="E86" s="97">
        <f t="shared" si="5"/>
        <v>6.5009560229445595E-2</v>
      </c>
      <c r="F86" s="96">
        <f t="shared" si="6"/>
        <v>3.5701004090739952E-2</v>
      </c>
      <c r="G86" s="97">
        <f t="shared" si="7"/>
        <v>3.5701004090739952E-2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54</v>
      </c>
      <c r="Y86" s="125">
        <v>66</v>
      </c>
      <c r="Z86" s="125">
        <v>71</v>
      </c>
    </row>
    <row r="87" spans="1:32" ht="15" customHeight="1" x14ac:dyDescent="0.25">
      <c r="A87" s="98" t="s">
        <v>5</v>
      </c>
      <c r="B87" s="95"/>
      <c r="C87" s="109" t="str">
        <f t="shared" si="3"/>
        <v>2,581</v>
      </c>
      <c r="D87" s="96">
        <f t="shared" si="4"/>
        <v>5.5192150449713928E-2</v>
      </c>
      <c r="E87" s="97">
        <f t="shared" si="5"/>
        <v>5.5192150449713928E-2</v>
      </c>
      <c r="F87" s="96">
        <f t="shared" si="6"/>
        <v>0.12071211463308718</v>
      </c>
      <c r="G87" s="97">
        <f t="shared" si="7"/>
        <v>0.12071211463308718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43</v>
      </c>
      <c r="Y87" s="125">
        <v>45</v>
      </c>
      <c r="Z87" s="125">
        <v>39</v>
      </c>
    </row>
    <row r="88" spans="1:32" ht="15" customHeight="1" x14ac:dyDescent="0.25">
      <c r="A88" s="95" t="s">
        <v>6</v>
      </c>
      <c r="B88" s="95"/>
      <c r="C88" s="109" t="str">
        <f t="shared" si="3"/>
        <v>3,733</v>
      </c>
      <c r="D88" s="96">
        <f t="shared" si="4"/>
        <v>6.8097281831187351E-2</v>
      </c>
      <c r="E88" s="97">
        <f t="shared" si="5"/>
        <v>6.8097281831187351E-2</v>
      </c>
      <c r="F88" s="96">
        <f t="shared" si="6"/>
        <v>9.7295708406819559E-2</v>
      </c>
      <c r="G88" s="97">
        <f t="shared" si="7"/>
        <v>9.7295708406819559E-2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43</v>
      </c>
      <c r="Y88" s="125">
        <v>39</v>
      </c>
      <c r="Z88" s="125">
        <v>47</v>
      </c>
    </row>
    <row r="89" spans="1:32" ht="15" customHeight="1" x14ac:dyDescent="0.25">
      <c r="A89" s="95" t="s">
        <v>104</v>
      </c>
      <c r="B89" s="95"/>
      <c r="C89" s="146" t="str">
        <f t="shared" si="3"/>
        <v>$34,694</v>
      </c>
      <c r="D89" s="96">
        <f t="shared" si="4"/>
        <v>0.10022833222338501</v>
      </c>
      <c r="E89" s="97">
        <f t="shared" si="5"/>
        <v>0.10022833222338501</v>
      </c>
      <c r="F89" s="96">
        <f t="shared" si="6"/>
        <v>0.32480943227198877</v>
      </c>
      <c r="G89" s="97">
        <f t="shared" si="7"/>
        <v>0.32480943227198877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174</v>
      </c>
      <c r="Y89" s="125">
        <v>191</v>
      </c>
      <c r="Z89" s="125">
        <v>209</v>
      </c>
    </row>
    <row r="90" spans="1:32" ht="15" customHeight="1" x14ac:dyDescent="0.25">
      <c r="A90" s="95" t="s">
        <v>7</v>
      </c>
      <c r="B90" s="95"/>
      <c r="C90" s="109" t="str">
        <f t="shared" si="3"/>
        <v>$174.5 mil</v>
      </c>
      <c r="D90" s="96">
        <f t="shared" si="4"/>
        <v>0.22352393266336001</v>
      </c>
      <c r="E90" s="97">
        <f t="shared" si="5"/>
        <v>0.22352393266336001</v>
      </c>
      <c r="F90" s="96">
        <f t="shared" si="6"/>
        <v>0.57055093052813488</v>
      </c>
      <c r="G90" s="97">
        <f t="shared" si="7"/>
        <v>0.57055093052813488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319</v>
      </c>
      <c r="Y90" s="125">
        <v>344</v>
      </c>
      <c r="Z90" s="125">
        <v>375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1730</v>
      </c>
      <c r="Y91" s="125">
        <v>1874</v>
      </c>
      <c r="Z91" s="125">
        <v>2013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92</v>
      </c>
      <c r="Y93" s="125">
        <v>121</v>
      </c>
      <c r="Z93" s="125">
        <v>133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261</v>
      </c>
      <c r="Y94" s="125">
        <v>269</v>
      </c>
      <c r="Z94" s="125">
        <v>288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39</v>
      </c>
      <c r="Y95" s="125">
        <v>41</v>
      </c>
      <c r="Z95" s="125">
        <v>51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186</v>
      </c>
      <c r="Y96" s="125">
        <v>218</v>
      </c>
      <c r="Z96" s="125">
        <v>217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201</v>
      </c>
      <c r="Y97" s="125">
        <v>220</v>
      </c>
      <c r="Z97" s="125">
        <v>228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94</v>
      </c>
      <c r="Y98" s="125">
        <v>115</v>
      </c>
      <c r="Z98" s="125">
        <v>111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24</v>
      </c>
      <c r="Y99" s="125">
        <v>27</v>
      </c>
      <c r="Z99" s="125">
        <v>29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171</v>
      </c>
      <c r="Y100" s="125">
        <v>170</v>
      </c>
      <c r="Z100" s="125">
        <v>197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1497</v>
      </c>
      <c r="Y101" s="125">
        <v>1621</v>
      </c>
      <c r="Z101" s="125">
        <v>1712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2549</v>
      </c>
      <c r="Y104" s="125">
        <v>2996</v>
      </c>
      <c r="Z104" s="125">
        <v>3134</v>
      </c>
      <c r="AB104" s="122" t="str">
        <f>TEXT(Z104,"###,###")</f>
        <v>3,134</v>
      </c>
      <c r="AD104" s="143">
        <f>Z104/($Z$4)*100</f>
        <v>58.393888578349177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875</v>
      </c>
      <c r="Y105" s="125">
        <v>983</v>
      </c>
      <c r="Z105" s="125">
        <v>950</v>
      </c>
      <c r="AB105" s="122" t="str">
        <f>TEXT(Z105,"###,###")</f>
        <v>950</v>
      </c>
      <c r="AD105" s="143">
        <f>Z105/($Z$4)*100</f>
        <v>17.700763927706355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3424</v>
      </c>
      <c r="Y106" s="132">
        <v>3979</v>
      </c>
      <c r="Z106" s="132">
        <v>4084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847</v>
      </c>
      <c r="Y108" s="125">
        <v>1001</v>
      </c>
      <c r="Z108" s="125">
        <v>1019</v>
      </c>
      <c r="AB108" s="122" t="str">
        <f>TEXT(Z108,"###,###")</f>
        <v>1,019</v>
      </c>
      <c r="AD108" s="143">
        <f>Z108/($Z$4)*100</f>
        <v>18.986398360350289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617</v>
      </c>
      <c r="Y109" s="125">
        <v>766</v>
      </c>
      <c r="Z109" s="125">
        <v>787</v>
      </c>
      <c r="AB109" s="122" t="str">
        <f>TEXT(Z109,"###,###")</f>
        <v>787</v>
      </c>
      <c r="AD109" s="143">
        <f>Z109/($Z$4)*100</f>
        <v>14.663685485373579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984</v>
      </c>
      <c r="Y110" s="125">
        <v>1116</v>
      </c>
      <c r="Z110" s="125">
        <v>1169</v>
      </c>
      <c r="AB110" s="122" t="str">
        <f>TEXT(Z110,"###,###")</f>
        <v>1,169</v>
      </c>
      <c r="AD110" s="143">
        <f>Z110/($Z$4)*100</f>
        <v>21.781255822619713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973</v>
      </c>
      <c r="Y111" s="125">
        <v>1096</v>
      </c>
      <c r="Z111" s="125">
        <v>1104</v>
      </c>
      <c r="AB111" s="122" t="str">
        <f>TEXT(Z111,"###,###")</f>
        <v>1,104</v>
      </c>
      <c r="AD111" s="143">
        <f>Z111/($Z$4)*100</f>
        <v>20.570150922302961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4538</v>
      </c>
      <c r="Y112" s="125">
        <v>5061</v>
      </c>
      <c r="Z112" s="125">
        <v>5369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48.75</v>
      </c>
      <c r="U118" s="144">
        <v>48.26</v>
      </c>
      <c r="V118" s="144">
        <v>44.16</v>
      </c>
      <c r="W118" s="144">
        <v>46.34</v>
      </c>
      <c r="X118" s="144">
        <v>45.22</v>
      </c>
      <c r="Y118" s="144">
        <v>46.52</v>
      </c>
      <c r="Z118" s="144">
        <v>46.82</v>
      </c>
      <c r="AB118" s="122" t="str">
        <f>TEXT(Z118,"##.0")</f>
        <v>46.8</v>
      </c>
    </row>
    <row r="120" spans="19:32" x14ac:dyDescent="0.25">
      <c r="S120" s="115" t="s">
        <v>106</v>
      </c>
      <c r="T120" s="125">
        <v>2037</v>
      </c>
      <c r="U120" s="125">
        <v>2082</v>
      </c>
      <c r="V120" s="125">
        <v>2097</v>
      </c>
      <c r="W120" s="125">
        <v>2078</v>
      </c>
      <c r="X120" s="125">
        <v>2057</v>
      </c>
      <c r="Y120" s="125">
        <v>2220</v>
      </c>
      <c r="Z120" s="125">
        <v>2308</v>
      </c>
      <c r="AB120" s="122" t="str">
        <f>TEXT(Z120,"###,###")</f>
        <v>2,308</v>
      </c>
    </row>
    <row r="121" spans="19:32" x14ac:dyDescent="0.25">
      <c r="S121" s="115" t="s">
        <v>107</v>
      </c>
      <c r="T121" s="125">
        <v>834</v>
      </c>
      <c r="U121" s="125">
        <v>814</v>
      </c>
      <c r="V121" s="125">
        <v>811</v>
      </c>
      <c r="W121" s="125">
        <v>785</v>
      </c>
      <c r="X121" s="125">
        <v>709</v>
      </c>
      <c r="Y121" s="125">
        <v>787</v>
      </c>
      <c r="Z121" s="125">
        <v>893</v>
      </c>
      <c r="AB121" s="122" t="str">
        <f>TEXT(Z121,"###,###")</f>
        <v>893</v>
      </c>
    </row>
    <row r="122" spans="19:32" x14ac:dyDescent="0.25">
      <c r="S122" s="115" t="s">
        <v>108</v>
      </c>
      <c r="T122" s="125">
        <v>534</v>
      </c>
      <c r="U122" s="125">
        <v>527</v>
      </c>
      <c r="V122" s="125">
        <v>503</v>
      </c>
      <c r="W122" s="125">
        <v>484</v>
      </c>
      <c r="X122" s="125">
        <v>455</v>
      </c>
      <c r="Y122" s="125">
        <v>488</v>
      </c>
      <c r="Z122" s="125">
        <v>530</v>
      </c>
      <c r="AB122" s="122" t="str">
        <f>TEXT(Z122,"###,###")</f>
        <v>530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2571</v>
      </c>
      <c r="U124" s="125">
        <v>2609</v>
      </c>
      <c r="V124" s="125">
        <v>2600</v>
      </c>
      <c r="W124" s="125">
        <v>2562</v>
      </c>
      <c r="X124" s="125">
        <v>2512</v>
      </c>
      <c r="Y124" s="125">
        <v>2708</v>
      </c>
      <c r="Z124" s="125">
        <v>2838</v>
      </c>
      <c r="AB124" s="122" t="str">
        <f>TEXT(Z124,"###,###")</f>
        <v>2,838</v>
      </c>
      <c r="AD124" s="139">
        <f>Z124/$Z$7*100</f>
        <v>76.024645057594427</v>
      </c>
    </row>
    <row r="125" spans="19:32" x14ac:dyDescent="0.25">
      <c r="S125" s="115" t="s">
        <v>110</v>
      </c>
      <c r="T125" s="125">
        <v>1368</v>
      </c>
      <c r="U125" s="125">
        <v>1341</v>
      </c>
      <c r="V125" s="125">
        <v>1314</v>
      </c>
      <c r="W125" s="125">
        <v>1269</v>
      </c>
      <c r="X125" s="125">
        <v>1164</v>
      </c>
      <c r="Y125" s="125">
        <v>1275</v>
      </c>
      <c r="Z125" s="125">
        <v>1423</v>
      </c>
      <c r="AB125" s="122" t="str">
        <f>TEXT(Z125,"###,###")</f>
        <v>1,423</v>
      </c>
      <c r="AD125" s="139">
        <f>Z125/$Z$7*100</f>
        <v>38.119474953120815</v>
      </c>
    </row>
    <row r="127" spans="19:32" x14ac:dyDescent="0.25">
      <c r="S127" s="115" t="s">
        <v>111</v>
      </c>
      <c r="T127" s="125">
        <v>1863</v>
      </c>
      <c r="U127" s="125">
        <v>1870</v>
      </c>
      <c r="V127" s="125">
        <v>1856</v>
      </c>
      <c r="W127" s="125">
        <v>1827</v>
      </c>
      <c r="X127" s="125">
        <v>1730</v>
      </c>
      <c r="Y127" s="125">
        <v>1874</v>
      </c>
      <c r="Z127" s="125">
        <v>2013</v>
      </c>
      <c r="AB127" s="122" t="str">
        <f>TEXT(Z127,"###,###")</f>
        <v>2,013</v>
      </c>
      <c r="AD127" s="139">
        <f>Z127/$Z$7*100</f>
        <v>53.924457540851868</v>
      </c>
    </row>
    <row r="128" spans="19:32" x14ac:dyDescent="0.25">
      <c r="S128" s="115" t="s">
        <v>112</v>
      </c>
      <c r="T128" s="125">
        <v>1543</v>
      </c>
      <c r="U128" s="125">
        <v>1553</v>
      </c>
      <c r="V128" s="125">
        <v>1555</v>
      </c>
      <c r="W128" s="125">
        <v>1528</v>
      </c>
      <c r="X128" s="125">
        <v>1496</v>
      </c>
      <c r="Y128" s="125">
        <v>1621</v>
      </c>
      <c r="Z128" s="125">
        <v>1717</v>
      </c>
      <c r="AB128" s="122" t="str">
        <f>TEXT(Z128,"###,###")</f>
        <v>1,717</v>
      </c>
      <c r="AD128" s="139">
        <f>Z128/$Z$7*100</f>
        <v>45.995178140905438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25" id="{15E3CE5C-3D68-4BFE-B524-2C33C498D5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28" id="{E99B7B1B-8200-46E3-8747-E74C2007D6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31" id="{6F19C6D0-A84F-4F04-B794-8D0CEDC78F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34" id="{F96F6F04-1B5D-43EB-9774-B5F0BF972C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2562E-4B70-43CE-9544-729C89FCBCD7}">
  <sheetPr codeName="Sheet6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Ballarat</v>
      </c>
      <c r="T1" s="113"/>
      <c r="U1" s="113"/>
      <c r="V1" s="113"/>
      <c r="W1" s="113"/>
      <c r="X1" s="113"/>
      <c r="Y1" s="114" t="str">
        <f>Y3</f>
        <v>8.3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118</v>
      </c>
      <c r="Y3" s="118" t="s">
        <v>215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8.3 Ballarat,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69553</v>
      </c>
      <c r="U4" s="121">
        <v>69169</v>
      </c>
      <c r="V4" s="121">
        <v>70375</v>
      </c>
      <c r="W4" s="121">
        <v>71048</v>
      </c>
      <c r="X4" s="121">
        <v>71700</v>
      </c>
      <c r="Y4" s="121">
        <v>75250</v>
      </c>
      <c r="Z4" s="121">
        <v>77387</v>
      </c>
      <c r="AB4" s="122" t="str">
        <f>TEXT(Z4,"###,###")</f>
        <v>77,387</v>
      </c>
      <c r="AD4" s="123">
        <f>Z4/Y4-1</f>
        <v>2.8398671096345529E-2</v>
      </c>
      <c r="AF4" s="123">
        <f t="shared" ref="AF4:AF9" si="0">Z4/T4-1</f>
        <v>0.11263353126392817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35248</v>
      </c>
      <c r="U5" s="121">
        <v>34726</v>
      </c>
      <c r="V5" s="121">
        <v>35323</v>
      </c>
      <c r="W5" s="121">
        <v>35349</v>
      </c>
      <c r="X5" s="121">
        <v>35688</v>
      </c>
      <c r="Y5" s="121">
        <v>37375</v>
      </c>
      <c r="Z5" s="121">
        <v>38977</v>
      </c>
      <c r="AB5" s="122" t="str">
        <f>TEXT(Z5,"###,###")</f>
        <v>38,977</v>
      </c>
      <c r="AD5" s="123">
        <f t="shared" ref="AD5:AD9" si="1">Z5/Y5-1</f>
        <v>4.2862876254180504E-2</v>
      </c>
      <c r="AF5" s="123">
        <f t="shared" si="0"/>
        <v>0.10579323649568773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34305</v>
      </c>
      <c r="U6" s="121">
        <v>34442</v>
      </c>
      <c r="V6" s="121">
        <v>35052</v>
      </c>
      <c r="W6" s="121">
        <v>35699</v>
      </c>
      <c r="X6" s="121">
        <v>36012</v>
      </c>
      <c r="Y6" s="121">
        <v>37875</v>
      </c>
      <c r="Z6" s="121">
        <v>38410</v>
      </c>
      <c r="AB6" s="122" t="str">
        <f>TEXT(Z6,"###,###")</f>
        <v>38,410</v>
      </c>
      <c r="AD6" s="123">
        <f t="shared" si="1"/>
        <v>1.4125412541254212E-2</v>
      </c>
      <c r="AF6" s="123">
        <f t="shared" si="0"/>
        <v>0.11966185687217612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50056</v>
      </c>
      <c r="U7" s="121">
        <v>50442</v>
      </c>
      <c r="V7" s="121">
        <v>50910</v>
      </c>
      <c r="W7" s="121">
        <v>51310</v>
      </c>
      <c r="X7" s="121">
        <v>52140</v>
      </c>
      <c r="Y7" s="121">
        <v>53638</v>
      </c>
      <c r="Z7" s="121">
        <v>55529</v>
      </c>
      <c r="AB7" s="122" t="str">
        <f>TEXT(Z7,"###,###")</f>
        <v>55,529</v>
      </c>
      <c r="AD7" s="123">
        <f t="shared" si="1"/>
        <v>3.5254856631492526E-2</v>
      </c>
      <c r="AF7" s="123">
        <f t="shared" si="0"/>
        <v>0.10933754195301271</v>
      </c>
    </row>
    <row r="8" spans="1:32" ht="17.25" customHeight="1" x14ac:dyDescent="0.25">
      <c r="A8" s="44" t="s">
        <v>13</v>
      </c>
      <c r="B8" s="45"/>
      <c r="C8" s="46"/>
      <c r="D8" s="47" t="str">
        <f>AB4</f>
        <v>77,387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55,529</v>
      </c>
      <c r="P8" s="48"/>
      <c r="S8" s="120" t="s">
        <v>88</v>
      </c>
      <c r="T8" s="121">
        <v>34438</v>
      </c>
      <c r="U8" s="121">
        <v>34802</v>
      </c>
      <c r="V8" s="121">
        <v>35705.589999999997</v>
      </c>
      <c r="W8" s="121">
        <v>37397.5</v>
      </c>
      <c r="X8" s="121">
        <v>38448</v>
      </c>
      <c r="Y8" s="121">
        <v>39120.699999999997</v>
      </c>
      <c r="Z8" s="121">
        <v>39287.5</v>
      </c>
      <c r="AB8" s="122" t="str">
        <f>TEXT(Z8,"$###,###")</f>
        <v>$39,288</v>
      </c>
      <c r="AD8" s="123">
        <f t="shared" si="1"/>
        <v>4.263727387291194E-3</v>
      </c>
      <c r="AF8" s="123">
        <f t="shared" si="0"/>
        <v>0.14081828213020509</v>
      </c>
    </row>
    <row r="9" spans="1:32" x14ac:dyDescent="0.25">
      <c r="A9" s="52" t="s">
        <v>15</v>
      </c>
      <c r="B9" s="53"/>
      <c r="C9" s="54"/>
      <c r="D9" s="55">
        <f>AD104</f>
        <v>70.825849302854479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50.647409461722702</v>
      </c>
      <c r="P9" s="56" t="s">
        <v>89</v>
      </c>
      <c r="S9" s="120" t="s">
        <v>7</v>
      </c>
      <c r="T9" s="121">
        <v>2250905439</v>
      </c>
      <c r="U9" s="121">
        <v>2338722422</v>
      </c>
      <c r="V9" s="121">
        <v>2421066685</v>
      </c>
      <c r="W9" s="121">
        <v>2511887338</v>
      </c>
      <c r="X9" s="121">
        <v>2639346491</v>
      </c>
      <c r="Y9" s="121">
        <v>2804212901</v>
      </c>
      <c r="Z9" s="121">
        <v>3014098939</v>
      </c>
      <c r="AB9" s="122" t="str">
        <f>TEXT(Z9/1000000,"$#,###.0")&amp;" mil"</f>
        <v>$3,014.1 mil</v>
      </c>
      <c r="AD9" s="123">
        <f t="shared" si="1"/>
        <v>7.4846684403011343E-2</v>
      </c>
      <c r="AF9" s="123">
        <f t="shared" si="0"/>
        <v>0.33906066722156969</v>
      </c>
    </row>
    <row r="10" spans="1:32" x14ac:dyDescent="0.25">
      <c r="A10" s="52" t="s">
        <v>18</v>
      </c>
      <c r="B10" s="53"/>
      <c r="C10" s="54"/>
      <c r="D10" s="55">
        <f>AD105</f>
        <v>18.935997002080455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49.352590538277298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93.659169082821592</v>
      </c>
      <c r="P11" s="56" t="s">
        <v>89</v>
      </c>
      <c r="S11" s="120" t="s">
        <v>30</v>
      </c>
      <c r="T11" s="125">
        <v>63016</v>
      </c>
      <c r="U11" s="125">
        <v>62571</v>
      </c>
      <c r="V11" s="125">
        <v>63776</v>
      </c>
      <c r="W11" s="125">
        <v>64485</v>
      </c>
      <c r="X11" s="125">
        <v>64861</v>
      </c>
      <c r="Y11" s="125">
        <v>68178</v>
      </c>
      <c r="Z11" s="125">
        <v>70024</v>
      </c>
    </row>
    <row r="12" spans="1:32" ht="28.5" customHeight="1" x14ac:dyDescent="0.25">
      <c r="A12" s="52" t="s">
        <v>20</v>
      </c>
      <c r="B12" s="54"/>
      <c r="C12" s="54"/>
      <c r="D12" s="55">
        <f>AD108</f>
        <v>15.675759494488739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13.263339876460947</v>
      </c>
      <c r="P12" s="56" t="s">
        <v>89</v>
      </c>
      <c r="S12" s="120" t="s">
        <v>31</v>
      </c>
      <c r="T12" s="125">
        <v>6537</v>
      </c>
      <c r="U12" s="125">
        <v>6601</v>
      </c>
      <c r="V12" s="125">
        <v>6600</v>
      </c>
      <c r="W12" s="125">
        <v>6566</v>
      </c>
      <c r="X12" s="125">
        <v>6837</v>
      </c>
      <c r="Y12" s="125">
        <v>7072</v>
      </c>
      <c r="Z12" s="125">
        <v>7361</v>
      </c>
    </row>
    <row r="13" spans="1:32" ht="15" customHeight="1" x14ac:dyDescent="0.25">
      <c r="A13" s="52" t="s">
        <v>21</v>
      </c>
      <c r="B13" s="54"/>
      <c r="C13" s="54"/>
      <c r="D13" s="55">
        <f>AD109</f>
        <v>16.02982413066794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22.087689146755913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35.968573533022344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1218</v>
      </c>
      <c r="Z15" s="125">
        <v>1261</v>
      </c>
      <c r="AB15" s="129">
        <f t="shared" ref="AB15:AB34" si="2">IF(Z15="np",0,Z15/$Z$34)</f>
        <v>1.6294726504451653E-2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491</v>
      </c>
      <c r="Z16" s="125">
        <v>369</v>
      </c>
      <c r="AB16" s="129">
        <f t="shared" si="2"/>
        <v>4.7682427281067882E-3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4683</v>
      </c>
      <c r="Z17" s="125">
        <v>5126</v>
      </c>
      <c r="AB17" s="129">
        <f t="shared" si="2"/>
        <v>6.6238515512941451E-2</v>
      </c>
    </row>
    <row r="18" spans="1:28" x14ac:dyDescent="0.25">
      <c r="A18" s="82" t="str">
        <f>$S$1&amp;" ("&amp;$T$2&amp;" to "&amp;$Z$2&amp;")"</f>
        <v>Ballarat (2011-12 to 2017-18)</v>
      </c>
      <c r="B18" s="82"/>
      <c r="C18" s="82"/>
      <c r="D18" s="82"/>
      <c r="E18" s="82"/>
      <c r="F18" s="82"/>
      <c r="G18" s="82" t="str">
        <f>$S$1&amp;" ("&amp;$T$2&amp;" to "&amp;$Z$2&amp;")"</f>
        <v>Ballarat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518</v>
      </c>
      <c r="Z18" s="125">
        <v>535</v>
      </c>
      <c r="AB18" s="129">
        <f t="shared" si="2"/>
        <v>6.9133058524041505E-3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4789</v>
      </c>
      <c r="Z19" s="125">
        <v>5523</v>
      </c>
      <c r="AB19" s="129">
        <f t="shared" si="2"/>
        <v>7.1368576117435745E-2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1923</v>
      </c>
      <c r="Z20" s="125">
        <v>1914</v>
      </c>
      <c r="AB20" s="129">
        <f t="shared" si="2"/>
        <v>2.4732836264488866E-2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7623</v>
      </c>
      <c r="Z21" s="125">
        <v>7948</v>
      </c>
      <c r="AB21" s="129">
        <f t="shared" si="2"/>
        <v>0.10270458862599662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5869</v>
      </c>
      <c r="Z22" s="125">
        <v>6185</v>
      </c>
      <c r="AB22" s="129">
        <f t="shared" si="2"/>
        <v>7.9922984480597523E-2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2153</v>
      </c>
      <c r="Z23" s="125">
        <v>2447</v>
      </c>
      <c r="AB23" s="129">
        <f t="shared" si="2"/>
        <v>3.1620297982865336E-2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1097</v>
      </c>
      <c r="Z24" s="125">
        <v>1171</v>
      </c>
      <c r="AB24" s="129">
        <f t="shared" si="2"/>
        <v>1.5131740473206094E-2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2268</v>
      </c>
      <c r="Z25" s="125">
        <v>2213</v>
      </c>
      <c r="AB25" s="129">
        <f t="shared" si="2"/>
        <v>2.8596534301626887E-2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917</v>
      </c>
      <c r="Z26" s="125">
        <v>1107</v>
      </c>
      <c r="AB26" s="129">
        <f t="shared" si="2"/>
        <v>1.4304728184320364E-2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4062</v>
      </c>
      <c r="Z27" s="125">
        <v>4314</v>
      </c>
      <c r="AB27" s="129">
        <f t="shared" si="2"/>
        <v>5.5745797097703748E-2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4464</v>
      </c>
      <c r="Z28" s="125">
        <v>5220</v>
      </c>
      <c r="AB28" s="129">
        <f t="shared" si="2"/>
        <v>6.7453189812242367E-2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4346</v>
      </c>
      <c r="Z29" s="125">
        <v>4141</v>
      </c>
      <c r="AB29" s="129">
        <f t="shared" si="2"/>
        <v>5.3510279504309512E-2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8596</v>
      </c>
      <c r="Z30" s="125">
        <v>8685</v>
      </c>
      <c r="AB30" s="129">
        <f t="shared" si="2"/>
        <v>0.11222815201519636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10811</v>
      </c>
      <c r="Z31" s="125">
        <v>8908</v>
      </c>
      <c r="AB31" s="129">
        <f t="shared" si="2"/>
        <v>0.11510977295928257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1746</v>
      </c>
      <c r="Z32" s="125">
        <v>1974</v>
      </c>
      <c r="AB32" s="129">
        <f t="shared" si="2"/>
        <v>2.5508160285319239E-2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2036</v>
      </c>
      <c r="Z33" s="125">
        <v>2401</v>
      </c>
      <c r="AB33" s="129">
        <f t="shared" si="2"/>
        <v>3.1025882900228719E-2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75250</v>
      </c>
      <c r="Z34" s="132">
        <v>77387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28</v>
      </c>
      <c r="Y44" s="125">
        <v>24</v>
      </c>
      <c r="Z44" s="125">
        <v>26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782</v>
      </c>
      <c r="Y45" s="125">
        <v>750</v>
      </c>
      <c r="Z45" s="125">
        <v>893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2104</v>
      </c>
      <c r="Y46" s="125">
        <v>2266</v>
      </c>
      <c r="Z46" s="125">
        <v>2485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3753</v>
      </c>
      <c r="Y47" s="125">
        <v>3856</v>
      </c>
      <c r="Z47" s="125">
        <v>3984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4582</v>
      </c>
      <c r="Y48" s="125">
        <v>4893</v>
      </c>
      <c r="Z48" s="125">
        <v>5062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Ballarat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4031</v>
      </c>
      <c r="Y49" s="125">
        <v>4202</v>
      </c>
      <c r="Z49" s="125">
        <v>4344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3430</v>
      </c>
      <c r="Y50" s="125">
        <v>3680</v>
      </c>
      <c r="Z50" s="125">
        <v>3883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3447</v>
      </c>
      <c r="Y51" s="125">
        <v>3422</v>
      </c>
      <c r="Z51" s="125">
        <v>3514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3274</v>
      </c>
      <c r="Y52" s="125">
        <v>3516</v>
      </c>
      <c r="Z52" s="125">
        <v>3670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3293</v>
      </c>
      <c r="Y53" s="125">
        <v>3340</v>
      </c>
      <c r="Z53" s="125">
        <v>3268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2872</v>
      </c>
      <c r="Y54" s="125">
        <v>3052</v>
      </c>
      <c r="Z54" s="125">
        <v>3147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2172</v>
      </c>
      <c r="Y55" s="125">
        <v>2344</v>
      </c>
      <c r="Z55" s="125">
        <v>2483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1198</v>
      </c>
      <c r="Y56" s="125">
        <v>1245</v>
      </c>
      <c r="Z56" s="125">
        <v>1235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385</v>
      </c>
      <c r="Y57" s="125">
        <v>447</v>
      </c>
      <c r="Z57" s="125">
        <v>517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190</v>
      </c>
      <c r="Y58" s="125">
        <v>199</v>
      </c>
      <c r="Z58" s="125">
        <v>199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93</v>
      </c>
      <c r="Y59" s="125">
        <v>85</v>
      </c>
      <c r="Z59" s="125">
        <v>90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51</v>
      </c>
      <c r="Y60" s="125">
        <v>54</v>
      </c>
      <c r="Z60" s="125">
        <v>58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35688</v>
      </c>
      <c r="Y61" s="125">
        <v>37375</v>
      </c>
      <c r="Z61" s="125">
        <v>38977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15</v>
      </c>
      <c r="Y63" s="125">
        <v>20</v>
      </c>
      <c r="Z63" s="125">
        <v>18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Ballarat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898</v>
      </c>
      <c r="Y64" s="125">
        <v>809</v>
      </c>
      <c r="Z64" s="125">
        <v>1021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2296</v>
      </c>
      <c r="Y65" s="125">
        <v>2588</v>
      </c>
      <c r="Z65" s="125">
        <v>2647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3944</v>
      </c>
      <c r="Y66" s="125">
        <v>4078</v>
      </c>
      <c r="Z66" s="125">
        <v>4166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4245</v>
      </c>
      <c r="Y67" s="125">
        <v>4504</v>
      </c>
      <c r="Z67" s="125">
        <v>4520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3637</v>
      </c>
      <c r="Y68" s="125">
        <v>3881</v>
      </c>
      <c r="Z68" s="125">
        <v>4019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3484</v>
      </c>
      <c r="Y69" s="125">
        <v>3610</v>
      </c>
      <c r="Z69" s="125">
        <v>3660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3589</v>
      </c>
      <c r="Y70" s="125">
        <v>3742</v>
      </c>
      <c r="Z70" s="125">
        <v>3661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3679</v>
      </c>
      <c r="Y71" s="125">
        <v>3934</v>
      </c>
      <c r="Z71" s="125">
        <v>4002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3511</v>
      </c>
      <c r="Y72" s="125">
        <v>3561</v>
      </c>
      <c r="Z72" s="125">
        <v>3456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3106</v>
      </c>
      <c r="Y73" s="125">
        <v>3254</v>
      </c>
      <c r="Z73" s="125">
        <v>3258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2076</v>
      </c>
      <c r="Y74" s="125">
        <v>2238</v>
      </c>
      <c r="Z74" s="125">
        <v>2274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909</v>
      </c>
      <c r="Y75" s="125">
        <v>1001</v>
      </c>
      <c r="Z75" s="125">
        <v>1011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275</v>
      </c>
      <c r="Y76" s="125">
        <v>309</v>
      </c>
      <c r="Z76" s="125">
        <v>345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160</v>
      </c>
      <c r="Y77" s="125">
        <v>170</v>
      </c>
      <c r="Z77" s="125">
        <v>153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94</v>
      </c>
      <c r="Y78" s="125">
        <v>88</v>
      </c>
      <c r="Z78" s="125">
        <v>91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90</v>
      </c>
      <c r="Y79" s="125">
        <v>88</v>
      </c>
      <c r="Z79" s="125">
        <v>93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36012</v>
      </c>
      <c r="Y80" s="125">
        <v>37875</v>
      </c>
      <c r="Z80" s="125">
        <v>38410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Ballarat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3096</v>
      </c>
      <c r="Y83" s="125">
        <v>3278</v>
      </c>
      <c r="Z83" s="125">
        <v>3412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4089</v>
      </c>
      <c r="Y84" s="125">
        <v>4182</v>
      </c>
      <c r="Z84" s="125">
        <v>4291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77,387</v>
      </c>
      <c r="D85" s="96">
        <f t="shared" ref="D85:D90" si="4">AD4</f>
        <v>2.8398671096345529E-2</v>
      </c>
      <c r="E85" s="97">
        <f t="shared" ref="E85:E90" si="5">AD4</f>
        <v>2.8398671096345529E-2</v>
      </c>
      <c r="F85" s="96">
        <f t="shared" ref="F85:F90" si="6">AF4</f>
        <v>0.11263353126392817</v>
      </c>
      <c r="G85" s="97">
        <f t="shared" ref="G85:G90" si="7">AF4</f>
        <v>0.11263353126392817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4851</v>
      </c>
      <c r="Y85" s="125">
        <v>4988</v>
      </c>
      <c r="Z85" s="125">
        <v>5270</v>
      </c>
    </row>
    <row r="86" spans="1:32" ht="15" customHeight="1" x14ac:dyDescent="0.25">
      <c r="A86" s="98" t="s">
        <v>4</v>
      </c>
      <c r="B86" s="95"/>
      <c r="C86" s="109" t="str">
        <f t="shared" si="3"/>
        <v>38,977</v>
      </c>
      <c r="D86" s="96">
        <f t="shared" si="4"/>
        <v>4.2862876254180504E-2</v>
      </c>
      <c r="E86" s="97">
        <f t="shared" si="5"/>
        <v>4.2862876254180504E-2</v>
      </c>
      <c r="F86" s="96">
        <f t="shared" si="6"/>
        <v>0.10579323649568773</v>
      </c>
      <c r="G86" s="97">
        <f t="shared" si="7"/>
        <v>0.10579323649568773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1615</v>
      </c>
      <c r="Y86" s="125">
        <v>1789</v>
      </c>
      <c r="Z86" s="125">
        <v>1926</v>
      </c>
    </row>
    <row r="87" spans="1:32" ht="15" customHeight="1" x14ac:dyDescent="0.25">
      <c r="A87" s="98" t="s">
        <v>5</v>
      </c>
      <c r="B87" s="95"/>
      <c r="C87" s="109" t="str">
        <f t="shared" si="3"/>
        <v>38,410</v>
      </c>
      <c r="D87" s="96">
        <f t="shared" si="4"/>
        <v>1.4125412541254212E-2</v>
      </c>
      <c r="E87" s="97">
        <f t="shared" si="5"/>
        <v>1.4125412541254212E-2</v>
      </c>
      <c r="F87" s="96">
        <f t="shared" si="6"/>
        <v>0.11966185687217612</v>
      </c>
      <c r="G87" s="97">
        <f t="shared" si="7"/>
        <v>0.11966185687217612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1238</v>
      </c>
      <c r="Y87" s="125">
        <v>1300</v>
      </c>
      <c r="Z87" s="125">
        <v>1303</v>
      </c>
    </row>
    <row r="88" spans="1:32" ht="15" customHeight="1" x14ac:dyDescent="0.25">
      <c r="A88" s="95" t="s">
        <v>6</v>
      </c>
      <c r="B88" s="95"/>
      <c r="C88" s="109" t="str">
        <f t="shared" si="3"/>
        <v>55,529</v>
      </c>
      <c r="D88" s="96">
        <f t="shared" si="4"/>
        <v>3.5254856631492526E-2</v>
      </c>
      <c r="E88" s="97">
        <f t="shared" si="5"/>
        <v>3.5254856631492526E-2</v>
      </c>
      <c r="F88" s="96">
        <f t="shared" si="6"/>
        <v>0.10933754195301271</v>
      </c>
      <c r="G88" s="97">
        <f t="shared" si="7"/>
        <v>0.10933754195301271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1605</v>
      </c>
      <c r="Y88" s="125">
        <v>1594</v>
      </c>
      <c r="Z88" s="125">
        <v>1734</v>
      </c>
    </row>
    <row r="89" spans="1:32" ht="15" customHeight="1" x14ac:dyDescent="0.25">
      <c r="A89" s="95" t="s">
        <v>104</v>
      </c>
      <c r="B89" s="95"/>
      <c r="C89" s="146" t="str">
        <f t="shared" si="3"/>
        <v>$39,288</v>
      </c>
      <c r="D89" s="96">
        <f t="shared" si="4"/>
        <v>4.263727387291194E-3</v>
      </c>
      <c r="E89" s="97">
        <f t="shared" si="5"/>
        <v>4.263727387291194E-3</v>
      </c>
      <c r="F89" s="96">
        <f t="shared" si="6"/>
        <v>0.14081828213020509</v>
      </c>
      <c r="G89" s="97">
        <f t="shared" si="7"/>
        <v>0.14081828213020509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1987</v>
      </c>
      <c r="Y89" s="125">
        <v>2032</v>
      </c>
      <c r="Z89" s="125">
        <v>2104</v>
      </c>
    </row>
    <row r="90" spans="1:32" ht="15" customHeight="1" x14ac:dyDescent="0.25">
      <c r="A90" s="95" t="s">
        <v>7</v>
      </c>
      <c r="B90" s="95"/>
      <c r="C90" s="109" t="str">
        <f t="shared" si="3"/>
        <v>$3,014.1 mil</v>
      </c>
      <c r="D90" s="96">
        <f t="shared" si="4"/>
        <v>7.4846684403011343E-2</v>
      </c>
      <c r="E90" s="97">
        <f t="shared" si="5"/>
        <v>7.4846684403011343E-2</v>
      </c>
      <c r="F90" s="96">
        <f t="shared" si="6"/>
        <v>0.33906066722156969</v>
      </c>
      <c r="G90" s="97">
        <f t="shared" si="7"/>
        <v>0.33906066722156969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2904</v>
      </c>
      <c r="Y90" s="125">
        <v>3049</v>
      </c>
      <c r="Z90" s="125">
        <v>3395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26409</v>
      </c>
      <c r="Y91" s="125">
        <v>27119</v>
      </c>
      <c r="Z91" s="125">
        <v>28124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2021</v>
      </c>
      <c r="Y93" s="125">
        <v>2218</v>
      </c>
      <c r="Z93" s="125">
        <v>2394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6183</v>
      </c>
      <c r="Y94" s="125">
        <v>6437</v>
      </c>
      <c r="Z94" s="125">
        <v>6670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883</v>
      </c>
      <c r="Y95" s="125">
        <v>887</v>
      </c>
      <c r="Z95" s="125">
        <v>916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3528</v>
      </c>
      <c r="Y96" s="125">
        <v>3794</v>
      </c>
      <c r="Z96" s="125">
        <v>4166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4389</v>
      </c>
      <c r="Y97" s="125">
        <v>4668</v>
      </c>
      <c r="Z97" s="125">
        <v>4686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2746</v>
      </c>
      <c r="Y98" s="125">
        <v>2774</v>
      </c>
      <c r="Z98" s="125">
        <v>2954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164</v>
      </c>
      <c r="Y99" s="125">
        <v>166</v>
      </c>
      <c r="Z99" s="125">
        <v>175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1420</v>
      </c>
      <c r="Y100" s="125">
        <v>1540</v>
      </c>
      <c r="Z100" s="125">
        <v>1643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25731</v>
      </c>
      <c r="Y101" s="125">
        <v>26519</v>
      </c>
      <c r="Z101" s="125">
        <v>27405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48251</v>
      </c>
      <c r="Y104" s="125">
        <v>52212</v>
      </c>
      <c r="Z104" s="125">
        <v>54810</v>
      </c>
      <c r="AB104" s="122" t="str">
        <f>TEXT(Z104,"###,###")</f>
        <v>54,810</v>
      </c>
      <c r="AD104" s="143">
        <f>Z104/($Z$4)*100</f>
        <v>70.825849302854479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17333</v>
      </c>
      <c r="Y105" s="125">
        <v>17593</v>
      </c>
      <c r="Z105" s="125">
        <v>14654</v>
      </c>
      <c r="AB105" s="122" t="str">
        <f>TEXT(Z105,"###,###")</f>
        <v>14,654</v>
      </c>
      <c r="AD105" s="143">
        <f>Z105/($Z$4)*100</f>
        <v>18.935997002080455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65584</v>
      </c>
      <c r="Y106" s="132">
        <v>69805</v>
      </c>
      <c r="Z106" s="132">
        <v>69464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9499</v>
      </c>
      <c r="Y108" s="125">
        <v>10444</v>
      </c>
      <c r="Z108" s="125">
        <v>12131</v>
      </c>
      <c r="AB108" s="122" t="str">
        <f>TEXT(Z108,"###,###")</f>
        <v>12,131</v>
      </c>
      <c r="AD108" s="143">
        <f>Z108/($Z$4)*100</f>
        <v>15.675759494488739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10694</v>
      </c>
      <c r="Y109" s="125">
        <v>12082</v>
      </c>
      <c r="Z109" s="125">
        <v>12405</v>
      </c>
      <c r="AB109" s="122" t="str">
        <f>TEXT(Z109,"###,###")</f>
        <v>12,405</v>
      </c>
      <c r="AD109" s="143">
        <f>Z109/($Z$4)*100</f>
        <v>16.02982413066794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16568</v>
      </c>
      <c r="Y110" s="125">
        <v>17007</v>
      </c>
      <c r="Z110" s="125">
        <v>17093</v>
      </c>
      <c r="AB110" s="122" t="str">
        <f>TEXT(Z110,"###,###")</f>
        <v>17,093</v>
      </c>
      <c r="AD110" s="143">
        <f>Z110/($Z$4)*100</f>
        <v>22.087689146755913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28823</v>
      </c>
      <c r="Y111" s="125">
        <v>30272</v>
      </c>
      <c r="Z111" s="125">
        <v>27835</v>
      </c>
      <c r="AB111" s="122" t="str">
        <f>TEXT(Z111,"###,###")</f>
        <v>27,835</v>
      </c>
      <c r="AD111" s="143">
        <f>Z111/($Z$4)*100</f>
        <v>35.968573533022344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71700</v>
      </c>
      <c r="Y112" s="125">
        <v>75250</v>
      </c>
      <c r="Z112" s="125">
        <v>77387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42.02</v>
      </c>
      <c r="U118" s="144">
        <v>42.26</v>
      </c>
      <c r="V118" s="144">
        <v>40.409999999999997</v>
      </c>
      <c r="W118" s="144">
        <v>40.53</v>
      </c>
      <c r="X118" s="144">
        <v>41.77</v>
      </c>
      <c r="Y118" s="144">
        <v>40.86</v>
      </c>
      <c r="Z118" s="144">
        <v>40.85</v>
      </c>
      <c r="AB118" s="122" t="str">
        <f>TEXT(Z118,"##.0")</f>
        <v>40.9</v>
      </c>
    </row>
    <row r="120" spans="19:32" x14ac:dyDescent="0.25">
      <c r="S120" s="115" t="s">
        <v>106</v>
      </c>
      <c r="T120" s="125">
        <v>43519</v>
      </c>
      <c r="U120" s="125">
        <v>43845</v>
      </c>
      <c r="V120" s="125">
        <v>44311</v>
      </c>
      <c r="W120" s="125">
        <v>44747</v>
      </c>
      <c r="X120" s="125">
        <v>45301</v>
      </c>
      <c r="Y120" s="125">
        <v>46566</v>
      </c>
      <c r="Z120" s="125">
        <v>48166</v>
      </c>
      <c r="AB120" s="122" t="str">
        <f>TEXT(Z120,"###,###")</f>
        <v>48,166</v>
      </c>
    </row>
    <row r="121" spans="19:32" x14ac:dyDescent="0.25">
      <c r="S121" s="115" t="s">
        <v>107</v>
      </c>
      <c r="T121" s="125">
        <v>3305</v>
      </c>
      <c r="U121" s="125">
        <v>3340</v>
      </c>
      <c r="V121" s="125">
        <v>3244</v>
      </c>
      <c r="W121" s="125">
        <v>3240</v>
      </c>
      <c r="X121" s="125">
        <v>3347</v>
      </c>
      <c r="Y121" s="125">
        <v>3396</v>
      </c>
      <c r="Z121" s="125">
        <v>3523</v>
      </c>
      <c r="AB121" s="122" t="str">
        <f>TEXT(Z121,"###,###")</f>
        <v>3,523</v>
      </c>
    </row>
    <row r="122" spans="19:32" x14ac:dyDescent="0.25">
      <c r="S122" s="115" t="s">
        <v>108</v>
      </c>
      <c r="T122" s="125">
        <v>3235</v>
      </c>
      <c r="U122" s="125">
        <v>3254</v>
      </c>
      <c r="V122" s="125">
        <v>3354</v>
      </c>
      <c r="W122" s="125">
        <v>3324</v>
      </c>
      <c r="X122" s="125">
        <v>3496</v>
      </c>
      <c r="Y122" s="125">
        <v>3676</v>
      </c>
      <c r="Z122" s="125">
        <v>3842</v>
      </c>
      <c r="AB122" s="122" t="str">
        <f>TEXT(Z122,"###,###")</f>
        <v>3,842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46754</v>
      </c>
      <c r="U124" s="125">
        <v>47099</v>
      </c>
      <c r="V124" s="125">
        <v>47665</v>
      </c>
      <c r="W124" s="125">
        <v>48071</v>
      </c>
      <c r="X124" s="125">
        <v>48797</v>
      </c>
      <c r="Y124" s="125">
        <v>50242</v>
      </c>
      <c r="Z124" s="125">
        <v>52008</v>
      </c>
      <c r="AB124" s="122" t="str">
        <f>TEXT(Z124,"###,###")</f>
        <v>52,008</v>
      </c>
      <c r="AD124" s="139">
        <f>Z124/$Z$7*100</f>
        <v>93.659169082821592</v>
      </c>
    </row>
    <row r="125" spans="19:32" x14ac:dyDescent="0.25">
      <c r="S125" s="115" t="s">
        <v>110</v>
      </c>
      <c r="T125" s="125">
        <v>6540</v>
      </c>
      <c r="U125" s="125">
        <v>6594</v>
      </c>
      <c r="V125" s="125">
        <v>6598</v>
      </c>
      <c r="W125" s="125">
        <v>6564</v>
      </c>
      <c r="X125" s="125">
        <v>6843</v>
      </c>
      <c r="Y125" s="125">
        <v>7072</v>
      </c>
      <c r="Z125" s="125">
        <v>7365</v>
      </c>
      <c r="AB125" s="122" t="str">
        <f>TEXT(Z125,"###,###")</f>
        <v>7,365</v>
      </c>
      <c r="AD125" s="139">
        <f>Z125/$Z$7*100</f>
        <v>13.263339876460947</v>
      </c>
    </row>
    <row r="127" spans="19:32" x14ac:dyDescent="0.25">
      <c r="S127" s="115" t="s">
        <v>111</v>
      </c>
      <c r="T127" s="125">
        <v>25721</v>
      </c>
      <c r="U127" s="125">
        <v>25738</v>
      </c>
      <c r="V127" s="125">
        <v>25878</v>
      </c>
      <c r="W127" s="125">
        <v>25963</v>
      </c>
      <c r="X127" s="125">
        <v>26409</v>
      </c>
      <c r="Y127" s="125">
        <v>27119</v>
      </c>
      <c r="Z127" s="125">
        <v>28124</v>
      </c>
      <c r="AB127" s="122" t="str">
        <f>TEXT(Z127,"###,###")</f>
        <v>28,124</v>
      </c>
      <c r="AD127" s="139">
        <f>Z127/$Z$7*100</f>
        <v>50.647409461722702</v>
      </c>
    </row>
    <row r="128" spans="19:32" x14ac:dyDescent="0.25">
      <c r="S128" s="115" t="s">
        <v>112</v>
      </c>
      <c r="T128" s="125">
        <v>24335</v>
      </c>
      <c r="U128" s="125">
        <v>24703</v>
      </c>
      <c r="V128" s="125">
        <v>25032</v>
      </c>
      <c r="W128" s="125">
        <v>25347</v>
      </c>
      <c r="X128" s="125">
        <v>25731</v>
      </c>
      <c r="Y128" s="125">
        <v>26519</v>
      </c>
      <c r="Z128" s="125">
        <v>27405</v>
      </c>
      <c r="AB128" s="122" t="str">
        <f>TEXT(Z128,"###,###")</f>
        <v>27,405</v>
      </c>
      <c r="AD128" s="139">
        <f>Z128/$Z$7*100</f>
        <v>49.352590538277298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75" id="{AE1EB666-F81E-4EA4-8D65-20273A8D78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78" id="{D41FE42C-AB86-401B-9124-8F03FDEE82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81" id="{DC07169A-6A9F-4187-8A62-1020623239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84" id="{0CFB9494-B63D-4FAF-9E53-C96E197B36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7C3D7-13A3-40D6-91C2-CAC8BA37F9D1}">
  <sheetPr codeName="Sheet10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Macedon Ranges</v>
      </c>
      <c r="T1" s="113"/>
      <c r="U1" s="113"/>
      <c r="V1" s="113"/>
      <c r="W1" s="113"/>
      <c r="X1" s="113"/>
      <c r="Y1" s="114" t="str">
        <f>Y3</f>
        <v>8.39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156</v>
      </c>
      <c r="Y3" s="118" t="s">
        <v>248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8.39 Macedon Ranges,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32973</v>
      </c>
      <c r="U4" s="121">
        <v>33704</v>
      </c>
      <c r="V4" s="121">
        <v>34200</v>
      </c>
      <c r="W4" s="121">
        <v>34593</v>
      </c>
      <c r="X4" s="121">
        <v>34955</v>
      </c>
      <c r="Y4" s="121">
        <v>36491</v>
      </c>
      <c r="Z4" s="121">
        <v>37859</v>
      </c>
      <c r="AB4" s="122" t="str">
        <f>TEXT(Z4,"###,###")</f>
        <v>37,859</v>
      </c>
      <c r="AD4" s="123">
        <f>Z4/Y4-1</f>
        <v>3.7488695842810449E-2</v>
      </c>
      <c r="AF4" s="123">
        <f t="shared" ref="AF4:AF9" si="0">Z4/T4-1</f>
        <v>0.14818184575258542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16854</v>
      </c>
      <c r="U5" s="121">
        <v>17184</v>
      </c>
      <c r="V5" s="121">
        <v>17305</v>
      </c>
      <c r="W5" s="121">
        <v>17443</v>
      </c>
      <c r="X5" s="121">
        <v>17591</v>
      </c>
      <c r="Y5" s="121">
        <v>18369</v>
      </c>
      <c r="Z5" s="121">
        <v>19026</v>
      </c>
      <c r="AB5" s="122" t="str">
        <f>TEXT(Z5,"###,###")</f>
        <v>19,026</v>
      </c>
      <c r="AD5" s="123">
        <f t="shared" ref="AD5:AD9" si="1">Z5/Y5-1</f>
        <v>3.5766780989710867E-2</v>
      </c>
      <c r="AF5" s="123">
        <f t="shared" si="0"/>
        <v>0.12887148451406194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16119</v>
      </c>
      <c r="U6" s="121">
        <v>16520</v>
      </c>
      <c r="V6" s="121">
        <v>16895</v>
      </c>
      <c r="W6" s="121">
        <v>17150</v>
      </c>
      <c r="X6" s="121">
        <v>17364</v>
      </c>
      <c r="Y6" s="121">
        <v>18122</v>
      </c>
      <c r="Z6" s="121">
        <v>18832</v>
      </c>
      <c r="AB6" s="122" t="str">
        <f>TEXT(Z6,"###,###")</f>
        <v>18,832</v>
      </c>
      <c r="AD6" s="123">
        <f t="shared" si="1"/>
        <v>3.9178898576316179E-2</v>
      </c>
      <c r="AF6" s="123">
        <f t="shared" si="0"/>
        <v>0.16831068924871273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24213</v>
      </c>
      <c r="U7" s="121">
        <v>24599</v>
      </c>
      <c r="V7" s="121">
        <v>24872</v>
      </c>
      <c r="W7" s="121">
        <v>24999</v>
      </c>
      <c r="X7" s="121">
        <v>25496</v>
      </c>
      <c r="Y7" s="121">
        <v>26285</v>
      </c>
      <c r="Z7" s="121">
        <v>27419</v>
      </c>
      <c r="AB7" s="122" t="str">
        <f>TEXT(Z7,"###,###")</f>
        <v>27,419</v>
      </c>
      <c r="AD7" s="123">
        <f t="shared" si="1"/>
        <v>4.3142476697736409E-2</v>
      </c>
      <c r="AF7" s="123">
        <f t="shared" si="0"/>
        <v>0.13240821046545248</v>
      </c>
    </row>
    <row r="8" spans="1:32" ht="17.25" customHeight="1" x14ac:dyDescent="0.25">
      <c r="A8" s="44" t="s">
        <v>13</v>
      </c>
      <c r="B8" s="45"/>
      <c r="C8" s="46"/>
      <c r="D8" s="47" t="str">
        <f>AB4</f>
        <v>37,859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27,419</v>
      </c>
      <c r="P8" s="48"/>
      <c r="S8" s="120" t="s">
        <v>88</v>
      </c>
      <c r="T8" s="121">
        <v>38574</v>
      </c>
      <c r="U8" s="121">
        <v>39463</v>
      </c>
      <c r="V8" s="121">
        <v>38982</v>
      </c>
      <c r="W8" s="121">
        <v>41999</v>
      </c>
      <c r="X8" s="121">
        <v>43773.14</v>
      </c>
      <c r="Y8" s="121">
        <v>44860.5</v>
      </c>
      <c r="Z8" s="121">
        <v>46746</v>
      </c>
      <c r="AB8" s="122" t="str">
        <f>TEXT(Z8,"$###,###")</f>
        <v>$46,746</v>
      </c>
      <c r="AD8" s="123">
        <f t="shared" si="1"/>
        <v>4.2030293911124561E-2</v>
      </c>
      <c r="AF8" s="123">
        <f t="shared" si="0"/>
        <v>0.21185254316378899</v>
      </c>
    </row>
    <row r="9" spans="1:32" x14ac:dyDescent="0.25">
      <c r="A9" s="52" t="s">
        <v>15</v>
      </c>
      <c r="B9" s="53"/>
      <c r="C9" s="54"/>
      <c r="D9" s="55">
        <f>AD104</f>
        <v>72.55342190760453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51.632079944563991</v>
      </c>
      <c r="P9" s="56" t="s">
        <v>89</v>
      </c>
      <c r="S9" s="120" t="s">
        <v>7</v>
      </c>
      <c r="T9" s="121">
        <v>1264146154</v>
      </c>
      <c r="U9" s="121">
        <v>1298563594</v>
      </c>
      <c r="V9" s="121">
        <v>1362784033</v>
      </c>
      <c r="W9" s="121">
        <v>1420158437</v>
      </c>
      <c r="X9" s="121">
        <v>1512263643</v>
      </c>
      <c r="Y9" s="121">
        <v>1619792898</v>
      </c>
      <c r="Z9" s="121">
        <v>1762214905</v>
      </c>
      <c r="AB9" s="122" t="str">
        <f>TEXT(Z9/1000000,"$#,###.0")&amp;" mil"</f>
        <v>$1,762.2 mil</v>
      </c>
      <c r="AD9" s="123">
        <f t="shared" si="1"/>
        <v>8.7926059668400836E-2</v>
      </c>
      <c r="AF9" s="123">
        <f t="shared" si="0"/>
        <v>0.39399617633136419</v>
      </c>
    </row>
    <row r="10" spans="1:32" x14ac:dyDescent="0.25">
      <c r="A10" s="52" t="s">
        <v>18</v>
      </c>
      <c r="B10" s="53"/>
      <c r="C10" s="54"/>
      <c r="D10" s="55">
        <f>AD105</f>
        <v>18.170052035183179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48.364272949414641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90.360698785513691</v>
      </c>
      <c r="P11" s="56" t="s">
        <v>89</v>
      </c>
      <c r="S11" s="120" t="s">
        <v>30</v>
      </c>
      <c r="T11" s="125">
        <v>28387</v>
      </c>
      <c r="U11" s="125">
        <v>29045</v>
      </c>
      <c r="V11" s="125">
        <v>29599</v>
      </c>
      <c r="W11" s="125">
        <v>30061</v>
      </c>
      <c r="X11" s="125">
        <v>30332</v>
      </c>
      <c r="Y11" s="125">
        <v>31679</v>
      </c>
      <c r="Z11" s="125">
        <v>32814</v>
      </c>
    </row>
    <row r="12" spans="1:32" ht="28.5" customHeight="1" x14ac:dyDescent="0.25">
      <c r="A12" s="52" t="s">
        <v>20</v>
      </c>
      <c r="B12" s="54"/>
      <c r="C12" s="54"/>
      <c r="D12" s="55">
        <f>AD108</f>
        <v>19.916004120552579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18.388708559757834</v>
      </c>
      <c r="P12" s="56" t="s">
        <v>89</v>
      </c>
      <c r="S12" s="120" t="s">
        <v>31</v>
      </c>
      <c r="T12" s="125">
        <v>4589</v>
      </c>
      <c r="U12" s="125">
        <v>4657</v>
      </c>
      <c r="V12" s="125">
        <v>4599</v>
      </c>
      <c r="W12" s="125">
        <v>4535</v>
      </c>
      <c r="X12" s="125">
        <v>4624</v>
      </c>
      <c r="Y12" s="125">
        <v>4812</v>
      </c>
      <c r="Z12" s="125">
        <v>5043</v>
      </c>
    </row>
    <row r="13" spans="1:32" ht="15" customHeight="1" x14ac:dyDescent="0.25">
      <c r="A13" s="52" t="s">
        <v>21</v>
      </c>
      <c r="B13" s="54"/>
      <c r="C13" s="54"/>
      <c r="D13" s="55">
        <f>AD109</f>
        <v>15.486410100636572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20.790300853165693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34.528117488576029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811</v>
      </c>
      <c r="Z15" s="125">
        <v>931</v>
      </c>
      <c r="AB15" s="129">
        <f t="shared" ref="AB15:AB34" si="2">IF(Z15="np",0,Z15/$Z$34)</f>
        <v>2.4591246467154441E-2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101</v>
      </c>
      <c r="Z16" s="125">
        <v>86</v>
      </c>
      <c r="AB16" s="129">
        <f t="shared" si="2"/>
        <v>2.2715866768800021E-3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2018</v>
      </c>
      <c r="Z17" s="125">
        <v>2089</v>
      </c>
      <c r="AB17" s="129">
        <f t="shared" si="2"/>
        <v>5.5178425209329356E-2</v>
      </c>
    </row>
    <row r="18" spans="1:28" x14ac:dyDescent="0.25">
      <c r="A18" s="82" t="str">
        <f>$S$1&amp;" ("&amp;$T$2&amp;" to "&amp;$Z$2&amp;")"</f>
        <v>Macedon Ranges (2011-12 to 2017-18)</v>
      </c>
      <c r="B18" s="82"/>
      <c r="C18" s="82"/>
      <c r="D18" s="82"/>
      <c r="E18" s="82"/>
      <c r="F18" s="82"/>
      <c r="G18" s="82" t="str">
        <f>$S$1&amp;" ("&amp;$T$2&amp;" to "&amp;$Z$2&amp;")"</f>
        <v>Macedon Ranges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255</v>
      </c>
      <c r="Z18" s="125">
        <v>270</v>
      </c>
      <c r="AB18" s="129">
        <f t="shared" si="2"/>
        <v>7.1317256134604719E-3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3095</v>
      </c>
      <c r="Z19" s="125">
        <v>3465</v>
      </c>
      <c r="AB19" s="129">
        <f t="shared" si="2"/>
        <v>9.1523812039409388E-2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1197</v>
      </c>
      <c r="Z20" s="125">
        <v>1273</v>
      </c>
      <c r="AB20" s="129">
        <f t="shared" si="2"/>
        <v>3.3624765577537706E-2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2614</v>
      </c>
      <c r="Z21" s="125">
        <v>2634</v>
      </c>
      <c r="AB21" s="129">
        <f t="shared" si="2"/>
        <v>6.9573945429092163E-2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1852</v>
      </c>
      <c r="Z22" s="125">
        <v>2059</v>
      </c>
      <c r="AB22" s="129">
        <f t="shared" si="2"/>
        <v>5.4386011252278189E-2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1880</v>
      </c>
      <c r="Z23" s="125">
        <v>2035</v>
      </c>
      <c r="AB23" s="129">
        <f t="shared" si="2"/>
        <v>5.3752080086637261E-2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583</v>
      </c>
      <c r="Z24" s="125">
        <v>615</v>
      </c>
      <c r="AB24" s="129">
        <f t="shared" si="2"/>
        <v>1.6244486119548852E-2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1414</v>
      </c>
      <c r="Z25" s="125">
        <v>1483</v>
      </c>
      <c r="AB25" s="129">
        <f t="shared" si="2"/>
        <v>3.9171663276895849E-2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693</v>
      </c>
      <c r="Z26" s="125">
        <v>768</v>
      </c>
      <c r="AB26" s="129">
        <f t="shared" si="2"/>
        <v>2.0285797300509785E-2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2630</v>
      </c>
      <c r="Z27" s="125">
        <v>3010</v>
      </c>
      <c r="AB27" s="129">
        <f t="shared" si="2"/>
        <v>7.9505533690800073E-2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2480</v>
      </c>
      <c r="Z28" s="125">
        <v>2832</v>
      </c>
      <c r="AB28" s="129">
        <f t="shared" si="2"/>
        <v>7.4803877545629838E-2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2562</v>
      </c>
      <c r="Z29" s="125">
        <v>2423</v>
      </c>
      <c r="AB29" s="129">
        <f t="shared" si="2"/>
        <v>6.4000633931165646E-2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3448</v>
      </c>
      <c r="Z30" s="125">
        <v>3622</v>
      </c>
      <c r="AB30" s="129">
        <f t="shared" si="2"/>
        <v>9.5670778414643803E-2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3478</v>
      </c>
      <c r="Z31" s="125">
        <v>3815</v>
      </c>
      <c r="AB31" s="129">
        <f t="shared" si="2"/>
        <v>0.10076864153833963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862</v>
      </c>
      <c r="Z32" s="125">
        <v>1005</v>
      </c>
      <c r="AB32" s="129">
        <f t="shared" si="2"/>
        <v>2.6545867561213979E-2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1017</v>
      </c>
      <c r="Z33" s="125">
        <v>1141</v>
      </c>
      <c r="AB33" s="129">
        <f t="shared" si="2"/>
        <v>3.0138144166512587E-2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36491</v>
      </c>
      <c r="Z34" s="132">
        <v>37859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10</v>
      </c>
      <c r="Y44" s="125">
        <v>6</v>
      </c>
      <c r="Z44" s="125">
        <v>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298</v>
      </c>
      <c r="Y45" s="125">
        <v>316</v>
      </c>
      <c r="Z45" s="125">
        <v>356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948</v>
      </c>
      <c r="Y46" s="125">
        <v>961</v>
      </c>
      <c r="Z46" s="125">
        <v>1118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1481</v>
      </c>
      <c r="Y47" s="125">
        <v>1530</v>
      </c>
      <c r="Z47" s="125">
        <v>1501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1545</v>
      </c>
      <c r="Y48" s="125">
        <v>1583</v>
      </c>
      <c r="Z48" s="125">
        <v>1623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Macedon Ranges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1406</v>
      </c>
      <c r="Y49" s="125">
        <v>1479</v>
      </c>
      <c r="Z49" s="125">
        <v>1558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1656</v>
      </c>
      <c r="Y50" s="125">
        <v>1734</v>
      </c>
      <c r="Z50" s="125">
        <v>1803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2047</v>
      </c>
      <c r="Y51" s="125">
        <v>2034</v>
      </c>
      <c r="Z51" s="125">
        <v>1976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2011</v>
      </c>
      <c r="Y52" s="125">
        <v>2213</v>
      </c>
      <c r="Z52" s="125">
        <v>2239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1827</v>
      </c>
      <c r="Y53" s="125">
        <v>1884</v>
      </c>
      <c r="Z53" s="125">
        <v>1958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1808</v>
      </c>
      <c r="Y54" s="125">
        <v>1918</v>
      </c>
      <c r="Z54" s="125">
        <v>1910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1257</v>
      </c>
      <c r="Y55" s="125">
        <v>1299</v>
      </c>
      <c r="Z55" s="125">
        <v>1436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759</v>
      </c>
      <c r="Y56" s="125">
        <v>779</v>
      </c>
      <c r="Z56" s="125">
        <v>798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322</v>
      </c>
      <c r="Y57" s="125">
        <v>404</v>
      </c>
      <c r="Z57" s="125">
        <v>446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119</v>
      </c>
      <c r="Y58" s="125">
        <v>145</v>
      </c>
      <c r="Z58" s="125">
        <v>163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52</v>
      </c>
      <c r="Y59" s="125">
        <v>53</v>
      </c>
      <c r="Z59" s="125">
        <v>66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27</v>
      </c>
      <c r="Y60" s="125">
        <v>28</v>
      </c>
      <c r="Z60" s="125">
        <v>26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17591</v>
      </c>
      <c r="Y61" s="125">
        <v>18369</v>
      </c>
      <c r="Z61" s="125">
        <v>19026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15</v>
      </c>
      <c r="Y63" s="125">
        <v>10</v>
      </c>
      <c r="Z63" s="125">
        <v>16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Macedon Ranges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371</v>
      </c>
      <c r="Y64" s="125">
        <v>365</v>
      </c>
      <c r="Z64" s="125">
        <v>335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1115</v>
      </c>
      <c r="Y65" s="125">
        <v>1108</v>
      </c>
      <c r="Z65" s="125">
        <v>1147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1435</v>
      </c>
      <c r="Y66" s="125">
        <v>1599</v>
      </c>
      <c r="Z66" s="125">
        <v>1724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1376</v>
      </c>
      <c r="Y67" s="125">
        <v>1416</v>
      </c>
      <c r="Z67" s="125">
        <v>1564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1479</v>
      </c>
      <c r="Y68" s="125">
        <v>1475</v>
      </c>
      <c r="Z68" s="125">
        <v>1514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1656</v>
      </c>
      <c r="Y69" s="125">
        <v>1824</v>
      </c>
      <c r="Z69" s="125">
        <v>1870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2059</v>
      </c>
      <c r="Y70" s="125">
        <v>2066</v>
      </c>
      <c r="Z70" s="125">
        <v>2147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2190</v>
      </c>
      <c r="Y71" s="125">
        <v>2318</v>
      </c>
      <c r="Z71" s="125">
        <v>2325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1991</v>
      </c>
      <c r="Y72" s="125">
        <v>2044</v>
      </c>
      <c r="Z72" s="125">
        <v>2109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1688</v>
      </c>
      <c r="Y73" s="125">
        <v>1765</v>
      </c>
      <c r="Z73" s="125">
        <v>1758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1131</v>
      </c>
      <c r="Y74" s="125">
        <v>1201</v>
      </c>
      <c r="Z74" s="125">
        <v>1292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556</v>
      </c>
      <c r="Y75" s="125">
        <v>574</v>
      </c>
      <c r="Z75" s="125">
        <v>626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189</v>
      </c>
      <c r="Y76" s="125">
        <v>223</v>
      </c>
      <c r="Z76" s="125">
        <v>250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53</v>
      </c>
      <c r="Y77" s="125">
        <v>62</v>
      </c>
      <c r="Z77" s="125">
        <v>74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27</v>
      </c>
      <c r="Y78" s="125">
        <v>34</v>
      </c>
      <c r="Z78" s="125">
        <v>30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37</v>
      </c>
      <c r="Y79" s="125">
        <v>38</v>
      </c>
      <c r="Z79" s="125">
        <v>40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17364</v>
      </c>
      <c r="Y80" s="125">
        <v>18122</v>
      </c>
      <c r="Z80" s="125">
        <v>18832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Macedon Ranges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1849</v>
      </c>
      <c r="Y83" s="125">
        <v>1983</v>
      </c>
      <c r="Z83" s="125">
        <v>2080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1995</v>
      </c>
      <c r="Y84" s="125">
        <v>2081</v>
      </c>
      <c r="Z84" s="125">
        <v>2138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37,859</v>
      </c>
      <c r="D85" s="96">
        <f t="shared" ref="D85:D90" si="4">AD4</f>
        <v>3.7488695842810449E-2</v>
      </c>
      <c r="E85" s="97">
        <f t="shared" ref="E85:E90" si="5">AD4</f>
        <v>3.7488695842810449E-2</v>
      </c>
      <c r="F85" s="96">
        <f t="shared" ref="F85:F90" si="6">AF4</f>
        <v>0.14818184575258542</v>
      </c>
      <c r="G85" s="97">
        <f t="shared" ref="G85:G90" si="7">AF4</f>
        <v>0.14818184575258542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2485</v>
      </c>
      <c r="Y85" s="125">
        <v>2599</v>
      </c>
      <c r="Z85" s="125">
        <v>2719</v>
      </c>
    </row>
    <row r="86" spans="1:32" ht="15" customHeight="1" x14ac:dyDescent="0.25">
      <c r="A86" s="98" t="s">
        <v>4</v>
      </c>
      <c r="B86" s="95"/>
      <c r="C86" s="109" t="str">
        <f t="shared" si="3"/>
        <v>19,026</v>
      </c>
      <c r="D86" s="96">
        <f t="shared" si="4"/>
        <v>3.5766780989710867E-2</v>
      </c>
      <c r="E86" s="97">
        <f t="shared" si="5"/>
        <v>3.5766780989710867E-2</v>
      </c>
      <c r="F86" s="96">
        <f t="shared" si="6"/>
        <v>0.12887148451406194</v>
      </c>
      <c r="G86" s="97">
        <f t="shared" si="7"/>
        <v>0.12887148451406194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741</v>
      </c>
      <c r="Y86" s="125">
        <v>794</v>
      </c>
      <c r="Z86" s="125">
        <v>860</v>
      </c>
    </row>
    <row r="87" spans="1:32" ht="15" customHeight="1" x14ac:dyDescent="0.25">
      <c r="A87" s="98" t="s">
        <v>5</v>
      </c>
      <c r="B87" s="95"/>
      <c r="C87" s="109" t="str">
        <f t="shared" si="3"/>
        <v>18,832</v>
      </c>
      <c r="D87" s="96">
        <f t="shared" si="4"/>
        <v>3.9178898576316179E-2</v>
      </c>
      <c r="E87" s="97">
        <f t="shared" si="5"/>
        <v>3.9178898576316179E-2</v>
      </c>
      <c r="F87" s="96">
        <f t="shared" si="6"/>
        <v>0.16831068924871273</v>
      </c>
      <c r="G87" s="97">
        <f t="shared" si="7"/>
        <v>0.16831068924871273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626</v>
      </c>
      <c r="Y87" s="125">
        <v>664</v>
      </c>
      <c r="Z87" s="125">
        <v>665</v>
      </c>
    </row>
    <row r="88" spans="1:32" ht="15" customHeight="1" x14ac:dyDescent="0.25">
      <c r="A88" s="95" t="s">
        <v>6</v>
      </c>
      <c r="B88" s="95"/>
      <c r="C88" s="109" t="str">
        <f t="shared" si="3"/>
        <v>27,419</v>
      </c>
      <c r="D88" s="96">
        <f t="shared" si="4"/>
        <v>4.3142476697736409E-2</v>
      </c>
      <c r="E88" s="97">
        <f t="shared" si="5"/>
        <v>4.3142476697736409E-2</v>
      </c>
      <c r="F88" s="96">
        <f t="shared" si="6"/>
        <v>0.13240821046545248</v>
      </c>
      <c r="G88" s="97">
        <f t="shared" si="7"/>
        <v>0.13240821046545248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500</v>
      </c>
      <c r="Y88" s="125">
        <v>530</v>
      </c>
      <c r="Z88" s="125">
        <v>562</v>
      </c>
    </row>
    <row r="89" spans="1:32" ht="15" customHeight="1" x14ac:dyDescent="0.25">
      <c r="A89" s="95" t="s">
        <v>104</v>
      </c>
      <c r="B89" s="95"/>
      <c r="C89" s="146" t="str">
        <f t="shared" si="3"/>
        <v>$46,746</v>
      </c>
      <c r="D89" s="96">
        <f t="shared" si="4"/>
        <v>4.2030293911124561E-2</v>
      </c>
      <c r="E89" s="97">
        <f t="shared" si="5"/>
        <v>4.2030293911124561E-2</v>
      </c>
      <c r="F89" s="96">
        <f t="shared" si="6"/>
        <v>0.21185254316378899</v>
      </c>
      <c r="G89" s="97">
        <f t="shared" si="7"/>
        <v>0.21185254316378899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896</v>
      </c>
      <c r="Y89" s="125">
        <v>975</v>
      </c>
      <c r="Z89" s="125">
        <v>994</v>
      </c>
    </row>
    <row r="90" spans="1:32" ht="15" customHeight="1" x14ac:dyDescent="0.25">
      <c r="A90" s="95" t="s">
        <v>7</v>
      </c>
      <c r="B90" s="95"/>
      <c r="C90" s="109" t="str">
        <f t="shared" si="3"/>
        <v>$1,762.2 mil</v>
      </c>
      <c r="D90" s="96">
        <f t="shared" si="4"/>
        <v>8.7926059668400836E-2</v>
      </c>
      <c r="E90" s="97">
        <f t="shared" si="5"/>
        <v>8.7926059668400836E-2</v>
      </c>
      <c r="F90" s="96">
        <f t="shared" si="6"/>
        <v>0.39399617633136419</v>
      </c>
      <c r="G90" s="97">
        <f t="shared" si="7"/>
        <v>0.39399617633136419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1097</v>
      </c>
      <c r="Y90" s="125">
        <v>1121</v>
      </c>
      <c r="Z90" s="125">
        <v>1237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13135</v>
      </c>
      <c r="Y91" s="125">
        <v>13547</v>
      </c>
      <c r="Z91" s="125">
        <v>14157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1108</v>
      </c>
      <c r="Y93" s="125">
        <v>1192</v>
      </c>
      <c r="Z93" s="125">
        <v>1309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2817</v>
      </c>
      <c r="Y94" s="125">
        <v>2996</v>
      </c>
      <c r="Z94" s="125">
        <v>3123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439</v>
      </c>
      <c r="Y95" s="125">
        <v>423</v>
      </c>
      <c r="Z95" s="125">
        <v>426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1511</v>
      </c>
      <c r="Y96" s="125">
        <v>1579</v>
      </c>
      <c r="Z96" s="125">
        <v>1719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2236</v>
      </c>
      <c r="Y97" s="125">
        <v>2413</v>
      </c>
      <c r="Z97" s="125">
        <v>2468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1049</v>
      </c>
      <c r="Y98" s="125">
        <v>1088</v>
      </c>
      <c r="Z98" s="125">
        <v>1125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78</v>
      </c>
      <c r="Y99" s="125">
        <v>76</v>
      </c>
      <c r="Z99" s="125">
        <v>94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552</v>
      </c>
      <c r="Y100" s="125">
        <v>550</v>
      </c>
      <c r="Z100" s="125">
        <v>590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12361</v>
      </c>
      <c r="Y101" s="125">
        <v>12738</v>
      </c>
      <c r="Z101" s="125">
        <v>13261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24402</v>
      </c>
      <c r="Y104" s="125">
        <v>26225</v>
      </c>
      <c r="Z104" s="125">
        <v>27468</v>
      </c>
      <c r="AB104" s="122" t="str">
        <f>TEXT(Z104,"###,###")</f>
        <v>27,468</v>
      </c>
      <c r="AD104" s="143">
        <f>Z104/($Z$4)*100</f>
        <v>72.55342190760453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6700</v>
      </c>
      <c r="Y105" s="125">
        <v>6944</v>
      </c>
      <c r="Z105" s="125">
        <v>6879</v>
      </c>
      <c r="AB105" s="122" t="str">
        <f>TEXT(Z105,"###,###")</f>
        <v>6,879</v>
      </c>
      <c r="AD105" s="143">
        <f>Z105/($Z$4)*100</f>
        <v>18.170052035183179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31102</v>
      </c>
      <c r="Y106" s="132">
        <v>33169</v>
      </c>
      <c r="Z106" s="132">
        <v>34347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5936</v>
      </c>
      <c r="Y108" s="125">
        <v>6543</v>
      </c>
      <c r="Z108" s="125">
        <v>7540</v>
      </c>
      <c r="AB108" s="122" t="str">
        <f>TEXT(Z108,"###,###")</f>
        <v>7,540</v>
      </c>
      <c r="AD108" s="143">
        <f>Z108/($Z$4)*100</f>
        <v>19.916004120552579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5506</v>
      </c>
      <c r="Y109" s="125">
        <v>5691</v>
      </c>
      <c r="Z109" s="125">
        <v>5863</v>
      </c>
      <c r="AB109" s="122" t="str">
        <f>TEXT(Z109,"###,###")</f>
        <v>5,863</v>
      </c>
      <c r="AD109" s="143">
        <f>Z109/($Z$4)*100</f>
        <v>15.486410100636572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7253</v>
      </c>
      <c r="Y110" s="125">
        <v>8018</v>
      </c>
      <c r="Z110" s="125">
        <v>7871</v>
      </c>
      <c r="AB110" s="122" t="str">
        <f>TEXT(Z110,"###,###")</f>
        <v>7,871</v>
      </c>
      <c r="AD110" s="143">
        <f>Z110/($Z$4)*100</f>
        <v>20.790300853165693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12408</v>
      </c>
      <c r="Y111" s="125">
        <v>12917</v>
      </c>
      <c r="Z111" s="125">
        <v>13072</v>
      </c>
      <c r="AB111" s="122" t="str">
        <f>TEXT(Z111,"###,###")</f>
        <v>13,072</v>
      </c>
      <c r="AD111" s="143">
        <f>Z111/($Z$4)*100</f>
        <v>34.528117488576029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34955</v>
      </c>
      <c r="Y112" s="125">
        <v>36491</v>
      </c>
      <c r="Z112" s="125">
        <v>37859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40.64</v>
      </c>
      <c r="U118" s="144">
        <v>39.950000000000003</v>
      </c>
      <c r="V118" s="144">
        <v>44.1</v>
      </c>
      <c r="W118" s="144">
        <v>45.16</v>
      </c>
      <c r="X118" s="144">
        <v>43.25</v>
      </c>
      <c r="Y118" s="144">
        <v>43.43</v>
      </c>
      <c r="Z118" s="144">
        <v>43.46</v>
      </c>
      <c r="AB118" s="122" t="str">
        <f>TEXT(Z118,"##.0")</f>
        <v>43.5</v>
      </c>
    </row>
    <row r="120" spans="19:32" x14ac:dyDescent="0.25">
      <c r="S120" s="115" t="s">
        <v>106</v>
      </c>
      <c r="T120" s="125">
        <v>19627</v>
      </c>
      <c r="U120" s="125">
        <v>19941</v>
      </c>
      <c r="V120" s="125">
        <v>20271</v>
      </c>
      <c r="W120" s="125">
        <v>20467</v>
      </c>
      <c r="X120" s="125">
        <v>20873</v>
      </c>
      <c r="Y120" s="125">
        <v>21473</v>
      </c>
      <c r="Z120" s="125">
        <v>22374</v>
      </c>
      <c r="AB120" s="122" t="str">
        <f>TEXT(Z120,"###,###")</f>
        <v>22,374</v>
      </c>
    </row>
    <row r="121" spans="19:32" x14ac:dyDescent="0.25">
      <c r="S121" s="115" t="s">
        <v>107</v>
      </c>
      <c r="T121" s="125">
        <v>2434</v>
      </c>
      <c r="U121" s="125">
        <v>2491</v>
      </c>
      <c r="V121" s="125">
        <v>2469</v>
      </c>
      <c r="W121" s="125">
        <v>2395</v>
      </c>
      <c r="X121" s="125">
        <v>2434</v>
      </c>
      <c r="Y121" s="125">
        <v>2450</v>
      </c>
      <c r="Z121" s="125">
        <v>2640</v>
      </c>
      <c r="AB121" s="122" t="str">
        <f>TEXT(Z121,"###,###")</f>
        <v>2,640</v>
      </c>
    </row>
    <row r="122" spans="19:32" x14ac:dyDescent="0.25">
      <c r="S122" s="115" t="s">
        <v>108</v>
      </c>
      <c r="T122" s="125">
        <v>2152</v>
      </c>
      <c r="U122" s="125">
        <v>2167</v>
      </c>
      <c r="V122" s="125">
        <v>2135</v>
      </c>
      <c r="W122" s="125">
        <v>2139</v>
      </c>
      <c r="X122" s="125">
        <v>2184</v>
      </c>
      <c r="Y122" s="125">
        <v>2362</v>
      </c>
      <c r="Z122" s="125">
        <v>2402</v>
      </c>
      <c r="AB122" s="122" t="str">
        <f>TEXT(Z122,"###,###")</f>
        <v>2,402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21779</v>
      </c>
      <c r="U124" s="125">
        <v>22108</v>
      </c>
      <c r="V124" s="125">
        <v>22406</v>
      </c>
      <c r="W124" s="125">
        <v>22606</v>
      </c>
      <c r="X124" s="125">
        <v>23057</v>
      </c>
      <c r="Y124" s="125">
        <v>23835</v>
      </c>
      <c r="Z124" s="125">
        <v>24776</v>
      </c>
      <c r="AB124" s="122" t="str">
        <f>TEXT(Z124,"###,###")</f>
        <v>24,776</v>
      </c>
      <c r="AD124" s="139">
        <f>Z124/$Z$7*100</f>
        <v>90.360698785513691</v>
      </c>
    </row>
    <row r="125" spans="19:32" x14ac:dyDescent="0.25">
      <c r="S125" s="115" t="s">
        <v>110</v>
      </c>
      <c r="T125" s="125">
        <v>4586</v>
      </c>
      <c r="U125" s="125">
        <v>4658</v>
      </c>
      <c r="V125" s="125">
        <v>4604</v>
      </c>
      <c r="W125" s="125">
        <v>4534</v>
      </c>
      <c r="X125" s="125">
        <v>4618</v>
      </c>
      <c r="Y125" s="125">
        <v>4812</v>
      </c>
      <c r="Z125" s="125">
        <v>5042</v>
      </c>
      <c r="AB125" s="122" t="str">
        <f>TEXT(Z125,"###,###")</f>
        <v>5,042</v>
      </c>
      <c r="AD125" s="139">
        <f>Z125/$Z$7*100</f>
        <v>18.388708559757834</v>
      </c>
    </row>
    <row r="127" spans="19:32" x14ac:dyDescent="0.25">
      <c r="S127" s="115" t="s">
        <v>111</v>
      </c>
      <c r="T127" s="125">
        <v>12646</v>
      </c>
      <c r="U127" s="125">
        <v>12860</v>
      </c>
      <c r="V127" s="125">
        <v>12952</v>
      </c>
      <c r="W127" s="125">
        <v>12906</v>
      </c>
      <c r="X127" s="125">
        <v>13135</v>
      </c>
      <c r="Y127" s="125">
        <v>13547</v>
      </c>
      <c r="Z127" s="125">
        <v>14157</v>
      </c>
      <c r="AB127" s="122" t="str">
        <f>TEXT(Z127,"###,###")</f>
        <v>14,157</v>
      </c>
      <c r="AD127" s="139">
        <f>Z127/$Z$7*100</f>
        <v>51.632079944563991</v>
      </c>
    </row>
    <row r="128" spans="19:32" x14ac:dyDescent="0.25">
      <c r="S128" s="115" t="s">
        <v>112</v>
      </c>
      <c r="T128" s="125">
        <v>11567</v>
      </c>
      <c r="U128" s="125">
        <v>11739</v>
      </c>
      <c r="V128" s="125">
        <v>11920</v>
      </c>
      <c r="W128" s="125">
        <v>12093</v>
      </c>
      <c r="X128" s="125">
        <v>12361</v>
      </c>
      <c r="Y128" s="125">
        <v>12738</v>
      </c>
      <c r="Z128" s="125">
        <v>13261</v>
      </c>
      <c r="AB128" s="122" t="str">
        <f>TEXT(Z128,"###,###")</f>
        <v>13,261</v>
      </c>
      <c r="AD128" s="139">
        <f>Z128/$Z$7*100</f>
        <v>48.364272949414641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15" id="{E84B8E9A-D13C-4A11-BE9D-275ADBB8F5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18" id="{DDD17AA3-E217-46F2-A6DE-5F7364E60D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21" id="{3A707594-6141-416E-B1AF-B2F22609E1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24" id="{2FAA96DC-11D6-43E4-9E06-9E47FDB7639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D4C51-9032-45EF-BA60-1F077FC75917}">
  <sheetPr codeName="Sheet10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Manningham</v>
      </c>
      <c r="T1" s="113"/>
      <c r="U1" s="113"/>
      <c r="V1" s="113"/>
      <c r="W1" s="113"/>
      <c r="X1" s="113"/>
      <c r="Y1" s="114" t="str">
        <f>Y3</f>
        <v>8.40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157</v>
      </c>
      <c r="Y3" s="118" t="s">
        <v>158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8.40 Manningham,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86105</v>
      </c>
      <c r="U4" s="121">
        <v>86015</v>
      </c>
      <c r="V4" s="121">
        <v>85307</v>
      </c>
      <c r="W4" s="121">
        <v>85229</v>
      </c>
      <c r="X4" s="121">
        <v>85541</v>
      </c>
      <c r="Y4" s="121">
        <v>87276</v>
      </c>
      <c r="Z4" s="121">
        <v>89116</v>
      </c>
      <c r="AB4" s="122" t="str">
        <f>TEXT(Z4,"###,###")</f>
        <v>89,116</v>
      </c>
      <c r="AD4" s="123">
        <f>Z4/Y4-1</f>
        <v>2.1082542737980603E-2</v>
      </c>
      <c r="AF4" s="123">
        <f t="shared" ref="AF4:AF9" si="0">Z4/T4-1</f>
        <v>3.4968933279135861E-2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43159</v>
      </c>
      <c r="U5" s="121">
        <v>42919</v>
      </c>
      <c r="V5" s="121">
        <v>42709</v>
      </c>
      <c r="W5" s="121">
        <v>42234</v>
      </c>
      <c r="X5" s="121">
        <v>42359</v>
      </c>
      <c r="Y5" s="121">
        <v>43316</v>
      </c>
      <c r="Z5" s="121">
        <v>44192</v>
      </c>
      <c r="AB5" s="122" t="str">
        <f>TEXT(Z5,"###,###")</f>
        <v>44,192</v>
      </c>
      <c r="AD5" s="123">
        <f t="shared" ref="AD5:AD9" si="1">Z5/Y5-1</f>
        <v>2.0223474004986697E-2</v>
      </c>
      <c r="AF5" s="123">
        <f t="shared" si="0"/>
        <v>2.3934752890474753E-2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42946</v>
      </c>
      <c r="U6" s="121">
        <v>43096</v>
      </c>
      <c r="V6" s="121">
        <v>42598</v>
      </c>
      <c r="W6" s="121">
        <v>42995</v>
      </c>
      <c r="X6" s="121">
        <v>43182</v>
      </c>
      <c r="Y6" s="121">
        <v>43960</v>
      </c>
      <c r="Z6" s="121">
        <v>44924</v>
      </c>
      <c r="AB6" s="122" t="str">
        <f>TEXT(Z6,"###,###")</f>
        <v>44,924</v>
      </c>
      <c r="AD6" s="123">
        <f t="shared" si="1"/>
        <v>2.1929026387625061E-2</v>
      </c>
      <c r="AF6" s="123">
        <f t="shared" si="0"/>
        <v>4.6057840078237877E-2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64002</v>
      </c>
      <c r="U7" s="121">
        <v>63714</v>
      </c>
      <c r="V7" s="121">
        <v>63293</v>
      </c>
      <c r="W7" s="121">
        <v>63049</v>
      </c>
      <c r="X7" s="121">
        <v>63096</v>
      </c>
      <c r="Y7" s="121">
        <v>63730</v>
      </c>
      <c r="Z7" s="121">
        <v>64929</v>
      </c>
      <c r="AB7" s="122" t="str">
        <f>TEXT(Z7,"###,###")</f>
        <v>64,929</v>
      </c>
      <c r="AD7" s="123">
        <f t="shared" si="1"/>
        <v>1.8813745488780897E-2</v>
      </c>
      <c r="AF7" s="123">
        <f t="shared" si="0"/>
        <v>1.4483922377425795E-2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89,116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64,929</v>
      </c>
      <c r="P8" s="48"/>
      <c r="S8" s="120" t="s">
        <v>88</v>
      </c>
      <c r="T8" s="121">
        <v>37623</v>
      </c>
      <c r="U8" s="121">
        <v>38129</v>
      </c>
      <c r="V8" s="121">
        <v>38810</v>
      </c>
      <c r="W8" s="121">
        <v>40171.47</v>
      </c>
      <c r="X8" s="121">
        <v>41400</v>
      </c>
      <c r="Y8" s="121">
        <v>42030.58</v>
      </c>
      <c r="Z8" s="121">
        <v>43255.13</v>
      </c>
      <c r="AB8" s="122" t="str">
        <f>TEXT(Z8,"$###,###")</f>
        <v>$43,255</v>
      </c>
      <c r="AD8" s="123">
        <f t="shared" si="1"/>
        <v>2.9134739515847663E-2</v>
      </c>
      <c r="AF8" s="123">
        <f t="shared" si="0"/>
        <v>0.14969912021901499</v>
      </c>
    </row>
    <row r="9" spans="1:32" x14ac:dyDescent="0.25">
      <c r="A9" s="52" t="s">
        <v>15</v>
      </c>
      <c r="B9" s="53"/>
      <c r="C9" s="54"/>
      <c r="D9" s="55">
        <f>AD104</f>
        <v>77.249876565375459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50.817046312125555</v>
      </c>
      <c r="P9" s="56" t="s">
        <v>89</v>
      </c>
      <c r="S9" s="120" t="s">
        <v>7</v>
      </c>
      <c r="T9" s="121">
        <v>3561265379</v>
      </c>
      <c r="U9" s="121">
        <v>3609644925</v>
      </c>
      <c r="V9" s="121">
        <v>3671439843</v>
      </c>
      <c r="W9" s="121">
        <v>3747083475</v>
      </c>
      <c r="X9" s="121">
        <v>3859718502</v>
      </c>
      <c r="Y9" s="121">
        <v>3972707128</v>
      </c>
      <c r="Z9" s="121">
        <v>4148766212</v>
      </c>
      <c r="AB9" s="122" t="str">
        <f>TEXT(Z9/1000000,"$#,###.0")&amp;" mil"</f>
        <v>$4,148.8 mil</v>
      </c>
      <c r="AD9" s="123">
        <f t="shared" si="1"/>
        <v>4.4317156620763631E-2</v>
      </c>
      <c r="AF9" s="123">
        <f t="shared" si="0"/>
        <v>0.16496968646716503</v>
      </c>
    </row>
    <row r="10" spans="1:32" x14ac:dyDescent="0.25">
      <c r="A10" s="52" t="s">
        <v>18</v>
      </c>
      <c r="B10" s="53"/>
      <c r="C10" s="54"/>
      <c r="D10" s="55">
        <f>AD105</f>
        <v>14.190493289644957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49.182953687874445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91.735588103928905</v>
      </c>
      <c r="P11" s="56" t="s">
        <v>89</v>
      </c>
      <c r="S11" s="120" t="s">
        <v>30</v>
      </c>
      <c r="T11" s="125">
        <v>76228</v>
      </c>
      <c r="U11" s="125">
        <v>76251</v>
      </c>
      <c r="V11" s="125">
        <v>75730</v>
      </c>
      <c r="W11" s="125">
        <v>76069</v>
      </c>
      <c r="X11" s="125">
        <v>76186</v>
      </c>
      <c r="Y11" s="125">
        <v>77660</v>
      </c>
      <c r="Z11" s="125">
        <v>79205</v>
      </c>
    </row>
    <row r="12" spans="1:32" ht="28.5" customHeight="1" x14ac:dyDescent="0.25">
      <c r="A12" s="52" t="s">
        <v>20</v>
      </c>
      <c r="B12" s="54"/>
      <c r="C12" s="54"/>
      <c r="D12" s="55">
        <f>AD108</f>
        <v>20.097401140087079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15.267445979454481</v>
      </c>
      <c r="P12" s="56" t="s">
        <v>89</v>
      </c>
      <c r="S12" s="120" t="s">
        <v>31</v>
      </c>
      <c r="T12" s="125">
        <v>9875</v>
      </c>
      <c r="U12" s="125">
        <v>9763</v>
      </c>
      <c r="V12" s="125">
        <v>9580</v>
      </c>
      <c r="W12" s="125">
        <v>9161</v>
      </c>
      <c r="X12" s="125">
        <v>9357</v>
      </c>
      <c r="Y12" s="125">
        <v>9616</v>
      </c>
      <c r="Z12" s="125">
        <v>9914</v>
      </c>
    </row>
    <row r="13" spans="1:32" ht="15" customHeight="1" x14ac:dyDescent="0.25">
      <c r="A13" s="52" t="s">
        <v>21</v>
      </c>
      <c r="B13" s="54"/>
      <c r="C13" s="54"/>
      <c r="D13" s="55">
        <f>AD109</f>
        <v>14.295973786974281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19.056061762197587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37.990933165761483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377</v>
      </c>
      <c r="Z15" s="125">
        <v>362</v>
      </c>
      <c r="AB15" s="129">
        <f t="shared" ref="AB15:AB34" si="2">IF(Z15="np",0,Z15/$Z$34)</f>
        <v>4.0621212801292697E-3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120</v>
      </c>
      <c r="Z16" s="125">
        <v>98</v>
      </c>
      <c r="AB16" s="129">
        <f t="shared" si="2"/>
        <v>1.0996902913057139E-3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4018</v>
      </c>
      <c r="Z17" s="125">
        <v>4095</v>
      </c>
      <c r="AB17" s="129">
        <f t="shared" si="2"/>
        <v>4.5951344315274471E-2</v>
      </c>
    </row>
    <row r="18" spans="1:28" x14ac:dyDescent="0.25">
      <c r="A18" s="82" t="str">
        <f>$S$1&amp;" ("&amp;$T$2&amp;" to "&amp;$Z$2&amp;")"</f>
        <v>Manningham (2011-12 to 2017-18)</v>
      </c>
      <c r="B18" s="82"/>
      <c r="C18" s="82"/>
      <c r="D18" s="82"/>
      <c r="E18" s="82"/>
      <c r="F18" s="82"/>
      <c r="G18" s="82" t="str">
        <f>$S$1&amp;" ("&amp;$T$2&amp;" to "&amp;$Z$2&amp;")"</f>
        <v>Manningham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415</v>
      </c>
      <c r="Z18" s="125">
        <v>407</v>
      </c>
      <c r="AB18" s="129">
        <f t="shared" si="2"/>
        <v>4.5670811077696489E-3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4710</v>
      </c>
      <c r="Z19" s="125">
        <v>5350</v>
      </c>
      <c r="AB19" s="129">
        <f t="shared" si="2"/>
        <v>6.0034112841689483E-2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4580</v>
      </c>
      <c r="Z20" s="125">
        <v>4616</v>
      </c>
      <c r="AB20" s="129">
        <f t="shared" si="2"/>
        <v>5.1797656986399751E-2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9344</v>
      </c>
      <c r="Z21" s="125">
        <v>9638</v>
      </c>
      <c r="AB21" s="129">
        <f t="shared" si="2"/>
        <v>0.10815117375106603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5543</v>
      </c>
      <c r="Z22" s="125">
        <v>5568</v>
      </c>
      <c r="AB22" s="129">
        <f t="shared" si="2"/>
        <v>6.2480362673369538E-2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1973</v>
      </c>
      <c r="Z23" s="125">
        <v>2319</v>
      </c>
      <c r="AB23" s="129">
        <f t="shared" si="2"/>
        <v>2.6022263117734191E-2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1809</v>
      </c>
      <c r="Z24" s="125">
        <v>1857</v>
      </c>
      <c r="AB24" s="129">
        <f t="shared" si="2"/>
        <v>2.0838008887292966E-2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4656</v>
      </c>
      <c r="Z25" s="125">
        <v>4852</v>
      </c>
      <c r="AB25" s="129">
        <f t="shared" si="2"/>
        <v>5.4445890749135958E-2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1935</v>
      </c>
      <c r="Z26" s="125">
        <v>2209</v>
      </c>
      <c r="AB26" s="129">
        <f t="shared" si="2"/>
        <v>2.4787916872391041E-2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8873</v>
      </c>
      <c r="Z27" s="125">
        <v>9766</v>
      </c>
      <c r="AB27" s="129">
        <f t="shared" si="2"/>
        <v>0.10958750392746533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5833</v>
      </c>
      <c r="Z28" s="125">
        <v>6538</v>
      </c>
      <c r="AB28" s="129">
        <f t="shared" si="2"/>
        <v>7.3365052291395491E-2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3401</v>
      </c>
      <c r="Z29" s="125">
        <v>3092</v>
      </c>
      <c r="AB29" s="129">
        <f t="shared" si="2"/>
        <v>3.4696350823645583E-2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7390</v>
      </c>
      <c r="Z30" s="125">
        <v>7791</v>
      </c>
      <c r="AB30" s="129">
        <f t="shared" si="2"/>
        <v>8.7425378158804259E-2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9865</v>
      </c>
      <c r="Z31" s="125">
        <v>10430</v>
      </c>
      <c r="AB31" s="129">
        <f t="shared" si="2"/>
        <v>0.11703846671753669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1775</v>
      </c>
      <c r="Z32" s="125">
        <v>1921</v>
      </c>
      <c r="AB32" s="129">
        <f t="shared" si="2"/>
        <v>2.1556173975492615E-2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2754</v>
      </c>
      <c r="Z33" s="125">
        <v>2995</v>
      </c>
      <c r="AB33" s="129">
        <f t="shared" si="2"/>
        <v>3.3607881861842992E-2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87276</v>
      </c>
      <c r="Z34" s="132">
        <v>89116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12</v>
      </c>
      <c r="Y44" s="125">
        <v>20</v>
      </c>
      <c r="Z44" s="125">
        <v>18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534</v>
      </c>
      <c r="Y45" s="125">
        <v>591</v>
      </c>
      <c r="Z45" s="125">
        <v>616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2199</v>
      </c>
      <c r="Y46" s="125">
        <v>2271</v>
      </c>
      <c r="Z46" s="125">
        <v>2327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4134</v>
      </c>
      <c r="Y47" s="125">
        <v>4105</v>
      </c>
      <c r="Z47" s="125">
        <v>4330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4808</v>
      </c>
      <c r="Y48" s="125">
        <v>5036</v>
      </c>
      <c r="Z48" s="125">
        <v>5163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Manningham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4113</v>
      </c>
      <c r="Y49" s="125">
        <v>4283</v>
      </c>
      <c r="Z49" s="125">
        <v>4466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4053</v>
      </c>
      <c r="Y50" s="125">
        <v>4291</v>
      </c>
      <c r="Z50" s="125">
        <v>4412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3989</v>
      </c>
      <c r="Y51" s="125">
        <v>4126</v>
      </c>
      <c r="Z51" s="125">
        <v>4198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4434</v>
      </c>
      <c r="Y52" s="125">
        <v>4420</v>
      </c>
      <c r="Z52" s="125">
        <v>4398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4135</v>
      </c>
      <c r="Y53" s="125">
        <v>4085</v>
      </c>
      <c r="Z53" s="125">
        <v>4105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3759</v>
      </c>
      <c r="Y54" s="125">
        <v>3803</v>
      </c>
      <c r="Z54" s="125">
        <v>3786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2678</v>
      </c>
      <c r="Y55" s="125">
        <v>2719</v>
      </c>
      <c r="Z55" s="125">
        <v>2790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1723</v>
      </c>
      <c r="Y56" s="125">
        <v>1723</v>
      </c>
      <c r="Z56" s="125">
        <v>1694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917</v>
      </c>
      <c r="Y57" s="125">
        <v>973</v>
      </c>
      <c r="Z57" s="125">
        <v>965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496</v>
      </c>
      <c r="Y58" s="125">
        <v>506</v>
      </c>
      <c r="Z58" s="125">
        <v>493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223</v>
      </c>
      <c r="Y59" s="125">
        <v>214</v>
      </c>
      <c r="Z59" s="125">
        <v>233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148</v>
      </c>
      <c r="Y60" s="125">
        <v>149</v>
      </c>
      <c r="Z60" s="125">
        <v>152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42359</v>
      </c>
      <c r="Y61" s="125">
        <v>43316</v>
      </c>
      <c r="Z61" s="125">
        <v>44192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21</v>
      </c>
      <c r="Y63" s="125">
        <v>23</v>
      </c>
      <c r="Z63" s="125">
        <v>14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Manningham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681</v>
      </c>
      <c r="Y64" s="125">
        <v>715</v>
      </c>
      <c r="Z64" s="125">
        <v>783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2566</v>
      </c>
      <c r="Y65" s="125">
        <v>2745</v>
      </c>
      <c r="Z65" s="125">
        <v>2696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4445</v>
      </c>
      <c r="Y66" s="125">
        <v>4517</v>
      </c>
      <c r="Z66" s="125">
        <v>4756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5054</v>
      </c>
      <c r="Y67" s="125">
        <v>5098</v>
      </c>
      <c r="Z67" s="125">
        <v>5155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4131</v>
      </c>
      <c r="Y68" s="125">
        <v>4284</v>
      </c>
      <c r="Z68" s="125">
        <v>4470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3693</v>
      </c>
      <c r="Y69" s="125">
        <v>3834</v>
      </c>
      <c r="Z69" s="125">
        <v>4156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4122</v>
      </c>
      <c r="Y70" s="125">
        <v>4119</v>
      </c>
      <c r="Z70" s="125">
        <v>4076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4660</v>
      </c>
      <c r="Y71" s="125">
        <v>4830</v>
      </c>
      <c r="Z71" s="125">
        <v>4788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4608</v>
      </c>
      <c r="Y72" s="125">
        <v>4504</v>
      </c>
      <c r="Z72" s="125">
        <v>4484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3680</v>
      </c>
      <c r="Y73" s="125">
        <v>3766</v>
      </c>
      <c r="Z73" s="125">
        <v>3915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2624</v>
      </c>
      <c r="Y74" s="125">
        <v>2609</v>
      </c>
      <c r="Z74" s="125">
        <v>2613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1471</v>
      </c>
      <c r="Y75" s="125">
        <v>1417</v>
      </c>
      <c r="Z75" s="125">
        <v>1446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689</v>
      </c>
      <c r="Y76" s="125">
        <v>795</v>
      </c>
      <c r="Z76" s="125">
        <v>793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362</v>
      </c>
      <c r="Y77" s="125">
        <v>343</v>
      </c>
      <c r="Z77" s="125">
        <v>349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210</v>
      </c>
      <c r="Y78" s="125">
        <v>213</v>
      </c>
      <c r="Z78" s="125">
        <v>223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165</v>
      </c>
      <c r="Y79" s="125">
        <v>148</v>
      </c>
      <c r="Z79" s="125">
        <v>164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43182</v>
      </c>
      <c r="Y80" s="125">
        <v>43960</v>
      </c>
      <c r="Z80" s="125">
        <v>44924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Manningham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5736</v>
      </c>
      <c r="Y83" s="125">
        <v>5897</v>
      </c>
      <c r="Z83" s="125">
        <v>6005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6998</v>
      </c>
      <c r="Y84" s="125">
        <v>7169</v>
      </c>
      <c r="Z84" s="125">
        <v>7419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89,116</v>
      </c>
      <c r="D85" s="96">
        <f t="shared" ref="D85:D90" si="4">AD4</f>
        <v>2.1082542737980603E-2</v>
      </c>
      <c r="E85" s="97">
        <f t="shared" ref="E85:E90" si="5">AD4</f>
        <v>2.1082542737980603E-2</v>
      </c>
      <c r="F85" s="96">
        <f t="shared" ref="F85:F90" si="6">AF4</f>
        <v>3.4968933279135861E-2</v>
      </c>
      <c r="G85" s="97">
        <f t="shared" ref="G85:G90" si="7">AF4</f>
        <v>3.4968933279135861E-2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3551</v>
      </c>
      <c r="Y85" s="125">
        <v>3590</v>
      </c>
      <c r="Z85" s="125">
        <v>3688</v>
      </c>
    </row>
    <row r="86" spans="1:32" ht="15" customHeight="1" x14ac:dyDescent="0.25">
      <c r="A86" s="98" t="s">
        <v>4</v>
      </c>
      <c r="B86" s="95"/>
      <c r="C86" s="109" t="str">
        <f t="shared" si="3"/>
        <v>44,192</v>
      </c>
      <c r="D86" s="96">
        <f t="shared" si="4"/>
        <v>2.0223474004986697E-2</v>
      </c>
      <c r="E86" s="97">
        <f t="shared" si="5"/>
        <v>2.0223474004986697E-2</v>
      </c>
      <c r="F86" s="96">
        <f t="shared" si="6"/>
        <v>2.3934752890474753E-2</v>
      </c>
      <c r="G86" s="97">
        <f t="shared" si="7"/>
        <v>2.3934752890474753E-2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1407</v>
      </c>
      <c r="Y86" s="125">
        <v>1429</v>
      </c>
      <c r="Z86" s="125">
        <v>1529</v>
      </c>
    </row>
    <row r="87" spans="1:32" ht="15" customHeight="1" x14ac:dyDescent="0.25">
      <c r="A87" s="98" t="s">
        <v>5</v>
      </c>
      <c r="B87" s="95"/>
      <c r="C87" s="109" t="str">
        <f t="shared" si="3"/>
        <v>44,924</v>
      </c>
      <c r="D87" s="96">
        <f t="shared" si="4"/>
        <v>2.1929026387625061E-2</v>
      </c>
      <c r="E87" s="97">
        <f t="shared" si="5"/>
        <v>2.1929026387625061E-2</v>
      </c>
      <c r="F87" s="96">
        <f t="shared" si="6"/>
        <v>4.6057840078237877E-2</v>
      </c>
      <c r="G87" s="97">
        <f t="shared" si="7"/>
        <v>4.6057840078237877E-2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2216</v>
      </c>
      <c r="Y87" s="125">
        <v>2293</v>
      </c>
      <c r="Z87" s="125">
        <v>2275</v>
      </c>
    </row>
    <row r="88" spans="1:32" ht="15" customHeight="1" x14ac:dyDescent="0.25">
      <c r="A88" s="95" t="s">
        <v>6</v>
      </c>
      <c r="B88" s="95"/>
      <c r="C88" s="109" t="str">
        <f t="shared" si="3"/>
        <v>64,929</v>
      </c>
      <c r="D88" s="96">
        <f t="shared" si="4"/>
        <v>1.8813745488780897E-2</v>
      </c>
      <c r="E88" s="97">
        <f t="shared" si="5"/>
        <v>1.8813745488780897E-2</v>
      </c>
      <c r="F88" s="96">
        <f t="shared" si="6"/>
        <v>1.4483922377425795E-2</v>
      </c>
      <c r="G88" s="97">
        <f t="shared" si="7"/>
        <v>1.4483922377425795E-2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2172</v>
      </c>
      <c r="Y88" s="125">
        <v>2205</v>
      </c>
      <c r="Z88" s="125">
        <v>2338</v>
      </c>
    </row>
    <row r="89" spans="1:32" ht="15" customHeight="1" x14ac:dyDescent="0.25">
      <c r="A89" s="95" t="s">
        <v>104</v>
      </c>
      <c r="B89" s="95"/>
      <c r="C89" s="146" t="str">
        <f t="shared" si="3"/>
        <v>$43,255</v>
      </c>
      <c r="D89" s="96">
        <f t="shared" si="4"/>
        <v>2.9134739515847663E-2</v>
      </c>
      <c r="E89" s="97">
        <f t="shared" si="5"/>
        <v>2.9134739515847663E-2</v>
      </c>
      <c r="F89" s="96">
        <f t="shared" si="6"/>
        <v>0.14969912021901499</v>
      </c>
      <c r="G89" s="97">
        <f t="shared" si="7"/>
        <v>0.14969912021901499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997</v>
      </c>
      <c r="Y89" s="125">
        <v>1014</v>
      </c>
      <c r="Z89" s="125">
        <v>1044</v>
      </c>
    </row>
    <row r="90" spans="1:32" ht="15" customHeight="1" x14ac:dyDescent="0.25">
      <c r="A90" s="95" t="s">
        <v>7</v>
      </c>
      <c r="B90" s="95"/>
      <c r="C90" s="109" t="str">
        <f t="shared" si="3"/>
        <v>$4,148.8 mil</v>
      </c>
      <c r="D90" s="96">
        <f t="shared" si="4"/>
        <v>4.4317156620763631E-2</v>
      </c>
      <c r="E90" s="97">
        <f t="shared" si="5"/>
        <v>4.4317156620763631E-2</v>
      </c>
      <c r="F90" s="96">
        <f t="shared" si="6"/>
        <v>0.16496968646716503</v>
      </c>
      <c r="G90" s="97">
        <f t="shared" si="7"/>
        <v>0.16496968646716503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1521</v>
      </c>
      <c r="Y90" s="125">
        <v>1603</v>
      </c>
      <c r="Z90" s="125">
        <v>1714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32005</v>
      </c>
      <c r="Y91" s="125">
        <v>32380</v>
      </c>
      <c r="Z91" s="125">
        <v>32995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3063</v>
      </c>
      <c r="Y93" s="125">
        <v>3245</v>
      </c>
      <c r="Z93" s="125">
        <v>3414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7730</v>
      </c>
      <c r="Y94" s="125">
        <v>7771</v>
      </c>
      <c r="Z94" s="125">
        <v>8004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751</v>
      </c>
      <c r="Y95" s="125">
        <v>765</v>
      </c>
      <c r="Z95" s="125">
        <v>821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2689</v>
      </c>
      <c r="Y96" s="125">
        <v>2833</v>
      </c>
      <c r="Z96" s="125">
        <v>3037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6126</v>
      </c>
      <c r="Y97" s="125">
        <v>6316</v>
      </c>
      <c r="Z97" s="125">
        <v>6386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3414</v>
      </c>
      <c r="Y98" s="125">
        <v>3428</v>
      </c>
      <c r="Z98" s="125">
        <v>3541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139</v>
      </c>
      <c r="Y99" s="125">
        <v>152</v>
      </c>
      <c r="Z99" s="125">
        <v>156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750</v>
      </c>
      <c r="Y100" s="125">
        <v>761</v>
      </c>
      <c r="Z100" s="125">
        <v>815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31091</v>
      </c>
      <c r="Y101" s="125">
        <v>31350</v>
      </c>
      <c r="Z101" s="125">
        <v>31934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63139</v>
      </c>
      <c r="Y104" s="125">
        <v>66796</v>
      </c>
      <c r="Z104" s="125">
        <v>68842</v>
      </c>
      <c r="AB104" s="122" t="str">
        <f>TEXT(Z104,"###,###")</f>
        <v>68,842</v>
      </c>
      <c r="AD104" s="143">
        <f>Z104/($Z$4)*100</f>
        <v>77.249876565375459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13676</v>
      </c>
      <c r="Y105" s="125">
        <v>12971</v>
      </c>
      <c r="Z105" s="125">
        <v>12646</v>
      </c>
      <c r="AB105" s="122" t="str">
        <f>TEXT(Z105,"###,###")</f>
        <v>12,646</v>
      </c>
      <c r="AD105" s="143">
        <f>Z105/($Z$4)*100</f>
        <v>14.190493289644957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76815</v>
      </c>
      <c r="Y106" s="132">
        <v>79767</v>
      </c>
      <c r="Z106" s="132">
        <v>81488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14502</v>
      </c>
      <c r="Y108" s="125">
        <v>15469</v>
      </c>
      <c r="Z108" s="125">
        <v>17910</v>
      </c>
      <c r="AB108" s="122" t="str">
        <f>TEXT(Z108,"###,###")</f>
        <v>17,910</v>
      </c>
      <c r="AD108" s="143">
        <f>Z108/($Z$4)*100</f>
        <v>20.097401140087079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12193</v>
      </c>
      <c r="Y109" s="125">
        <v>12907</v>
      </c>
      <c r="Z109" s="125">
        <v>12740</v>
      </c>
      <c r="AB109" s="122" t="str">
        <f>TEXT(Z109,"###,###")</f>
        <v>12,740</v>
      </c>
      <c r="AD109" s="143">
        <f>Z109/($Z$4)*100</f>
        <v>14.295973786974281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16967</v>
      </c>
      <c r="Y110" s="125">
        <v>17503</v>
      </c>
      <c r="Z110" s="125">
        <v>16982</v>
      </c>
      <c r="AB110" s="122" t="str">
        <f>TEXT(Z110,"###,###")</f>
        <v>16,982</v>
      </c>
      <c r="AD110" s="143">
        <f>Z110/($Z$4)*100</f>
        <v>19.056061762197587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33153</v>
      </c>
      <c r="Y111" s="125">
        <v>33888</v>
      </c>
      <c r="Z111" s="125">
        <v>33856</v>
      </c>
      <c r="AB111" s="122" t="str">
        <f>TEXT(Z111,"###,###")</f>
        <v>33,856</v>
      </c>
      <c r="AD111" s="143">
        <f>Z111/($Z$4)*100</f>
        <v>37.990933165761483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85541</v>
      </c>
      <c r="Y112" s="125">
        <v>87276</v>
      </c>
      <c r="Z112" s="125">
        <v>89116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43.52</v>
      </c>
      <c r="U118" s="144">
        <v>42.73</v>
      </c>
      <c r="V118" s="144">
        <v>42.84</v>
      </c>
      <c r="W118" s="144">
        <v>43.83</v>
      </c>
      <c r="X118" s="144">
        <v>44.85</v>
      </c>
      <c r="Y118" s="144">
        <v>42.75</v>
      </c>
      <c r="Z118" s="144">
        <v>42.7</v>
      </c>
      <c r="AB118" s="122" t="str">
        <f>TEXT(Z118,"##.0")</f>
        <v>42.7</v>
      </c>
    </row>
    <row r="120" spans="19:32" x14ac:dyDescent="0.25">
      <c r="S120" s="115" t="s">
        <v>106</v>
      </c>
      <c r="T120" s="125">
        <v>54125</v>
      </c>
      <c r="U120" s="125">
        <v>53953</v>
      </c>
      <c r="V120" s="125">
        <v>53716</v>
      </c>
      <c r="W120" s="125">
        <v>53889</v>
      </c>
      <c r="X120" s="125">
        <v>53741</v>
      </c>
      <c r="Y120" s="125">
        <v>54114</v>
      </c>
      <c r="Z120" s="125">
        <v>55018</v>
      </c>
      <c r="AB120" s="122" t="str">
        <f>TEXT(Z120,"###,###")</f>
        <v>55,018</v>
      </c>
    </row>
    <row r="121" spans="19:32" x14ac:dyDescent="0.25">
      <c r="S121" s="115" t="s">
        <v>107</v>
      </c>
      <c r="T121" s="125">
        <v>5568</v>
      </c>
      <c r="U121" s="125">
        <v>5467</v>
      </c>
      <c r="V121" s="125">
        <v>5358</v>
      </c>
      <c r="W121" s="125">
        <v>5116</v>
      </c>
      <c r="X121" s="125">
        <v>5129</v>
      </c>
      <c r="Y121" s="125">
        <v>5231</v>
      </c>
      <c r="Z121" s="125">
        <v>5368</v>
      </c>
      <c r="AB121" s="122" t="str">
        <f>TEXT(Z121,"###,###")</f>
        <v>5,368</v>
      </c>
    </row>
    <row r="122" spans="19:32" x14ac:dyDescent="0.25">
      <c r="S122" s="115" t="s">
        <v>108</v>
      </c>
      <c r="T122" s="125">
        <v>4307</v>
      </c>
      <c r="U122" s="125">
        <v>4294</v>
      </c>
      <c r="V122" s="125">
        <v>4216</v>
      </c>
      <c r="W122" s="125">
        <v>4044</v>
      </c>
      <c r="X122" s="125">
        <v>4231</v>
      </c>
      <c r="Y122" s="125">
        <v>4385</v>
      </c>
      <c r="Z122" s="125">
        <v>4545</v>
      </c>
      <c r="AB122" s="122" t="str">
        <f>TEXT(Z122,"###,###")</f>
        <v>4,545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58432</v>
      </c>
      <c r="U124" s="125">
        <v>58247</v>
      </c>
      <c r="V124" s="125">
        <v>57932</v>
      </c>
      <c r="W124" s="125">
        <v>57933</v>
      </c>
      <c r="X124" s="125">
        <v>57972</v>
      </c>
      <c r="Y124" s="125">
        <v>58499</v>
      </c>
      <c r="Z124" s="125">
        <v>59563</v>
      </c>
      <c r="AB124" s="122" t="str">
        <f>TEXT(Z124,"###,###")</f>
        <v>59,563</v>
      </c>
      <c r="AD124" s="139">
        <f>Z124/$Z$7*100</f>
        <v>91.735588103928905</v>
      </c>
    </row>
    <row r="125" spans="19:32" x14ac:dyDescent="0.25">
      <c r="S125" s="115" t="s">
        <v>110</v>
      </c>
      <c r="T125" s="125">
        <v>9875</v>
      </c>
      <c r="U125" s="125">
        <v>9761</v>
      </c>
      <c r="V125" s="125">
        <v>9574</v>
      </c>
      <c r="W125" s="125">
        <v>9160</v>
      </c>
      <c r="X125" s="125">
        <v>9360</v>
      </c>
      <c r="Y125" s="125">
        <v>9616</v>
      </c>
      <c r="Z125" s="125">
        <v>9913</v>
      </c>
      <c r="AB125" s="122" t="str">
        <f>TEXT(Z125,"###,###")</f>
        <v>9,913</v>
      </c>
      <c r="AD125" s="139">
        <f>Z125/$Z$7*100</f>
        <v>15.267445979454481</v>
      </c>
    </row>
    <row r="127" spans="19:32" x14ac:dyDescent="0.25">
      <c r="S127" s="115" t="s">
        <v>111</v>
      </c>
      <c r="T127" s="125">
        <v>32882</v>
      </c>
      <c r="U127" s="125">
        <v>32660</v>
      </c>
      <c r="V127" s="125">
        <v>32357</v>
      </c>
      <c r="W127" s="125">
        <v>31984</v>
      </c>
      <c r="X127" s="125">
        <v>32005</v>
      </c>
      <c r="Y127" s="125">
        <v>32380</v>
      </c>
      <c r="Z127" s="125">
        <v>32995</v>
      </c>
      <c r="AB127" s="122" t="str">
        <f>TEXT(Z127,"###,###")</f>
        <v>32,995</v>
      </c>
      <c r="AD127" s="139">
        <f>Z127/$Z$7*100</f>
        <v>50.817046312125555</v>
      </c>
    </row>
    <row r="128" spans="19:32" x14ac:dyDescent="0.25">
      <c r="S128" s="115" t="s">
        <v>112</v>
      </c>
      <c r="T128" s="125">
        <v>31120</v>
      </c>
      <c r="U128" s="125">
        <v>31054</v>
      </c>
      <c r="V128" s="125">
        <v>30936</v>
      </c>
      <c r="W128" s="125">
        <v>31065</v>
      </c>
      <c r="X128" s="125">
        <v>31091</v>
      </c>
      <c r="Y128" s="125">
        <v>31350</v>
      </c>
      <c r="Z128" s="125">
        <v>31934</v>
      </c>
      <c r="AB128" s="122" t="str">
        <f>TEXT(Z128,"###,###")</f>
        <v>31,934</v>
      </c>
      <c r="AD128" s="139">
        <f>Z128/$Z$7*100</f>
        <v>49.182953687874445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05" id="{96756D72-08A2-429A-BE27-9ECF41F1F9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08" id="{9ED4C0A5-BC39-4261-95C4-B449DE10C5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11" id="{D9876C4D-447E-40AA-9A6F-C5442A81BA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14" id="{50C3AD41-A2AF-4126-A1CF-BDABD100A9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B9805-15AE-4573-B4E3-63789147F51D}">
  <sheetPr codeName="Sheet10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Mansfield</v>
      </c>
      <c r="T1" s="113"/>
      <c r="U1" s="113"/>
      <c r="V1" s="113"/>
      <c r="W1" s="113"/>
      <c r="X1" s="113"/>
      <c r="Y1" s="114" t="str">
        <f>Y3</f>
        <v>8.41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159</v>
      </c>
      <c r="Y3" s="118" t="s">
        <v>249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8.41 Mansfield,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6370</v>
      </c>
      <c r="U4" s="121">
        <v>6344</v>
      </c>
      <c r="V4" s="121">
        <v>6515</v>
      </c>
      <c r="W4" s="121">
        <v>6519</v>
      </c>
      <c r="X4" s="121">
        <v>6539</v>
      </c>
      <c r="Y4" s="121">
        <v>7159</v>
      </c>
      <c r="Z4" s="121">
        <v>7580</v>
      </c>
      <c r="AB4" s="122" t="str">
        <f>TEXT(Z4,"###,###")</f>
        <v>7,580</v>
      </c>
      <c r="AD4" s="123">
        <f>Z4/Y4-1</f>
        <v>5.8807095963123279E-2</v>
      </c>
      <c r="AF4" s="123">
        <f t="shared" ref="AF4:AF9" si="0">Z4/T4-1</f>
        <v>0.18995290423861855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3241</v>
      </c>
      <c r="U5" s="121">
        <v>3204</v>
      </c>
      <c r="V5" s="121">
        <v>3227</v>
      </c>
      <c r="W5" s="121">
        <v>3273</v>
      </c>
      <c r="X5" s="121">
        <v>3186</v>
      </c>
      <c r="Y5" s="121">
        <v>3515</v>
      </c>
      <c r="Z5" s="121">
        <v>3780</v>
      </c>
      <c r="AB5" s="122" t="str">
        <f>TEXT(Z5,"###,###")</f>
        <v>3,780</v>
      </c>
      <c r="AD5" s="123">
        <f t="shared" ref="AD5:AD9" si="1">Z5/Y5-1</f>
        <v>7.5391180654338585E-2</v>
      </c>
      <c r="AF5" s="123">
        <f t="shared" si="0"/>
        <v>0.16630669546436283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3131</v>
      </c>
      <c r="U6" s="121">
        <v>3147</v>
      </c>
      <c r="V6" s="121">
        <v>3288</v>
      </c>
      <c r="W6" s="121">
        <v>3243</v>
      </c>
      <c r="X6" s="121">
        <v>3349</v>
      </c>
      <c r="Y6" s="121">
        <v>3644</v>
      </c>
      <c r="Z6" s="121">
        <v>3802</v>
      </c>
      <c r="AB6" s="122" t="str">
        <f>TEXT(Z6,"###,###")</f>
        <v>3,802</v>
      </c>
      <c r="AD6" s="123">
        <f t="shared" si="1"/>
        <v>4.3358946212952887E-2</v>
      </c>
      <c r="AF6" s="123">
        <f t="shared" si="0"/>
        <v>0.21430852762695629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4185</v>
      </c>
      <c r="U7" s="121">
        <v>4233</v>
      </c>
      <c r="V7" s="121">
        <v>4293</v>
      </c>
      <c r="W7" s="121">
        <v>4351</v>
      </c>
      <c r="X7" s="121">
        <v>4421</v>
      </c>
      <c r="Y7" s="121">
        <v>4664</v>
      </c>
      <c r="Z7" s="121">
        <v>4953</v>
      </c>
      <c r="AB7" s="122" t="str">
        <f>TEXT(Z7,"###,###")</f>
        <v>4,953</v>
      </c>
      <c r="AD7" s="123">
        <f t="shared" si="1"/>
        <v>6.1963979416809645E-2</v>
      </c>
      <c r="AF7" s="123">
        <f t="shared" si="0"/>
        <v>0.18351254480286738</v>
      </c>
    </row>
    <row r="8" spans="1:32" ht="17.25" customHeight="1" x14ac:dyDescent="0.25">
      <c r="A8" s="44" t="s">
        <v>13</v>
      </c>
      <c r="B8" s="45"/>
      <c r="C8" s="46"/>
      <c r="D8" s="47" t="str">
        <f>AB4</f>
        <v>7,580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4,953</v>
      </c>
      <c r="P8" s="48"/>
      <c r="S8" s="120" t="s">
        <v>88</v>
      </c>
      <c r="T8" s="121">
        <v>23828.53</v>
      </c>
      <c r="U8" s="121">
        <v>25163</v>
      </c>
      <c r="V8" s="121">
        <v>25679.93</v>
      </c>
      <c r="W8" s="121">
        <v>26944.91</v>
      </c>
      <c r="X8" s="121">
        <v>28773.3</v>
      </c>
      <c r="Y8" s="121">
        <v>28336</v>
      </c>
      <c r="Z8" s="121">
        <v>29968.48</v>
      </c>
      <c r="AB8" s="122" t="str">
        <f>TEXT(Z8,"$###,###")</f>
        <v>$29,968</v>
      </c>
      <c r="AD8" s="123">
        <f t="shared" si="1"/>
        <v>5.76115189158668E-2</v>
      </c>
      <c r="AF8" s="123">
        <f t="shared" si="0"/>
        <v>0.2576722105811815</v>
      </c>
    </row>
    <row r="9" spans="1:32" x14ac:dyDescent="0.25">
      <c r="A9" s="52" t="s">
        <v>15</v>
      </c>
      <c r="B9" s="53"/>
      <c r="C9" s="54"/>
      <c r="D9" s="55">
        <f>AD104</f>
        <v>70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51.544518473652332</v>
      </c>
      <c r="P9" s="56" t="s">
        <v>89</v>
      </c>
      <c r="S9" s="120" t="s">
        <v>7</v>
      </c>
      <c r="T9" s="121">
        <v>147765112</v>
      </c>
      <c r="U9" s="121">
        <v>151023603</v>
      </c>
      <c r="V9" s="121">
        <v>157507547</v>
      </c>
      <c r="W9" s="121">
        <v>168557221</v>
      </c>
      <c r="X9" s="121">
        <v>175710079</v>
      </c>
      <c r="Y9" s="121">
        <v>194988110</v>
      </c>
      <c r="Z9" s="121">
        <v>210750676</v>
      </c>
      <c r="AB9" s="122" t="str">
        <f>TEXT(Z9/1000000,"$#,###.0")&amp;" mil"</f>
        <v>$210.8 mil</v>
      </c>
      <c r="AD9" s="123">
        <f t="shared" si="1"/>
        <v>8.0838600876740552E-2</v>
      </c>
      <c r="AF9" s="123">
        <f t="shared" si="0"/>
        <v>0.42625463580334166</v>
      </c>
    </row>
    <row r="10" spans="1:32" x14ac:dyDescent="0.25">
      <c r="A10" s="52" t="s">
        <v>18</v>
      </c>
      <c r="B10" s="53"/>
      <c r="C10" s="54"/>
      <c r="D10" s="55">
        <f>AD105</f>
        <v>16.147757255936675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48.475671310316983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84.070260448213205</v>
      </c>
      <c r="P11" s="56" t="s">
        <v>89</v>
      </c>
      <c r="S11" s="120" t="s">
        <v>30</v>
      </c>
      <c r="T11" s="125">
        <v>5039</v>
      </c>
      <c r="U11" s="125">
        <v>5028</v>
      </c>
      <c r="V11" s="125">
        <v>5161</v>
      </c>
      <c r="W11" s="125">
        <v>5155</v>
      </c>
      <c r="X11" s="125">
        <v>5190</v>
      </c>
      <c r="Y11" s="125">
        <v>5766</v>
      </c>
      <c r="Z11" s="125">
        <v>6115</v>
      </c>
    </row>
    <row r="12" spans="1:32" ht="28.5" customHeight="1" x14ac:dyDescent="0.25">
      <c r="A12" s="52" t="s">
        <v>20</v>
      </c>
      <c r="B12" s="54"/>
      <c r="C12" s="54"/>
      <c r="D12" s="55">
        <f>AD108</f>
        <v>22.532981530343008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29.598223299010701</v>
      </c>
      <c r="P12" s="56" t="s">
        <v>89</v>
      </c>
      <c r="S12" s="120" t="s">
        <v>31</v>
      </c>
      <c r="T12" s="125">
        <v>1336</v>
      </c>
      <c r="U12" s="125">
        <v>1323</v>
      </c>
      <c r="V12" s="125">
        <v>1355</v>
      </c>
      <c r="W12" s="125">
        <v>1365</v>
      </c>
      <c r="X12" s="125">
        <v>1354</v>
      </c>
      <c r="Y12" s="125">
        <v>1393</v>
      </c>
      <c r="Z12" s="125">
        <v>1464</v>
      </c>
    </row>
    <row r="13" spans="1:32" ht="15" customHeight="1" x14ac:dyDescent="0.25">
      <c r="A13" s="52" t="s">
        <v>21</v>
      </c>
      <c r="B13" s="54"/>
      <c r="C13" s="54"/>
      <c r="D13" s="55">
        <f>AD109</f>
        <v>17.796833773087069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28.443271767810025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17.29551451187335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531</v>
      </c>
      <c r="Z15" s="125">
        <v>567</v>
      </c>
      <c r="AB15" s="129">
        <f t="shared" ref="AB15:AB34" si="2">IF(Z15="np",0,Z15/$Z$34)</f>
        <v>7.4792243767313013E-2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50</v>
      </c>
      <c r="Z16" s="125">
        <v>60</v>
      </c>
      <c r="AB16" s="129">
        <f t="shared" si="2"/>
        <v>7.9145231499802137E-3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184</v>
      </c>
      <c r="Z17" s="125">
        <v>267</v>
      </c>
      <c r="AB17" s="129">
        <f t="shared" si="2"/>
        <v>3.521962801741195E-2</v>
      </c>
    </row>
    <row r="18" spans="1:28" x14ac:dyDescent="0.25">
      <c r="A18" s="82" t="str">
        <f>$S$1&amp;" ("&amp;$T$2&amp;" to "&amp;$Z$2&amp;")"</f>
        <v>Mansfield (2011-12 to 2017-18)</v>
      </c>
      <c r="B18" s="82"/>
      <c r="C18" s="82"/>
      <c r="D18" s="82"/>
      <c r="E18" s="82"/>
      <c r="F18" s="82"/>
      <c r="G18" s="82" t="str">
        <f>$S$1&amp;" ("&amp;$T$2&amp;" to "&amp;$Z$2&amp;")"</f>
        <v>Mansfield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32</v>
      </c>
      <c r="Z18" s="125">
        <v>33</v>
      </c>
      <c r="AB18" s="129">
        <f t="shared" si="2"/>
        <v>4.3529877324891171E-3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486</v>
      </c>
      <c r="Z19" s="125">
        <v>644</v>
      </c>
      <c r="AB19" s="129">
        <f t="shared" si="2"/>
        <v>8.4949215143120954E-2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153</v>
      </c>
      <c r="Z20" s="125">
        <v>168</v>
      </c>
      <c r="AB20" s="129">
        <f t="shared" si="2"/>
        <v>2.2160664819944598E-2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651</v>
      </c>
      <c r="Z21" s="125">
        <v>737</v>
      </c>
      <c r="AB21" s="129">
        <f t="shared" si="2"/>
        <v>9.7216726025590297E-2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640</v>
      </c>
      <c r="Z22" s="125">
        <v>699</v>
      </c>
      <c r="AB22" s="129">
        <f t="shared" si="2"/>
        <v>9.2204194697269495E-2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347</v>
      </c>
      <c r="Z23" s="125">
        <v>413</v>
      </c>
      <c r="AB23" s="129">
        <f t="shared" si="2"/>
        <v>5.4478301015697138E-2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66</v>
      </c>
      <c r="Z24" s="125">
        <v>63</v>
      </c>
      <c r="AB24" s="129">
        <f t="shared" si="2"/>
        <v>8.3102493074792248E-3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143</v>
      </c>
      <c r="Z25" s="125">
        <v>160</v>
      </c>
      <c r="AB25" s="129">
        <f t="shared" si="2"/>
        <v>2.1105395066613904E-2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227</v>
      </c>
      <c r="Z26" s="125">
        <v>241</v>
      </c>
      <c r="AB26" s="129">
        <f t="shared" si="2"/>
        <v>3.1790001319087192E-2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284</v>
      </c>
      <c r="Z27" s="125">
        <v>341</v>
      </c>
      <c r="AB27" s="129">
        <f t="shared" si="2"/>
        <v>4.4980873235720878E-2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432</v>
      </c>
      <c r="Z28" s="125">
        <v>488</v>
      </c>
      <c r="AB28" s="129">
        <f t="shared" si="2"/>
        <v>6.4371454953172411E-2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349</v>
      </c>
      <c r="Z29" s="125">
        <v>292</v>
      </c>
      <c r="AB29" s="129">
        <f t="shared" si="2"/>
        <v>3.8517345996570376E-2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632</v>
      </c>
      <c r="Z30" s="125">
        <v>688</v>
      </c>
      <c r="AB30" s="129">
        <f t="shared" si="2"/>
        <v>9.0753198786439782E-2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543</v>
      </c>
      <c r="Z31" s="125">
        <v>608</v>
      </c>
      <c r="AB31" s="129">
        <f t="shared" si="2"/>
        <v>8.0200501253132828E-2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174</v>
      </c>
      <c r="Z32" s="125">
        <v>190</v>
      </c>
      <c r="AB32" s="129">
        <f t="shared" si="2"/>
        <v>2.5062656641604009E-2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243</v>
      </c>
      <c r="Z33" s="125">
        <v>286</v>
      </c>
      <c r="AB33" s="129">
        <f t="shared" si="2"/>
        <v>3.7725893681572351E-2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7159</v>
      </c>
      <c r="Z34" s="132">
        <v>7581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125</v>
      </c>
      <c r="Y45" s="125">
        <v>103</v>
      </c>
      <c r="Z45" s="125">
        <v>88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158</v>
      </c>
      <c r="Y46" s="125">
        <v>195</v>
      </c>
      <c r="Z46" s="125">
        <v>248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292</v>
      </c>
      <c r="Y47" s="125">
        <v>309</v>
      </c>
      <c r="Z47" s="125">
        <v>325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263</v>
      </c>
      <c r="Y48" s="125">
        <v>333</v>
      </c>
      <c r="Z48" s="125">
        <v>347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Mansfield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259</v>
      </c>
      <c r="Y49" s="125">
        <v>265</v>
      </c>
      <c r="Z49" s="125">
        <v>284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286</v>
      </c>
      <c r="Y50" s="125">
        <v>313</v>
      </c>
      <c r="Z50" s="125">
        <v>309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281</v>
      </c>
      <c r="Y51" s="125">
        <v>292</v>
      </c>
      <c r="Z51" s="125">
        <v>289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252</v>
      </c>
      <c r="Y52" s="125">
        <v>305</v>
      </c>
      <c r="Z52" s="125">
        <v>323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336</v>
      </c>
      <c r="Y53" s="125">
        <v>322</v>
      </c>
      <c r="Z53" s="125">
        <v>353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341</v>
      </c>
      <c r="Y54" s="125">
        <v>400</v>
      </c>
      <c r="Z54" s="125">
        <v>420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277</v>
      </c>
      <c r="Y55" s="125">
        <v>302</v>
      </c>
      <c r="Z55" s="125">
        <v>334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179</v>
      </c>
      <c r="Y56" s="125">
        <v>214</v>
      </c>
      <c r="Z56" s="125">
        <v>224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80</v>
      </c>
      <c r="Y57" s="125">
        <v>97</v>
      </c>
      <c r="Z57" s="125">
        <v>118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30</v>
      </c>
      <c r="Y58" s="125">
        <v>30</v>
      </c>
      <c r="Z58" s="125">
        <v>37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15</v>
      </c>
      <c r="Y59" s="125">
        <v>20</v>
      </c>
      <c r="Z59" s="125">
        <v>20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9</v>
      </c>
      <c r="Y60" s="125">
        <v>13</v>
      </c>
      <c r="Z60" s="125">
        <v>16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3191</v>
      </c>
      <c r="Y61" s="125">
        <v>3515</v>
      </c>
      <c r="Z61" s="125">
        <v>3776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Mansfield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57</v>
      </c>
      <c r="Y64" s="125">
        <v>74</v>
      </c>
      <c r="Z64" s="125">
        <v>66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206</v>
      </c>
      <c r="Y65" s="125">
        <v>202</v>
      </c>
      <c r="Z65" s="125">
        <v>195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266</v>
      </c>
      <c r="Y66" s="125">
        <v>297</v>
      </c>
      <c r="Z66" s="125">
        <v>315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265</v>
      </c>
      <c r="Y67" s="125">
        <v>275</v>
      </c>
      <c r="Z67" s="125">
        <v>313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317</v>
      </c>
      <c r="Y68" s="125">
        <v>306</v>
      </c>
      <c r="Z68" s="125">
        <v>310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282</v>
      </c>
      <c r="Y69" s="125">
        <v>326</v>
      </c>
      <c r="Z69" s="125">
        <v>339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301</v>
      </c>
      <c r="Y70" s="125">
        <v>327</v>
      </c>
      <c r="Z70" s="125">
        <v>337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331</v>
      </c>
      <c r="Y71" s="125">
        <v>378</v>
      </c>
      <c r="Z71" s="125">
        <v>399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375</v>
      </c>
      <c r="Y72" s="125">
        <v>391</v>
      </c>
      <c r="Z72" s="125">
        <v>381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424</v>
      </c>
      <c r="Y73" s="125">
        <v>453</v>
      </c>
      <c r="Z73" s="125">
        <v>458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297</v>
      </c>
      <c r="Y74" s="125">
        <v>344</v>
      </c>
      <c r="Z74" s="125">
        <v>352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126</v>
      </c>
      <c r="Y75" s="125">
        <v>146</v>
      </c>
      <c r="Z75" s="125">
        <v>160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40</v>
      </c>
      <c r="Y76" s="125">
        <v>59</v>
      </c>
      <c r="Z76" s="125">
        <v>86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41</v>
      </c>
      <c r="Y77" s="125">
        <v>34</v>
      </c>
      <c r="Z77" s="125">
        <v>28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9</v>
      </c>
      <c r="Y78" s="125">
        <v>13</v>
      </c>
      <c r="Z78" s="125">
        <v>16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15</v>
      </c>
      <c r="Y79" s="125">
        <v>15</v>
      </c>
      <c r="Z79" s="125">
        <v>12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3354</v>
      </c>
      <c r="Y80" s="125">
        <v>3644</v>
      </c>
      <c r="Z80" s="125">
        <v>3803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Mansfield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242</v>
      </c>
      <c r="Y83" s="125">
        <v>270</v>
      </c>
      <c r="Z83" s="125">
        <v>295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192</v>
      </c>
      <c r="Y84" s="125">
        <v>203</v>
      </c>
      <c r="Z84" s="125">
        <v>214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7,580</v>
      </c>
      <c r="D85" s="96">
        <f t="shared" ref="D85:D90" si="4">AD4</f>
        <v>5.8807095963123279E-2</v>
      </c>
      <c r="E85" s="97">
        <f t="shared" ref="E85:E90" si="5">AD4</f>
        <v>5.8807095963123279E-2</v>
      </c>
      <c r="F85" s="96">
        <f t="shared" ref="F85:F90" si="6">AF4</f>
        <v>0.18995290423861855</v>
      </c>
      <c r="G85" s="97">
        <f t="shared" ref="G85:G90" si="7">AF4</f>
        <v>0.18995290423861855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401</v>
      </c>
      <c r="Y85" s="125">
        <v>410</v>
      </c>
      <c r="Z85" s="125">
        <v>440</v>
      </c>
    </row>
    <row r="86" spans="1:32" ht="15" customHeight="1" x14ac:dyDescent="0.25">
      <c r="A86" s="98" t="s">
        <v>4</v>
      </c>
      <c r="B86" s="95"/>
      <c r="C86" s="109" t="str">
        <f t="shared" si="3"/>
        <v>3,780</v>
      </c>
      <c r="D86" s="96">
        <f t="shared" si="4"/>
        <v>7.5391180654338585E-2</v>
      </c>
      <c r="E86" s="97">
        <f t="shared" si="5"/>
        <v>7.5391180654338585E-2</v>
      </c>
      <c r="F86" s="96">
        <f t="shared" si="6"/>
        <v>0.16630669546436283</v>
      </c>
      <c r="G86" s="97">
        <f t="shared" si="7"/>
        <v>0.16630669546436283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142</v>
      </c>
      <c r="Y86" s="125">
        <v>156</v>
      </c>
      <c r="Z86" s="125">
        <v>162</v>
      </c>
    </row>
    <row r="87" spans="1:32" ht="15" customHeight="1" x14ac:dyDescent="0.25">
      <c r="A87" s="98" t="s">
        <v>5</v>
      </c>
      <c r="B87" s="95"/>
      <c r="C87" s="109" t="str">
        <f t="shared" si="3"/>
        <v>3,802</v>
      </c>
      <c r="D87" s="96">
        <f t="shared" si="4"/>
        <v>4.3358946212952887E-2</v>
      </c>
      <c r="E87" s="97">
        <f t="shared" si="5"/>
        <v>4.3358946212952887E-2</v>
      </c>
      <c r="F87" s="96">
        <f t="shared" si="6"/>
        <v>0.21430852762695629</v>
      </c>
      <c r="G87" s="97">
        <f t="shared" si="7"/>
        <v>0.21430852762695629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58</v>
      </c>
      <c r="Y87" s="125">
        <v>61</v>
      </c>
      <c r="Z87" s="125">
        <v>52</v>
      </c>
    </row>
    <row r="88" spans="1:32" ht="15" customHeight="1" x14ac:dyDescent="0.25">
      <c r="A88" s="95" t="s">
        <v>6</v>
      </c>
      <c r="B88" s="95"/>
      <c r="C88" s="109" t="str">
        <f t="shared" si="3"/>
        <v>4,953</v>
      </c>
      <c r="D88" s="96">
        <f t="shared" si="4"/>
        <v>6.1963979416809645E-2</v>
      </c>
      <c r="E88" s="97">
        <f t="shared" si="5"/>
        <v>6.1963979416809645E-2</v>
      </c>
      <c r="F88" s="96">
        <f t="shared" si="6"/>
        <v>0.18351254480286738</v>
      </c>
      <c r="G88" s="97">
        <f t="shared" si="7"/>
        <v>0.18351254480286738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118</v>
      </c>
      <c r="Y88" s="125">
        <v>123</v>
      </c>
      <c r="Z88" s="125">
        <v>126</v>
      </c>
    </row>
    <row r="89" spans="1:32" ht="15" customHeight="1" x14ac:dyDescent="0.25">
      <c r="A89" s="95" t="s">
        <v>104</v>
      </c>
      <c r="B89" s="95"/>
      <c r="C89" s="146" t="str">
        <f t="shared" si="3"/>
        <v>$29,968</v>
      </c>
      <c r="D89" s="96">
        <f t="shared" si="4"/>
        <v>5.76115189158668E-2</v>
      </c>
      <c r="E89" s="97">
        <f t="shared" si="5"/>
        <v>5.76115189158668E-2</v>
      </c>
      <c r="F89" s="96">
        <f t="shared" si="6"/>
        <v>0.2576722105811815</v>
      </c>
      <c r="G89" s="97">
        <f t="shared" si="7"/>
        <v>0.2576722105811815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172</v>
      </c>
      <c r="Y89" s="125">
        <v>186</v>
      </c>
      <c r="Z89" s="125">
        <v>214</v>
      </c>
    </row>
    <row r="90" spans="1:32" ht="15" customHeight="1" x14ac:dyDescent="0.25">
      <c r="A90" s="95" t="s">
        <v>7</v>
      </c>
      <c r="B90" s="95"/>
      <c r="C90" s="109" t="str">
        <f t="shared" si="3"/>
        <v>$210.8 mil</v>
      </c>
      <c r="D90" s="96">
        <f t="shared" si="4"/>
        <v>8.0838600876740552E-2</v>
      </c>
      <c r="E90" s="97">
        <f t="shared" si="5"/>
        <v>8.0838600876740552E-2</v>
      </c>
      <c r="F90" s="96">
        <f t="shared" si="6"/>
        <v>0.42625463580334166</v>
      </c>
      <c r="G90" s="97">
        <f t="shared" si="7"/>
        <v>0.42625463580334166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219</v>
      </c>
      <c r="Y90" s="125">
        <v>244</v>
      </c>
      <c r="Z90" s="125">
        <v>259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2252</v>
      </c>
      <c r="Y91" s="125">
        <v>2385</v>
      </c>
      <c r="Z91" s="125">
        <v>2550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150</v>
      </c>
      <c r="Y93" s="125">
        <v>174</v>
      </c>
      <c r="Z93" s="125">
        <v>169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410</v>
      </c>
      <c r="Y94" s="125">
        <v>436</v>
      </c>
      <c r="Z94" s="125">
        <v>457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82</v>
      </c>
      <c r="Y95" s="125">
        <v>77</v>
      </c>
      <c r="Z95" s="125">
        <v>77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263</v>
      </c>
      <c r="Y96" s="125">
        <v>282</v>
      </c>
      <c r="Z96" s="125">
        <v>319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314</v>
      </c>
      <c r="Y97" s="125">
        <v>347</v>
      </c>
      <c r="Z97" s="125">
        <v>341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264</v>
      </c>
      <c r="Y98" s="125">
        <v>257</v>
      </c>
      <c r="Z98" s="125">
        <v>284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11</v>
      </c>
      <c r="Y99" s="125">
        <v>13</v>
      </c>
      <c r="Z99" s="125">
        <v>15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169</v>
      </c>
      <c r="Y100" s="125">
        <v>187</v>
      </c>
      <c r="Z100" s="125">
        <v>197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2167</v>
      </c>
      <c r="Y101" s="125">
        <v>2279</v>
      </c>
      <c r="Z101" s="125">
        <v>2402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4306</v>
      </c>
      <c r="Y104" s="125">
        <v>4948</v>
      </c>
      <c r="Z104" s="125">
        <v>5306</v>
      </c>
      <c r="AB104" s="122" t="str">
        <f>TEXT(Z104,"###,###")</f>
        <v>5,306</v>
      </c>
      <c r="AD104" s="143">
        <f>Z104/($Z$4)*100</f>
        <v>70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1157</v>
      </c>
      <c r="Y105" s="125">
        <v>1243</v>
      </c>
      <c r="Z105" s="125">
        <v>1224</v>
      </c>
      <c r="AB105" s="122" t="str">
        <f>TEXT(Z105,"###,###")</f>
        <v>1,224</v>
      </c>
      <c r="AD105" s="143">
        <f>Z105/($Z$4)*100</f>
        <v>16.147757255936675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5463</v>
      </c>
      <c r="Y106" s="132">
        <v>6191</v>
      </c>
      <c r="Z106" s="132">
        <v>6530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1457</v>
      </c>
      <c r="Y108" s="125">
        <v>1555</v>
      </c>
      <c r="Z108" s="125">
        <v>1708</v>
      </c>
      <c r="AB108" s="122" t="str">
        <f>TEXT(Z108,"###,###")</f>
        <v>1,708</v>
      </c>
      <c r="AD108" s="143">
        <f>Z108/($Z$4)*100</f>
        <v>22.532981530343008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1060</v>
      </c>
      <c r="Y109" s="125">
        <v>1326</v>
      </c>
      <c r="Z109" s="125">
        <v>1349</v>
      </c>
      <c r="AB109" s="122" t="str">
        <f>TEXT(Z109,"###,###")</f>
        <v>1,349</v>
      </c>
      <c r="AD109" s="143">
        <f>Z109/($Z$4)*100</f>
        <v>17.796833773087069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1768</v>
      </c>
      <c r="Y110" s="125">
        <v>2006</v>
      </c>
      <c r="Z110" s="125">
        <v>2156</v>
      </c>
      <c r="AB110" s="122" t="str">
        <f>TEXT(Z110,"###,###")</f>
        <v>2,156</v>
      </c>
      <c r="AD110" s="143">
        <f>Z110/($Z$4)*100</f>
        <v>28.443271767810025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1179</v>
      </c>
      <c r="Y111" s="125">
        <v>1304</v>
      </c>
      <c r="Z111" s="125">
        <v>1311</v>
      </c>
      <c r="AB111" s="122" t="str">
        <f>TEXT(Z111,"###,###")</f>
        <v>1,311</v>
      </c>
      <c r="AD111" s="143">
        <f>Z111/($Z$4)*100</f>
        <v>17.29551451187335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6541</v>
      </c>
      <c r="Y112" s="125">
        <v>7159</v>
      </c>
      <c r="Z112" s="125">
        <v>7579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42.06</v>
      </c>
      <c r="U118" s="144">
        <v>43.46</v>
      </c>
      <c r="V118" s="144">
        <v>46.76</v>
      </c>
      <c r="W118" s="144">
        <v>42.93</v>
      </c>
      <c r="X118" s="144">
        <v>43.92</v>
      </c>
      <c r="Y118" s="144">
        <v>45.35</v>
      </c>
      <c r="Z118" s="144">
        <v>45.49</v>
      </c>
      <c r="AB118" s="122" t="str">
        <f>TEXT(Z118,"##.0")</f>
        <v>45.5</v>
      </c>
    </row>
    <row r="120" spans="19:32" x14ac:dyDescent="0.25">
      <c r="S120" s="115" t="s">
        <v>106</v>
      </c>
      <c r="T120" s="125">
        <v>2853</v>
      </c>
      <c r="U120" s="125">
        <v>2910</v>
      </c>
      <c r="V120" s="125">
        <v>2944</v>
      </c>
      <c r="W120" s="125">
        <v>2988</v>
      </c>
      <c r="X120" s="125">
        <v>3069</v>
      </c>
      <c r="Y120" s="125">
        <v>3271</v>
      </c>
      <c r="Z120" s="125">
        <v>3493</v>
      </c>
      <c r="AB120" s="122" t="str">
        <f>TEXT(Z120,"###,###")</f>
        <v>3,493</v>
      </c>
    </row>
    <row r="121" spans="19:32" x14ac:dyDescent="0.25">
      <c r="S121" s="115" t="s">
        <v>107</v>
      </c>
      <c r="T121" s="125">
        <v>733</v>
      </c>
      <c r="U121" s="125">
        <v>744</v>
      </c>
      <c r="V121" s="125">
        <v>738</v>
      </c>
      <c r="W121" s="125">
        <v>746</v>
      </c>
      <c r="X121" s="125">
        <v>744</v>
      </c>
      <c r="Y121" s="125">
        <v>751</v>
      </c>
      <c r="Z121" s="125">
        <v>795</v>
      </c>
      <c r="AB121" s="122" t="str">
        <f>TEXT(Z121,"###,###")</f>
        <v>795</v>
      </c>
    </row>
    <row r="122" spans="19:32" x14ac:dyDescent="0.25">
      <c r="S122" s="115" t="s">
        <v>108</v>
      </c>
      <c r="T122" s="125">
        <v>598</v>
      </c>
      <c r="U122" s="125">
        <v>576</v>
      </c>
      <c r="V122" s="125">
        <v>614</v>
      </c>
      <c r="W122" s="125">
        <v>614</v>
      </c>
      <c r="X122" s="125">
        <v>611</v>
      </c>
      <c r="Y122" s="125">
        <v>642</v>
      </c>
      <c r="Z122" s="125">
        <v>671</v>
      </c>
      <c r="AB122" s="122" t="str">
        <f>TEXT(Z122,"###,###")</f>
        <v>671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3451</v>
      </c>
      <c r="U124" s="125">
        <v>3486</v>
      </c>
      <c r="V124" s="125">
        <v>3558</v>
      </c>
      <c r="W124" s="125">
        <v>3602</v>
      </c>
      <c r="X124" s="125">
        <v>3680</v>
      </c>
      <c r="Y124" s="125">
        <v>3913</v>
      </c>
      <c r="Z124" s="125">
        <v>4164</v>
      </c>
      <c r="AB124" s="122" t="str">
        <f>TEXT(Z124,"###,###")</f>
        <v>4,164</v>
      </c>
      <c r="AD124" s="139">
        <f>Z124/$Z$7*100</f>
        <v>84.070260448213205</v>
      </c>
    </row>
    <row r="125" spans="19:32" x14ac:dyDescent="0.25">
      <c r="S125" s="115" t="s">
        <v>110</v>
      </c>
      <c r="T125" s="125">
        <v>1331</v>
      </c>
      <c r="U125" s="125">
        <v>1320</v>
      </c>
      <c r="V125" s="125">
        <v>1352</v>
      </c>
      <c r="W125" s="125">
        <v>1360</v>
      </c>
      <c r="X125" s="125">
        <v>1355</v>
      </c>
      <c r="Y125" s="125">
        <v>1393</v>
      </c>
      <c r="Z125" s="125">
        <v>1466</v>
      </c>
      <c r="AB125" s="122" t="str">
        <f>TEXT(Z125,"###,###")</f>
        <v>1,466</v>
      </c>
      <c r="AD125" s="139">
        <f>Z125/$Z$7*100</f>
        <v>29.598223299010701</v>
      </c>
    </row>
    <row r="127" spans="19:32" x14ac:dyDescent="0.25">
      <c r="S127" s="115" t="s">
        <v>111</v>
      </c>
      <c r="T127" s="125">
        <v>2170</v>
      </c>
      <c r="U127" s="125">
        <v>2197</v>
      </c>
      <c r="V127" s="125">
        <v>2203</v>
      </c>
      <c r="W127" s="125">
        <v>2232</v>
      </c>
      <c r="X127" s="125">
        <v>2251</v>
      </c>
      <c r="Y127" s="125">
        <v>2385</v>
      </c>
      <c r="Z127" s="125">
        <v>2553</v>
      </c>
      <c r="AB127" s="122" t="str">
        <f>TEXT(Z127,"###,###")</f>
        <v>2,553</v>
      </c>
      <c r="AD127" s="139">
        <f>Z127/$Z$7*100</f>
        <v>51.544518473652332</v>
      </c>
    </row>
    <row r="128" spans="19:32" x14ac:dyDescent="0.25">
      <c r="S128" s="115" t="s">
        <v>112</v>
      </c>
      <c r="T128" s="125">
        <v>2013</v>
      </c>
      <c r="U128" s="125">
        <v>2040</v>
      </c>
      <c r="V128" s="125">
        <v>2088</v>
      </c>
      <c r="W128" s="125">
        <v>2119</v>
      </c>
      <c r="X128" s="125">
        <v>2167</v>
      </c>
      <c r="Y128" s="125">
        <v>2279</v>
      </c>
      <c r="Z128" s="125">
        <v>2401</v>
      </c>
      <c r="AB128" s="122" t="str">
        <f>TEXT(Z128,"###,###")</f>
        <v>2,401</v>
      </c>
      <c r="AD128" s="139">
        <f>Z128/$Z$7*100</f>
        <v>48.475671310316983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95" id="{BB92EA3E-682C-4ED5-9535-F66F264F21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98" id="{7F42C0EA-BE3D-4605-9E6A-6B01877570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01" id="{BC87E87E-7577-493E-92AD-5E3AE30237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04" id="{863B3BA5-CF67-42F3-88E0-CB9ED9B5DF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09EA8-328A-4623-9620-92A23C1AC1F6}">
  <sheetPr codeName="Sheet10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Maribyrnong</v>
      </c>
      <c r="T1" s="113"/>
      <c r="U1" s="113"/>
      <c r="V1" s="113"/>
      <c r="W1" s="113"/>
      <c r="X1" s="113"/>
      <c r="Y1" s="114" t="str">
        <f>Y3</f>
        <v>8.42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160</v>
      </c>
      <c r="Y3" s="118" t="s">
        <v>250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8.42 Maribyrnong,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64895</v>
      </c>
      <c r="U4" s="121">
        <v>66093</v>
      </c>
      <c r="V4" s="121">
        <v>67537</v>
      </c>
      <c r="W4" s="121">
        <v>69641</v>
      </c>
      <c r="X4" s="121">
        <v>72974</v>
      </c>
      <c r="Y4" s="121">
        <v>77494</v>
      </c>
      <c r="Z4" s="121">
        <v>80857</v>
      </c>
      <c r="AB4" s="122" t="str">
        <f>TEXT(Z4,"###,###")</f>
        <v>80,857</v>
      </c>
      <c r="AD4" s="123">
        <f>Z4/Y4-1</f>
        <v>4.3396908147727675E-2</v>
      </c>
      <c r="AF4" s="123">
        <f t="shared" ref="AF4:AF9" si="0">Z4/T4-1</f>
        <v>0.24596656136836437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35316</v>
      </c>
      <c r="U5" s="121">
        <v>35461</v>
      </c>
      <c r="V5" s="121">
        <v>36107</v>
      </c>
      <c r="W5" s="121">
        <v>37270</v>
      </c>
      <c r="X5" s="121">
        <v>39090</v>
      </c>
      <c r="Y5" s="121">
        <v>41553</v>
      </c>
      <c r="Z5" s="121">
        <v>43317</v>
      </c>
      <c r="AB5" s="122" t="str">
        <f>TEXT(Z5,"###,###")</f>
        <v>43,317</v>
      </c>
      <c r="AD5" s="123">
        <f t="shared" ref="AD5:AD9" si="1">Z5/Y5-1</f>
        <v>4.2451808533679802E-2</v>
      </c>
      <c r="AF5" s="123">
        <f t="shared" si="0"/>
        <v>0.2265545361875636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29579</v>
      </c>
      <c r="U6" s="121">
        <v>30631</v>
      </c>
      <c r="V6" s="121">
        <v>31430</v>
      </c>
      <c r="W6" s="121">
        <v>32371</v>
      </c>
      <c r="X6" s="121">
        <v>33884</v>
      </c>
      <c r="Y6" s="121">
        <v>35941</v>
      </c>
      <c r="Z6" s="121">
        <v>37540</v>
      </c>
      <c r="AB6" s="122" t="str">
        <f>TEXT(Z6,"###,###")</f>
        <v>37,540</v>
      </c>
      <c r="AD6" s="123">
        <f t="shared" si="1"/>
        <v>4.4489580145238072E-2</v>
      </c>
      <c r="AF6" s="123">
        <f t="shared" si="0"/>
        <v>0.26914364921058853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45370</v>
      </c>
      <c r="U7" s="121">
        <v>46201</v>
      </c>
      <c r="V7" s="121">
        <v>47165</v>
      </c>
      <c r="W7" s="121">
        <v>48226</v>
      </c>
      <c r="X7" s="121">
        <v>50254</v>
      </c>
      <c r="Y7" s="121">
        <v>52508</v>
      </c>
      <c r="Z7" s="121">
        <v>54281</v>
      </c>
      <c r="AB7" s="122" t="str">
        <f>TEXT(Z7,"###,###")</f>
        <v>54,281</v>
      </c>
      <c r="AD7" s="123">
        <f t="shared" si="1"/>
        <v>3.3766283233031213E-2</v>
      </c>
      <c r="AF7" s="123">
        <f t="shared" si="0"/>
        <v>0.19640731761075592</v>
      </c>
    </row>
    <row r="8" spans="1:32" ht="17.25" customHeight="1" x14ac:dyDescent="0.25">
      <c r="A8" s="44" t="s">
        <v>13</v>
      </c>
      <c r="B8" s="45"/>
      <c r="C8" s="46"/>
      <c r="D8" s="47" t="str">
        <f>AB4</f>
        <v>80,857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54,281</v>
      </c>
      <c r="P8" s="48"/>
      <c r="S8" s="120" t="s">
        <v>88</v>
      </c>
      <c r="T8" s="121">
        <v>38691</v>
      </c>
      <c r="U8" s="121">
        <v>40010.660000000003</v>
      </c>
      <c r="V8" s="121">
        <v>40238.660000000003</v>
      </c>
      <c r="W8" s="121">
        <v>41538</v>
      </c>
      <c r="X8" s="121">
        <v>42666.27</v>
      </c>
      <c r="Y8" s="121">
        <v>43629.62</v>
      </c>
      <c r="Z8" s="121">
        <v>44921.5</v>
      </c>
      <c r="AB8" s="122" t="str">
        <f>TEXT(Z8,"$###,###")</f>
        <v>$44,922</v>
      </c>
      <c r="AD8" s="123">
        <f t="shared" si="1"/>
        <v>2.961015933670752E-2</v>
      </c>
      <c r="AF8" s="123">
        <f t="shared" si="0"/>
        <v>0.16103228140911319</v>
      </c>
    </row>
    <row r="9" spans="1:32" x14ac:dyDescent="0.25">
      <c r="A9" s="52" t="s">
        <v>15</v>
      </c>
      <c r="B9" s="53"/>
      <c r="C9" s="54"/>
      <c r="D9" s="55">
        <f>AD104</f>
        <v>77.619748444785245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53.422007700668736</v>
      </c>
      <c r="P9" s="56" t="s">
        <v>89</v>
      </c>
      <c r="S9" s="120" t="s">
        <v>7</v>
      </c>
      <c r="T9" s="121">
        <v>2297463737</v>
      </c>
      <c r="U9" s="121">
        <v>2409463190</v>
      </c>
      <c r="V9" s="121">
        <v>2506930774</v>
      </c>
      <c r="W9" s="121">
        <v>2657491203</v>
      </c>
      <c r="X9" s="121">
        <v>2858114248</v>
      </c>
      <c r="Y9" s="121">
        <v>3089657004</v>
      </c>
      <c r="Z9" s="121">
        <v>3344952785</v>
      </c>
      <c r="AB9" s="122" t="str">
        <f>TEXT(Z9/1000000,"$#,###.0")&amp;" mil"</f>
        <v>$3,345.0 mil</v>
      </c>
      <c r="AD9" s="123">
        <f t="shared" si="1"/>
        <v>8.262916584898683E-2</v>
      </c>
      <c r="AF9" s="123">
        <f t="shared" si="0"/>
        <v>0.45593278846167928</v>
      </c>
    </row>
    <row r="10" spans="1:32" x14ac:dyDescent="0.25">
      <c r="A10" s="52" t="s">
        <v>18</v>
      </c>
      <c r="B10" s="53"/>
      <c r="C10" s="54"/>
      <c r="D10" s="55">
        <f>AD105</f>
        <v>15.396316954623595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46.577992299331257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94.500838230688458</v>
      </c>
      <c r="P11" s="56" t="s">
        <v>89</v>
      </c>
      <c r="S11" s="120" t="s">
        <v>30</v>
      </c>
      <c r="T11" s="125">
        <v>59008</v>
      </c>
      <c r="U11" s="125">
        <v>60174</v>
      </c>
      <c r="V11" s="125">
        <v>61394</v>
      </c>
      <c r="W11" s="125">
        <v>63487</v>
      </c>
      <c r="X11" s="125">
        <v>66201</v>
      </c>
      <c r="Y11" s="125">
        <v>70369</v>
      </c>
      <c r="Z11" s="125">
        <v>73150</v>
      </c>
    </row>
    <row r="12" spans="1:32" ht="28.5" customHeight="1" x14ac:dyDescent="0.25">
      <c r="A12" s="52" t="s">
        <v>20</v>
      </c>
      <c r="B12" s="54"/>
      <c r="C12" s="54"/>
      <c r="D12" s="55">
        <f>AD108</f>
        <v>15.543490359523604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14.198338276745085</v>
      </c>
      <c r="P12" s="56" t="s">
        <v>89</v>
      </c>
      <c r="S12" s="120" t="s">
        <v>31</v>
      </c>
      <c r="T12" s="125">
        <v>5887</v>
      </c>
      <c r="U12" s="125">
        <v>5918</v>
      </c>
      <c r="V12" s="125">
        <v>6140</v>
      </c>
      <c r="W12" s="125">
        <v>6156</v>
      </c>
      <c r="X12" s="125">
        <v>6771</v>
      </c>
      <c r="Y12" s="125">
        <v>7125</v>
      </c>
      <c r="Z12" s="125">
        <v>7704</v>
      </c>
    </row>
    <row r="13" spans="1:32" ht="15" customHeight="1" x14ac:dyDescent="0.25">
      <c r="A13" s="52" t="s">
        <v>21</v>
      </c>
      <c r="B13" s="54"/>
      <c r="C13" s="54"/>
      <c r="D13" s="55">
        <f>AD109</f>
        <v>12.691541857847804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37.4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21.221415585539905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43.559617596497517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478</v>
      </c>
      <c r="Z15" s="125">
        <v>449</v>
      </c>
      <c r="AB15" s="129">
        <f t="shared" ref="AB15:AB34" si="2">IF(Z15="np",0,Z15/$Z$34)</f>
        <v>5.5530133445465448E-3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101</v>
      </c>
      <c r="Z16" s="125">
        <v>80</v>
      </c>
      <c r="AB16" s="129">
        <f t="shared" si="2"/>
        <v>9.8940104134459593E-4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3799</v>
      </c>
      <c r="Z17" s="125">
        <v>3717</v>
      </c>
      <c r="AB17" s="129">
        <f t="shared" si="2"/>
        <v>4.5970045883473296E-2</v>
      </c>
    </row>
    <row r="18" spans="1:28" x14ac:dyDescent="0.25">
      <c r="A18" s="82" t="str">
        <f>$S$1&amp;" ("&amp;$T$2&amp;" to "&amp;$Z$2&amp;")"</f>
        <v>Maribyrnong (2011-12 to 2017-18)</v>
      </c>
      <c r="B18" s="82"/>
      <c r="C18" s="82"/>
      <c r="D18" s="82"/>
      <c r="E18" s="82"/>
      <c r="F18" s="82"/>
      <c r="G18" s="82" t="str">
        <f>$S$1&amp;" ("&amp;$T$2&amp;" to "&amp;$Z$2&amp;")"</f>
        <v>Maribyrnong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529</v>
      </c>
      <c r="Z18" s="125">
        <v>547</v>
      </c>
      <c r="AB18" s="129">
        <f t="shared" si="2"/>
        <v>6.7650296201936756E-3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2828</v>
      </c>
      <c r="Z19" s="125">
        <v>3235</v>
      </c>
      <c r="AB19" s="129">
        <f t="shared" si="2"/>
        <v>4.0008904609372099E-2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2983</v>
      </c>
      <c r="Z20" s="125">
        <v>3052</v>
      </c>
      <c r="AB20" s="129">
        <f t="shared" si="2"/>
        <v>3.774564972729634E-2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6464</v>
      </c>
      <c r="Z21" s="125">
        <v>6958</v>
      </c>
      <c r="AB21" s="129">
        <f t="shared" si="2"/>
        <v>8.6053155570946241E-2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6958</v>
      </c>
      <c r="Z22" s="125">
        <v>7181</v>
      </c>
      <c r="AB22" s="129">
        <f t="shared" si="2"/>
        <v>8.8811110973694304E-2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2746</v>
      </c>
      <c r="Z23" s="125">
        <v>3412</v>
      </c>
      <c r="AB23" s="129">
        <f t="shared" si="2"/>
        <v>4.2197954413347019E-2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2191</v>
      </c>
      <c r="Z24" s="125">
        <v>2233</v>
      </c>
      <c r="AB24" s="129">
        <f t="shared" si="2"/>
        <v>2.7616656566531037E-2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3404</v>
      </c>
      <c r="Z25" s="125">
        <v>3590</v>
      </c>
      <c r="AB25" s="129">
        <f t="shared" si="2"/>
        <v>4.4399371730338748E-2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1316</v>
      </c>
      <c r="Z26" s="125">
        <v>1471</v>
      </c>
      <c r="AB26" s="129">
        <f t="shared" si="2"/>
        <v>1.8192611647723761E-2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7012</v>
      </c>
      <c r="Z27" s="125">
        <v>8106</v>
      </c>
      <c r="AB27" s="129">
        <f t="shared" si="2"/>
        <v>0.10025106051424119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9377</v>
      </c>
      <c r="Z28" s="125">
        <v>10575</v>
      </c>
      <c r="AB28" s="129">
        <f t="shared" si="2"/>
        <v>0.13078645015273879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3903</v>
      </c>
      <c r="Z29" s="125">
        <v>3935</v>
      </c>
      <c r="AB29" s="129">
        <f t="shared" si="2"/>
        <v>4.8666163721137315E-2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6135</v>
      </c>
      <c r="Z30" s="125">
        <v>6470</v>
      </c>
      <c r="AB30" s="129">
        <f t="shared" si="2"/>
        <v>8.0017809218744199E-2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6779</v>
      </c>
      <c r="Z31" s="125">
        <v>7448</v>
      </c>
      <c r="AB31" s="129">
        <f t="shared" si="2"/>
        <v>9.2113236949181887E-2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2182</v>
      </c>
      <c r="Z32" s="125">
        <v>2680</v>
      </c>
      <c r="AB32" s="129">
        <f t="shared" si="2"/>
        <v>3.314493488504397E-2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2558</v>
      </c>
      <c r="Z33" s="125">
        <v>2818</v>
      </c>
      <c r="AB33" s="129">
        <f t="shared" si="2"/>
        <v>3.4851651681363394E-2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77494</v>
      </c>
      <c r="Z34" s="132">
        <v>80857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6</v>
      </c>
      <c r="Y44" s="125">
        <v>6</v>
      </c>
      <c r="Z44" s="125">
        <v>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281</v>
      </c>
      <c r="Y45" s="125">
        <v>285</v>
      </c>
      <c r="Z45" s="125">
        <v>323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1295</v>
      </c>
      <c r="Y46" s="125">
        <v>1305</v>
      </c>
      <c r="Z46" s="125">
        <v>1384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4201</v>
      </c>
      <c r="Y47" s="125">
        <v>4600</v>
      </c>
      <c r="Z47" s="125">
        <v>4925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7754</v>
      </c>
      <c r="Y48" s="125">
        <v>8166</v>
      </c>
      <c r="Z48" s="125">
        <v>8494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Maribyrnong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7198</v>
      </c>
      <c r="Y49" s="125">
        <v>7652</v>
      </c>
      <c r="Z49" s="125">
        <v>7672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5243</v>
      </c>
      <c r="Y50" s="125">
        <v>5602</v>
      </c>
      <c r="Z50" s="125">
        <v>5770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3891</v>
      </c>
      <c r="Y51" s="125">
        <v>4200</v>
      </c>
      <c r="Z51" s="125">
        <v>4348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3135</v>
      </c>
      <c r="Y52" s="125">
        <v>3286</v>
      </c>
      <c r="Z52" s="125">
        <v>3449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2375</v>
      </c>
      <c r="Y53" s="125">
        <v>2478</v>
      </c>
      <c r="Z53" s="125">
        <v>2648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1881</v>
      </c>
      <c r="Y54" s="125">
        <v>1968</v>
      </c>
      <c r="Z54" s="125">
        <v>2099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1135</v>
      </c>
      <c r="Y55" s="125">
        <v>1254</v>
      </c>
      <c r="Z55" s="125">
        <v>1327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442</v>
      </c>
      <c r="Y56" s="125">
        <v>454</v>
      </c>
      <c r="Z56" s="125">
        <v>495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145</v>
      </c>
      <c r="Y57" s="125">
        <v>185</v>
      </c>
      <c r="Z57" s="125">
        <v>190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59</v>
      </c>
      <c r="Y58" s="125">
        <v>55</v>
      </c>
      <c r="Z58" s="125">
        <v>47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25</v>
      </c>
      <c r="Y59" s="125">
        <v>24</v>
      </c>
      <c r="Z59" s="125">
        <v>31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28</v>
      </c>
      <c r="Y60" s="125">
        <v>30</v>
      </c>
      <c r="Z60" s="125">
        <v>22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39090</v>
      </c>
      <c r="Y61" s="125">
        <v>41553</v>
      </c>
      <c r="Z61" s="125">
        <v>43317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10</v>
      </c>
      <c r="Y63" s="125">
        <v>16</v>
      </c>
      <c r="Z63" s="125">
        <v>16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Maribyrnong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330</v>
      </c>
      <c r="Y64" s="125">
        <v>340</v>
      </c>
      <c r="Z64" s="125">
        <v>387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1389</v>
      </c>
      <c r="Y65" s="125">
        <v>1443</v>
      </c>
      <c r="Z65" s="125">
        <v>1471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3724</v>
      </c>
      <c r="Y66" s="125">
        <v>4011</v>
      </c>
      <c r="Z66" s="125">
        <v>3954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6566</v>
      </c>
      <c r="Y67" s="125">
        <v>6922</v>
      </c>
      <c r="Z67" s="125">
        <v>7323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5813</v>
      </c>
      <c r="Y68" s="125">
        <v>6322</v>
      </c>
      <c r="Z68" s="125">
        <v>6498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4441</v>
      </c>
      <c r="Y69" s="125">
        <v>4470</v>
      </c>
      <c r="Z69" s="125">
        <v>4841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3385</v>
      </c>
      <c r="Y70" s="125">
        <v>3659</v>
      </c>
      <c r="Z70" s="125">
        <v>3770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2782</v>
      </c>
      <c r="Y71" s="125">
        <v>3028</v>
      </c>
      <c r="Z71" s="125">
        <v>3198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2231</v>
      </c>
      <c r="Y72" s="125">
        <v>2320</v>
      </c>
      <c r="Z72" s="125">
        <v>2447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1761</v>
      </c>
      <c r="Y73" s="125">
        <v>1825</v>
      </c>
      <c r="Z73" s="125">
        <v>1885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930</v>
      </c>
      <c r="Y74" s="125">
        <v>982</v>
      </c>
      <c r="Z74" s="125">
        <v>1072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349</v>
      </c>
      <c r="Y75" s="125">
        <v>417</v>
      </c>
      <c r="Z75" s="125">
        <v>404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76</v>
      </c>
      <c r="Y76" s="125">
        <v>92</v>
      </c>
      <c r="Z76" s="125">
        <v>131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39</v>
      </c>
      <c r="Y77" s="125">
        <v>37</v>
      </c>
      <c r="Z77" s="125">
        <v>29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31</v>
      </c>
      <c r="Y78" s="125">
        <v>21</v>
      </c>
      <c r="Z78" s="125">
        <v>27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30</v>
      </c>
      <c r="Y79" s="125">
        <v>36</v>
      </c>
      <c r="Z79" s="125">
        <v>27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33884</v>
      </c>
      <c r="Y80" s="125">
        <v>35941</v>
      </c>
      <c r="Z80" s="125">
        <v>37540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Maribyrnong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3128</v>
      </c>
      <c r="Y83" s="125">
        <v>3372</v>
      </c>
      <c r="Z83" s="125">
        <v>3503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5356</v>
      </c>
      <c r="Y84" s="125">
        <v>5783</v>
      </c>
      <c r="Z84" s="125">
        <v>6144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80,857</v>
      </c>
      <c r="D85" s="96">
        <f t="shared" ref="D85:D90" si="4">AD4</f>
        <v>4.3396908147727675E-2</v>
      </c>
      <c r="E85" s="97">
        <f t="shared" ref="E85:E90" si="5">AD4</f>
        <v>4.3396908147727675E-2</v>
      </c>
      <c r="F85" s="96">
        <f t="shared" ref="F85:F90" si="6">AF4</f>
        <v>0.24596656136836437</v>
      </c>
      <c r="G85" s="97">
        <f t="shared" ref="G85:G90" si="7">AF4</f>
        <v>0.24596656136836437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3158</v>
      </c>
      <c r="Y85" s="125">
        <v>3305</v>
      </c>
      <c r="Z85" s="125">
        <v>3385</v>
      </c>
    </row>
    <row r="86" spans="1:32" ht="15" customHeight="1" x14ac:dyDescent="0.25">
      <c r="A86" s="98" t="s">
        <v>4</v>
      </c>
      <c r="B86" s="95"/>
      <c r="C86" s="109" t="str">
        <f t="shared" si="3"/>
        <v>43,317</v>
      </c>
      <c r="D86" s="96">
        <f t="shared" si="4"/>
        <v>4.2451808533679802E-2</v>
      </c>
      <c r="E86" s="97">
        <f t="shared" si="5"/>
        <v>4.2451808533679802E-2</v>
      </c>
      <c r="F86" s="96">
        <f t="shared" si="6"/>
        <v>0.2265545361875636</v>
      </c>
      <c r="G86" s="97">
        <f t="shared" si="7"/>
        <v>0.2265545361875636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1696</v>
      </c>
      <c r="Y86" s="125">
        <v>1762</v>
      </c>
      <c r="Z86" s="125">
        <v>1857</v>
      </c>
    </row>
    <row r="87" spans="1:32" ht="15" customHeight="1" x14ac:dyDescent="0.25">
      <c r="A87" s="98" t="s">
        <v>5</v>
      </c>
      <c r="B87" s="95"/>
      <c r="C87" s="109" t="str">
        <f t="shared" si="3"/>
        <v>37,540</v>
      </c>
      <c r="D87" s="96">
        <f t="shared" si="4"/>
        <v>4.4489580145238072E-2</v>
      </c>
      <c r="E87" s="97">
        <f t="shared" si="5"/>
        <v>4.4489580145238072E-2</v>
      </c>
      <c r="F87" s="96">
        <f t="shared" si="6"/>
        <v>0.26914364921058853</v>
      </c>
      <c r="G87" s="97">
        <f t="shared" si="7"/>
        <v>0.26914364921058853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1770</v>
      </c>
      <c r="Y87" s="125">
        <v>1931</v>
      </c>
      <c r="Z87" s="125">
        <v>2013</v>
      </c>
    </row>
    <row r="88" spans="1:32" ht="15" customHeight="1" x14ac:dyDescent="0.25">
      <c r="A88" s="95" t="s">
        <v>6</v>
      </c>
      <c r="B88" s="95"/>
      <c r="C88" s="109" t="str">
        <f t="shared" si="3"/>
        <v>54,281</v>
      </c>
      <c r="D88" s="96">
        <f t="shared" si="4"/>
        <v>3.3766283233031213E-2</v>
      </c>
      <c r="E88" s="97">
        <f t="shared" si="5"/>
        <v>3.3766283233031213E-2</v>
      </c>
      <c r="F88" s="96">
        <f t="shared" si="6"/>
        <v>0.19640731761075592</v>
      </c>
      <c r="G88" s="97">
        <f t="shared" si="7"/>
        <v>0.19640731761075592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1593</v>
      </c>
      <c r="Y88" s="125">
        <v>1690</v>
      </c>
      <c r="Z88" s="125">
        <v>1786</v>
      </c>
    </row>
    <row r="89" spans="1:32" ht="15" customHeight="1" x14ac:dyDescent="0.25">
      <c r="A89" s="95" t="s">
        <v>104</v>
      </c>
      <c r="B89" s="95"/>
      <c r="C89" s="146" t="str">
        <f t="shared" si="3"/>
        <v>$44,922</v>
      </c>
      <c r="D89" s="96">
        <f t="shared" si="4"/>
        <v>2.961015933670752E-2</v>
      </c>
      <c r="E89" s="97">
        <f t="shared" si="5"/>
        <v>2.961015933670752E-2</v>
      </c>
      <c r="F89" s="96">
        <f t="shared" si="6"/>
        <v>0.16103228140911319</v>
      </c>
      <c r="G89" s="97">
        <f t="shared" si="7"/>
        <v>0.16103228140911319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1653</v>
      </c>
      <c r="Y89" s="125">
        <v>1773</v>
      </c>
      <c r="Z89" s="125">
        <v>1854</v>
      </c>
    </row>
    <row r="90" spans="1:32" ht="15" customHeight="1" x14ac:dyDescent="0.25">
      <c r="A90" s="95" t="s">
        <v>7</v>
      </c>
      <c r="B90" s="95"/>
      <c r="C90" s="109" t="str">
        <f t="shared" si="3"/>
        <v>$3,345.0 mil</v>
      </c>
      <c r="D90" s="96">
        <f t="shared" si="4"/>
        <v>8.262916584898683E-2</v>
      </c>
      <c r="E90" s="97">
        <f t="shared" si="5"/>
        <v>8.262916584898683E-2</v>
      </c>
      <c r="F90" s="96">
        <f t="shared" si="6"/>
        <v>0.45593278846167928</v>
      </c>
      <c r="G90" s="97">
        <f t="shared" si="7"/>
        <v>0.45593278846167928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2976</v>
      </c>
      <c r="Y90" s="125">
        <v>3064</v>
      </c>
      <c r="Z90" s="125">
        <v>3153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26927</v>
      </c>
      <c r="Y91" s="125">
        <v>28193</v>
      </c>
      <c r="Z91" s="125">
        <v>28998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2423</v>
      </c>
      <c r="Y93" s="125">
        <v>2606</v>
      </c>
      <c r="Z93" s="125">
        <v>2745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6069</v>
      </c>
      <c r="Y94" s="125">
        <v>6529</v>
      </c>
      <c r="Z94" s="125">
        <v>6911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671</v>
      </c>
      <c r="Y95" s="125">
        <v>767</v>
      </c>
      <c r="Z95" s="125">
        <v>821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2400</v>
      </c>
      <c r="Y96" s="125">
        <v>2557</v>
      </c>
      <c r="Z96" s="125">
        <v>2859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3613</v>
      </c>
      <c r="Y97" s="125">
        <v>3842</v>
      </c>
      <c r="Z97" s="125">
        <v>3952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1970</v>
      </c>
      <c r="Y98" s="125">
        <v>1991</v>
      </c>
      <c r="Z98" s="125">
        <v>2116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244</v>
      </c>
      <c r="Y99" s="125">
        <v>289</v>
      </c>
      <c r="Z99" s="125">
        <v>281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1448</v>
      </c>
      <c r="Y100" s="125">
        <v>1502</v>
      </c>
      <c r="Z100" s="125">
        <v>1583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23327</v>
      </c>
      <c r="Y101" s="125">
        <v>24315</v>
      </c>
      <c r="Z101" s="125">
        <v>25283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54597</v>
      </c>
      <c r="Y104" s="125">
        <v>59679</v>
      </c>
      <c r="Z104" s="125">
        <v>62761</v>
      </c>
      <c r="AB104" s="122" t="str">
        <f>TEXT(Z104,"###,###")</f>
        <v>62,761</v>
      </c>
      <c r="AD104" s="143">
        <f>Z104/($Z$4)*100</f>
        <v>77.619748444785245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12046</v>
      </c>
      <c r="Y105" s="125">
        <v>12368</v>
      </c>
      <c r="Z105" s="125">
        <v>12449</v>
      </c>
      <c r="AB105" s="122" t="str">
        <f>TEXT(Z105,"###,###")</f>
        <v>12,449</v>
      </c>
      <c r="AD105" s="143">
        <f>Z105/($Z$4)*100</f>
        <v>15.396316954623595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66643</v>
      </c>
      <c r="Y106" s="132">
        <v>72047</v>
      </c>
      <c r="Z106" s="132">
        <v>75210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8822</v>
      </c>
      <c r="Y108" s="125">
        <v>9887</v>
      </c>
      <c r="Z108" s="125">
        <v>12568</v>
      </c>
      <c r="AB108" s="122" t="str">
        <f>TEXT(Z108,"###,###")</f>
        <v>12,568</v>
      </c>
      <c r="AD108" s="143">
        <f>Z108/($Z$4)*100</f>
        <v>15.543490359523604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9388</v>
      </c>
      <c r="Y109" s="125">
        <v>10158</v>
      </c>
      <c r="Z109" s="125">
        <v>10262</v>
      </c>
      <c r="AB109" s="122" t="str">
        <f>TEXT(Z109,"###,###")</f>
        <v>10,262</v>
      </c>
      <c r="AD109" s="143">
        <f>Z109/($Z$4)*100</f>
        <v>12.691541857847804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16861</v>
      </c>
      <c r="Y110" s="125">
        <v>17742</v>
      </c>
      <c r="Z110" s="125">
        <v>17159</v>
      </c>
      <c r="AB110" s="122" t="str">
        <f>TEXT(Z110,"###,###")</f>
        <v>17,159</v>
      </c>
      <c r="AD110" s="143">
        <f>Z110/($Z$4)*100</f>
        <v>21.221415585539905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31573</v>
      </c>
      <c r="Y111" s="125">
        <v>34260</v>
      </c>
      <c r="Z111" s="125">
        <v>35221</v>
      </c>
      <c r="AB111" s="122" t="str">
        <f>TEXT(Z111,"###,###")</f>
        <v>35,221</v>
      </c>
      <c r="AD111" s="143">
        <f>Z111/($Z$4)*100</f>
        <v>43.559617596497517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72974</v>
      </c>
      <c r="Y112" s="125">
        <v>77494</v>
      </c>
      <c r="Z112" s="125">
        <v>80857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38.200000000000003</v>
      </c>
      <c r="U118" s="144">
        <v>38.14</v>
      </c>
      <c r="V118" s="144">
        <v>40.270000000000003</v>
      </c>
      <c r="W118" s="144">
        <v>35.33</v>
      </c>
      <c r="X118" s="144">
        <v>37.270000000000003</v>
      </c>
      <c r="Y118" s="144">
        <v>37.28</v>
      </c>
      <c r="Z118" s="144">
        <v>37.380000000000003</v>
      </c>
      <c r="AB118" s="122" t="str">
        <f>TEXT(Z118,"##.0")</f>
        <v>37.4</v>
      </c>
    </row>
    <row r="120" spans="19:32" x14ac:dyDescent="0.25">
      <c r="S120" s="115" t="s">
        <v>106</v>
      </c>
      <c r="T120" s="125">
        <v>39483</v>
      </c>
      <c r="U120" s="125">
        <v>40286</v>
      </c>
      <c r="V120" s="125">
        <v>41022</v>
      </c>
      <c r="W120" s="125">
        <v>42072</v>
      </c>
      <c r="X120" s="125">
        <v>43481</v>
      </c>
      <c r="Y120" s="125">
        <v>45383</v>
      </c>
      <c r="Z120" s="125">
        <v>46574</v>
      </c>
      <c r="AB120" s="122" t="str">
        <f>TEXT(Z120,"###,###")</f>
        <v>46,574</v>
      </c>
    </row>
    <row r="121" spans="19:32" x14ac:dyDescent="0.25">
      <c r="S121" s="115" t="s">
        <v>107</v>
      </c>
      <c r="T121" s="125">
        <v>2641</v>
      </c>
      <c r="U121" s="125">
        <v>2691</v>
      </c>
      <c r="V121" s="125">
        <v>2724</v>
      </c>
      <c r="W121" s="125">
        <v>2677</v>
      </c>
      <c r="X121" s="125">
        <v>2774</v>
      </c>
      <c r="Y121" s="125">
        <v>2844</v>
      </c>
      <c r="Z121" s="125">
        <v>2985</v>
      </c>
      <c r="AB121" s="122" t="str">
        <f>TEXT(Z121,"###,###")</f>
        <v>2,985</v>
      </c>
    </row>
    <row r="122" spans="19:32" x14ac:dyDescent="0.25">
      <c r="S122" s="115" t="s">
        <v>108</v>
      </c>
      <c r="T122" s="125">
        <v>3248</v>
      </c>
      <c r="U122" s="125">
        <v>3224</v>
      </c>
      <c r="V122" s="125">
        <v>3421</v>
      </c>
      <c r="W122" s="125">
        <v>3481</v>
      </c>
      <c r="X122" s="125">
        <v>3997</v>
      </c>
      <c r="Y122" s="125">
        <v>4281</v>
      </c>
      <c r="Z122" s="125">
        <v>4722</v>
      </c>
      <c r="AB122" s="122" t="str">
        <f>TEXT(Z122,"###,###")</f>
        <v>4,722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42731</v>
      </c>
      <c r="U124" s="125">
        <v>43510</v>
      </c>
      <c r="V124" s="125">
        <v>44443</v>
      </c>
      <c r="W124" s="125">
        <v>45553</v>
      </c>
      <c r="X124" s="125">
        <v>47478</v>
      </c>
      <c r="Y124" s="125">
        <v>49664</v>
      </c>
      <c r="Z124" s="125">
        <v>51296</v>
      </c>
      <c r="AB124" s="122" t="str">
        <f>TEXT(Z124,"###,###")</f>
        <v>51,296</v>
      </c>
      <c r="AD124" s="139">
        <f>Z124/$Z$7*100</f>
        <v>94.500838230688458</v>
      </c>
    </row>
    <row r="125" spans="19:32" x14ac:dyDescent="0.25">
      <c r="S125" s="115" t="s">
        <v>110</v>
      </c>
      <c r="T125" s="125">
        <v>5889</v>
      </c>
      <c r="U125" s="125">
        <v>5915</v>
      </c>
      <c r="V125" s="125">
        <v>6145</v>
      </c>
      <c r="W125" s="125">
        <v>6158</v>
      </c>
      <c r="X125" s="125">
        <v>6771</v>
      </c>
      <c r="Y125" s="125">
        <v>7125</v>
      </c>
      <c r="Z125" s="125">
        <v>7707</v>
      </c>
      <c r="AB125" s="122" t="str">
        <f>TEXT(Z125,"###,###")</f>
        <v>7,707</v>
      </c>
      <c r="AD125" s="139">
        <f>Z125/$Z$7*100</f>
        <v>14.198338276745085</v>
      </c>
    </row>
    <row r="127" spans="19:32" x14ac:dyDescent="0.25">
      <c r="S127" s="115" t="s">
        <v>111</v>
      </c>
      <c r="T127" s="125">
        <v>24636</v>
      </c>
      <c r="U127" s="125">
        <v>24898</v>
      </c>
      <c r="V127" s="125">
        <v>25368</v>
      </c>
      <c r="W127" s="125">
        <v>25850</v>
      </c>
      <c r="X127" s="125">
        <v>26927</v>
      </c>
      <c r="Y127" s="125">
        <v>28193</v>
      </c>
      <c r="Z127" s="125">
        <v>28998</v>
      </c>
      <c r="AB127" s="122" t="str">
        <f>TEXT(Z127,"###,###")</f>
        <v>28,998</v>
      </c>
      <c r="AD127" s="139">
        <f>Z127/$Z$7*100</f>
        <v>53.422007700668736</v>
      </c>
    </row>
    <row r="128" spans="19:32" x14ac:dyDescent="0.25">
      <c r="S128" s="115" t="s">
        <v>112</v>
      </c>
      <c r="T128" s="125">
        <v>20734</v>
      </c>
      <c r="U128" s="125">
        <v>21302</v>
      </c>
      <c r="V128" s="125">
        <v>21797</v>
      </c>
      <c r="W128" s="125">
        <v>22376</v>
      </c>
      <c r="X128" s="125">
        <v>23327</v>
      </c>
      <c r="Y128" s="125">
        <v>24315</v>
      </c>
      <c r="Z128" s="125">
        <v>25283</v>
      </c>
      <c r="AB128" s="122" t="str">
        <f>TEXT(Z128,"###,###")</f>
        <v>25,283</v>
      </c>
      <c r="AD128" s="139">
        <f>Z128/$Z$7*100</f>
        <v>46.577992299331257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85" id="{04615434-1559-4D5A-B22F-1DE01C9861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88" id="{23ECE3F2-2308-4D8F-85AA-219B68AE2E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91" id="{14E56B12-084B-4BAB-9E8F-FF2206AF93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94" id="{4319B5DF-90D9-4004-9443-51C697F9BF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5CC26-E7D7-47D3-986A-453495832668}">
  <sheetPr codeName="Sheet10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Maroondah</v>
      </c>
      <c r="T1" s="113"/>
      <c r="U1" s="113"/>
      <c r="V1" s="113"/>
      <c r="W1" s="113"/>
      <c r="X1" s="113"/>
      <c r="Y1" s="114" t="str">
        <f>Y3</f>
        <v>8.43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161</v>
      </c>
      <c r="Y3" s="118" t="s">
        <v>251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8.43 Maroondah,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83833</v>
      </c>
      <c r="U4" s="121">
        <v>84531</v>
      </c>
      <c r="V4" s="121">
        <v>85151</v>
      </c>
      <c r="W4" s="121">
        <v>85675</v>
      </c>
      <c r="X4" s="121">
        <v>86944</v>
      </c>
      <c r="Y4" s="121">
        <v>89415</v>
      </c>
      <c r="Z4" s="121">
        <v>91248</v>
      </c>
      <c r="AB4" s="122" t="str">
        <f>TEXT(Z4,"###,###")</f>
        <v>91,248</v>
      </c>
      <c r="AD4" s="123">
        <f>Z4/Y4-1</f>
        <v>2.0499916121456074E-2</v>
      </c>
      <c r="AF4" s="123">
        <f t="shared" ref="AF4:AF9" si="0">Z4/T4-1</f>
        <v>8.8449655863442889E-2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42067</v>
      </c>
      <c r="U5" s="121">
        <v>42317</v>
      </c>
      <c r="V5" s="121">
        <v>42493</v>
      </c>
      <c r="W5" s="121">
        <v>42440</v>
      </c>
      <c r="X5" s="121">
        <v>43065</v>
      </c>
      <c r="Y5" s="121">
        <v>44556</v>
      </c>
      <c r="Z5" s="121">
        <v>45256</v>
      </c>
      <c r="AB5" s="122" t="str">
        <f>TEXT(Z5,"###,###")</f>
        <v>45,256</v>
      </c>
      <c r="AD5" s="123">
        <f t="shared" ref="AD5:AD9" si="1">Z5/Y5-1</f>
        <v>1.5710566478139842E-2</v>
      </c>
      <c r="AF5" s="123">
        <f t="shared" si="0"/>
        <v>7.5807640193025438E-2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41766</v>
      </c>
      <c r="U6" s="121">
        <v>42214</v>
      </c>
      <c r="V6" s="121">
        <v>42658</v>
      </c>
      <c r="W6" s="121">
        <v>43235</v>
      </c>
      <c r="X6" s="121">
        <v>43879</v>
      </c>
      <c r="Y6" s="121">
        <v>44859</v>
      </c>
      <c r="Z6" s="121">
        <v>45992</v>
      </c>
      <c r="AB6" s="122" t="str">
        <f>TEXT(Z6,"###,###")</f>
        <v>45,992</v>
      </c>
      <c r="AD6" s="123">
        <f t="shared" si="1"/>
        <v>2.5256916114937855E-2</v>
      </c>
      <c r="AF6" s="123">
        <f t="shared" si="0"/>
        <v>0.10118278025187943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61582</v>
      </c>
      <c r="U7" s="121">
        <v>61485</v>
      </c>
      <c r="V7" s="121">
        <v>62139</v>
      </c>
      <c r="W7" s="121">
        <v>62365</v>
      </c>
      <c r="X7" s="121">
        <v>63320</v>
      </c>
      <c r="Y7" s="121">
        <v>64374</v>
      </c>
      <c r="Z7" s="121">
        <v>65538</v>
      </c>
      <c r="AB7" s="122" t="str">
        <f>TEXT(Z7,"###,###")</f>
        <v>65,538</v>
      </c>
      <c r="AD7" s="123">
        <f t="shared" si="1"/>
        <v>1.8081834280920805E-2</v>
      </c>
      <c r="AF7" s="123">
        <f t="shared" si="0"/>
        <v>6.4239550518008448E-2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91,248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65,538</v>
      </c>
      <c r="P8" s="48"/>
      <c r="S8" s="120" t="s">
        <v>88</v>
      </c>
      <c r="T8" s="121">
        <v>38920</v>
      </c>
      <c r="U8" s="121">
        <v>39424.14</v>
      </c>
      <c r="V8" s="121">
        <v>40282</v>
      </c>
      <c r="W8" s="121">
        <v>42023.8</v>
      </c>
      <c r="X8" s="121">
        <v>43379</v>
      </c>
      <c r="Y8" s="121">
        <v>44424.480000000003</v>
      </c>
      <c r="Z8" s="121">
        <v>45869.09</v>
      </c>
      <c r="AB8" s="122" t="str">
        <f>TEXT(Z8,"$###,###")</f>
        <v>$45,869</v>
      </c>
      <c r="AD8" s="123">
        <f t="shared" si="1"/>
        <v>3.2518332234839686E-2</v>
      </c>
      <c r="AF8" s="123">
        <f t="shared" si="0"/>
        <v>0.17854804727646445</v>
      </c>
    </row>
    <row r="9" spans="1:32" x14ac:dyDescent="0.25">
      <c r="A9" s="52" t="s">
        <v>15</v>
      </c>
      <c r="B9" s="53"/>
      <c r="C9" s="54"/>
      <c r="D9" s="55">
        <f>AD104</f>
        <v>76.788532351393997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50.636272086423141</v>
      </c>
      <c r="P9" s="56" t="s">
        <v>89</v>
      </c>
      <c r="S9" s="120" t="s">
        <v>7</v>
      </c>
      <c r="T9" s="121">
        <v>3078035702</v>
      </c>
      <c r="U9" s="121">
        <v>3156443160</v>
      </c>
      <c r="V9" s="121">
        <v>3254671386</v>
      </c>
      <c r="W9" s="121">
        <v>3381241866</v>
      </c>
      <c r="X9" s="121">
        <v>3555125945</v>
      </c>
      <c r="Y9" s="121">
        <v>3725055776</v>
      </c>
      <c r="Z9" s="121">
        <v>3946939426</v>
      </c>
      <c r="AB9" s="122" t="str">
        <f>TEXT(Z9/1000000,"$#,###.0")&amp;" mil"</f>
        <v>$3,946.9 mil</v>
      </c>
      <c r="AD9" s="123">
        <f t="shared" si="1"/>
        <v>5.9565188642157985E-2</v>
      </c>
      <c r="AF9" s="123">
        <f t="shared" si="0"/>
        <v>0.2822916327563767</v>
      </c>
    </row>
    <row r="10" spans="1:32" x14ac:dyDescent="0.25">
      <c r="A10" s="52" t="s">
        <v>18</v>
      </c>
      <c r="B10" s="53"/>
      <c r="C10" s="54"/>
      <c r="D10" s="55">
        <f>AD105</f>
        <v>16.561458881290552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49.363727913576852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94.066038023741953</v>
      </c>
      <c r="P11" s="56" t="s">
        <v>89</v>
      </c>
      <c r="S11" s="120" t="s">
        <v>30</v>
      </c>
      <c r="T11" s="125">
        <v>75864</v>
      </c>
      <c r="U11" s="125">
        <v>76728</v>
      </c>
      <c r="V11" s="125">
        <v>77266</v>
      </c>
      <c r="W11" s="125">
        <v>78030</v>
      </c>
      <c r="X11" s="125">
        <v>79163</v>
      </c>
      <c r="Y11" s="125">
        <v>81400</v>
      </c>
      <c r="Z11" s="125">
        <v>83072</v>
      </c>
    </row>
    <row r="12" spans="1:32" ht="28.5" customHeight="1" x14ac:dyDescent="0.25">
      <c r="A12" s="52" t="s">
        <v>20</v>
      </c>
      <c r="B12" s="54"/>
      <c r="C12" s="54"/>
      <c r="D12" s="55">
        <f>AD108</f>
        <v>16.744476591267755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12.475205224449939</v>
      </c>
      <c r="P12" s="56" t="s">
        <v>89</v>
      </c>
      <c r="S12" s="120" t="s">
        <v>31</v>
      </c>
      <c r="T12" s="125">
        <v>7970</v>
      </c>
      <c r="U12" s="125">
        <v>7804</v>
      </c>
      <c r="V12" s="125">
        <v>7886</v>
      </c>
      <c r="W12" s="125">
        <v>7646</v>
      </c>
      <c r="X12" s="125">
        <v>7783</v>
      </c>
      <c r="Y12" s="125">
        <v>8015</v>
      </c>
      <c r="Z12" s="125">
        <v>8179</v>
      </c>
    </row>
    <row r="13" spans="1:32" ht="15" customHeight="1" x14ac:dyDescent="0.25">
      <c r="A13" s="52" t="s">
        <v>21</v>
      </c>
      <c r="B13" s="54"/>
      <c r="C13" s="54"/>
      <c r="D13" s="55">
        <f>AD109</f>
        <v>15.011835875854812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21.636638611257233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39.95704015430475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328</v>
      </c>
      <c r="Z15" s="125">
        <v>344</v>
      </c>
      <c r="AB15" s="129">
        <f t="shared" ref="AB15:AB34" si="2">IF(Z15="np",0,Z15/$Z$34)</f>
        <v>3.7699456426442224E-3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105</v>
      </c>
      <c r="Z16" s="125">
        <v>87</v>
      </c>
      <c r="AB16" s="129">
        <f t="shared" si="2"/>
        <v>9.5344555497106783E-4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6293</v>
      </c>
      <c r="Z17" s="125">
        <v>6519</v>
      </c>
      <c r="AB17" s="129">
        <f t="shared" si="2"/>
        <v>7.1442661756970019E-2</v>
      </c>
    </row>
    <row r="18" spans="1:28" x14ac:dyDescent="0.25">
      <c r="A18" s="82" t="str">
        <f>$S$1&amp;" ("&amp;$T$2&amp;" to "&amp;$Z$2&amp;")"</f>
        <v>Maroondah (2011-12 to 2017-18)</v>
      </c>
      <c r="B18" s="82"/>
      <c r="C18" s="82"/>
      <c r="D18" s="82"/>
      <c r="E18" s="82"/>
      <c r="F18" s="82"/>
      <c r="G18" s="82" t="str">
        <f>$S$1&amp;" ("&amp;$T$2&amp;" to "&amp;$Z$2&amp;")"</f>
        <v>Maroondah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516</v>
      </c>
      <c r="Z18" s="125">
        <v>546</v>
      </c>
      <c r="AB18" s="129">
        <f t="shared" si="2"/>
        <v>5.983692793266702E-3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6993</v>
      </c>
      <c r="Z19" s="125">
        <v>7654</v>
      </c>
      <c r="AB19" s="129">
        <f t="shared" si="2"/>
        <v>8.3881290548833948E-2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4525</v>
      </c>
      <c r="Z20" s="125">
        <v>4620</v>
      </c>
      <c r="AB20" s="129">
        <f t="shared" si="2"/>
        <v>5.063124671225671E-2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8547</v>
      </c>
      <c r="Z21" s="125">
        <v>8564</v>
      </c>
      <c r="AB21" s="129">
        <f t="shared" si="2"/>
        <v>9.3854111870945112E-2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4552</v>
      </c>
      <c r="Z22" s="125">
        <v>4474</v>
      </c>
      <c r="AB22" s="129">
        <f t="shared" si="2"/>
        <v>4.9031211642994912E-2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2022</v>
      </c>
      <c r="Z23" s="125">
        <v>2281</v>
      </c>
      <c r="AB23" s="129">
        <f t="shared" si="2"/>
        <v>2.4997808171137996E-2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1799</v>
      </c>
      <c r="Z24" s="125">
        <v>1781</v>
      </c>
      <c r="AB24" s="129">
        <f t="shared" si="2"/>
        <v>1.9518236016131861E-2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3828</v>
      </c>
      <c r="Z25" s="125">
        <v>3918</v>
      </c>
      <c r="AB25" s="129">
        <f t="shared" si="2"/>
        <v>4.2937927406628093E-2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1598</v>
      </c>
      <c r="Z26" s="125">
        <v>1826</v>
      </c>
      <c r="AB26" s="129">
        <f t="shared" si="2"/>
        <v>2.0011397510082414E-2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7201</v>
      </c>
      <c r="Z27" s="125">
        <v>7967</v>
      </c>
      <c r="AB27" s="129">
        <f t="shared" si="2"/>
        <v>8.7311502717867792E-2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6837</v>
      </c>
      <c r="Z28" s="125">
        <v>7499</v>
      </c>
      <c r="AB28" s="129">
        <f t="shared" si="2"/>
        <v>8.2182623180782038E-2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4581</v>
      </c>
      <c r="Z29" s="125">
        <v>4196</v>
      </c>
      <c r="AB29" s="129">
        <f t="shared" si="2"/>
        <v>4.5984569524811503E-2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8240</v>
      </c>
      <c r="Z30" s="125">
        <v>8599</v>
      </c>
      <c r="AB30" s="129">
        <f t="shared" si="2"/>
        <v>9.4237681921795546E-2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10201</v>
      </c>
      <c r="Z31" s="125">
        <v>11053</v>
      </c>
      <c r="AB31" s="129">
        <f t="shared" si="2"/>
        <v>0.12113142205856567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1659</v>
      </c>
      <c r="Z32" s="125">
        <v>1918</v>
      </c>
      <c r="AB32" s="129">
        <f t="shared" si="2"/>
        <v>2.1019638786603543E-2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3303</v>
      </c>
      <c r="Z33" s="125">
        <v>3655</v>
      </c>
      <c r="AB33" s="129">
        <f t="shared" si="2"/>
        <v>4.0055672453094861E-2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89415</v>
      </c>
      <c r="Z34" s="132">
        <v>91248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10</v>
      </c>
      <c r="Y44" s="125">
        <v>11</v>
      </c>
      <c r="Z44" s="125">
        <v>14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689</v>
      </c>
      <c r="Y45" s="125">
        <v>634</v>
      </c>
      <c r="Z45" s="125">
        <v>707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2348</v>
      </c>
      <c r="Y46" s="125">
        <v>2439</v>
      </c>
      <c r="Z46" s="125">
        <v>2430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4001</v>
      </c>
      <c r="Y47" s="125">
        <v>4087</v>
      </c>
      <c r="Z47" s="125">
        <v>4119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5097</v>
      </c>
      <c r="Y48" s="125">
        <v>5324</v>
      </c>
      <c r="Z48" s="125">
        <v>5346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Maroondah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5319</v>
      </c>
      <c r="Y49" s="125">
        <v>5588</v>
      </c>
      <c r="Z49" s="125">
        <v>5550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4722</v>
      </c>
      <c r="Y50" s="125">
        <v>5088</v>
      </c>
      <c r="Z50" s="125">
        <v>5335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4613</v>
      </c>
      <c r="Y51" s="125">
        <v>4580</v>
      </c>
      <c r="Z51" s="125">
        <v>4595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4280</v>
      </c>
      <c r="Y52" s="125">
        <v>4420</v>
      </c>
      <c r="Z52" s="125">
        <v>4491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3975</v>
      </c>
      <c r="Y53" s="125">
        <v>3959</v>
      </c>
      <c r="Z53" s="125">
        <v>4002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3387</v>
      </c>
      <c r="Y54" s="125">
        <v>3562</v>
      </c>
      <c r="Z54" s="125">
        <v>3602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2464</v>
      </c>
      <c r="Y55" s="125">
        <v>2591</v>
      </c>
      <c r="Z55" s="125">
        <v>2689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1260</v>
      </c>
      <c r="Y56" s="125">
        <v>1277</v>
      </c>
      <c r="Z56" s="125">
        <v>1357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503</v>
      </c>
      <c r="Y57" s="125">
        <v>605</v>
      </c>
      <c r="Z57" s="125">
        <v>579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197</v>
      </c>
      <c r="Y58" s="125">
        <v>207</v>
      </c>
      <c r="Z58" s="125">
        <v>226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120</v>
      </c>
      <c r="Y59" s="125">
        <v>103</v>
      </c>
      <c r="Z59" s="125">
        <v>90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78</v>
      </c>
      <c r="Y60" s="125">
        <v>81</v>
      </c>
      <c r="Z60" s="125">
        <v>81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43065</v>
      </c>
      <c r="Y61" s="125">
        <v>44556</v>
      </c>
      <c r="Z61" s="125">
        <v>45256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12</v>
      </c>
      <c r="Y63" s="125">
        <v>12</v>
      </c>
      <c r="Z63" s="125">
        <v>15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Maroondah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907</v>
      </c>
      <c r="Y64" s="125">
        <v>855</v>
      </c>
      <c r="Z64" s="125">
        <v>841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2589</v>
      </c>
      <c r="Y65" s="125">
        <v>2616</v>
      </c>
      <c r="Z65" s="125">
        <v>2633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4433</v>
      </c>
      <c r="Y66" s="125">
        <v>4379</v>
      </c>
      <c r="Z66" s="125">
        <v>4490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5065</v>
      </c>
      <c r="Y67" s="125">
        <v>5238</v>
      </c>
      <c r="Z67" s="125">
        <v>5464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5110</v>
      </c>
      <c r="Y68" s="125">
        <v>5346</v>
      </c>
      <c r="Z68" s="125">
        <v>5430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4304</v>
      </c>
      <c r="Y69" s="125">
        <v>4612</v>
      </c>
      <c r="Z69" s="125">
        <v>4928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4608</v>
      </c>
      <c r="Y70" s="125">
        <v>4622</v>
      </c>
      <c r="Z70" s="125">
        <v>4549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4636</v>
      </c>
      <c r="Y71" s="125">
        <v>4829</v>
      </c>
      <c r="Z71" s="125">
        <v>5021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4347</v>
      </c>
      <c r="Y72" s="125">
        <v>4371</v>
      </c>
      <c r="Z72" s="125">
        <v>4286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3458</v>
      </c>
      <c r="Y73" s="125">
        <v>3587</v>
      </c>
      <c r="Z73" s="125">
        <v>3732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2455</v>
      </c>
      <c r="Y74" s="125">
        <v>2415</v>
      </c>
      <c r="Z74" s="125">
        <v>2515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1154</v>
      </c>
      <c r="Y75" s="125">
        <v>1139</v>
      </c>
      <c r="Z75" s="125">
        <v>1160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371</v>
      </c>
      <c r="Y76" s="125">
        <v>407</v>
      </c>
      <c r="Z76" s="125">
        <v>457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187</v>
      </c>
      <c r="Y77" s="125">
        <v>204</v>
      </c>
      <c r="Z77" s="125">
        <v>195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120</v>
      </c>
      <c r="Y78" s="125">
        <v>123</v>
      </c>
      <c r="Z78" s="125">
        <v>139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120</v>
      </c>
      <c r="Y79" s="125">
        <v>104</v>
      </c>
      <c r="Z79" s="125">
        <v>112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43879</v>
      </c>
      <c r="Y80" s="125">
        <v>44859</v>
      </c>
      <c r="Z80" s="125">
        <v>45992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Maroondah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4363</v>
      </c>
      <c r="Y83" s="125">
        <v>4558</v>
      </c>
      <c r="Z83" s="125">
        <v>4699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5685</v>
      </c>
      <c r="Y84" s="125">
        <v>5936</v>
      </c>
      <c r="Z84" s="125">
        <v>6077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91,248</v>
      </c>
      <c r="D85" s="96">
        <f t="shared" ref="D85:D90" si="4">AD4</f>
        <v>2.0499916121456074E-2</v>
      </c>
      <c r="E85" s="97">
        <f t="shared" ref="E85:E90" si="5">AD4</f>
        <v>2.0499916121456074E-2</v>
      </c>
      <c r="F85" s="96">
        <f t="shared" ref="F85:F90" si="6">AF4</f>
        <v>8.8449655863442889E-2</v>
      </c>
      <c r="G85" s="97">
        <f t="shared" ref="G85:G90" si="7">AF4</f>
        <v>8.8449655863442889E-2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5831</v>
      </c>
      <c r="Y85" s="125">
        <v>5955</v>
      </c>
      <c r="Z85" s="125">
        <v>6178</v>
      </c>
    </row>
    <row r="86" spans="1:32" ht="15" customHeight="1" x14ac:dyDescent="0.25">
      <c r="A86" s="98" t="s">
        <v>4</v>
      </c>
      <c r="B86" s="95"/>
      <c r="C86" s="109" t="str">
        <f t="shared" si="3"/>
        <v>45,256</v>
      </c>
      <c r="D86" s="96">
        <f t="shared" si="4"/>
        <v>1.5710566478139842E-2</v>
      </c>
      <c r="E86" s="97">
        <f t="shared" si="5"/>
        <v>1.5710566478139842E-2</v>
      </c>
      <c r="F86" s="96">
        <f t="shared" si="6"/>
        <v>7.5807640193025438E-2</v>
      </c>
      <c r="G86" s="97">
        <f t="shared" si="7"/>
        <v>7.5807640193025438E-2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1678</v>
      </c>
      <c r="Y86" s="125">
        <v>1757</v>
      </c>
      <c r="Z86" s="125">
        <v>1809</v>
      </c>
    </row>
    <row r="87" spans="1:32" ht="15" customHeight="1" x14ac:dyDescent="0.25">
      <c r="A87" s="98" t="s">
        <v>5</v>
      </c>
      <c r="B87" s="95"/>
      <c r="C87" s="109" t="str">
        <f t="shared" si="3"/>
        <v>45,992</v>
      </c>
      <c r="D87" s="96">
        <f t="shared" si="4"/>
        <v>2.5256916114937855E-2</v>
      </c>
      <c r="E87" s="97">
        <f t="shared" si="5"/>
        <v>2.5256916114937855E-2</v>
      </c>
      <c r="F87" s="96">
        <f t="shared" si="6"/>
        <v>0.10118278025187943</v>
      </c>
      <c r="G87" s="97">
        <f t="shared" si="7"/>
        <v>0.10118278025187943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1985</v>
      </c>
      <c r="Y87" s="125">
        <v>2082</v>
      </c>
      <c r="Z87" s="125">
        <v>2069</v>
      </c>
    </row>
    <row r="88" spans="1:32" ht="15" customHeight="1" x14ac:dyDescent="0.25">
      <c r="A88" s="95" t="s">
        <v>6</v>
      </c>
      <c r="B88" s="95"/>
      <c r="C88" s="109" t="str">
        <f t="shared" si="3"/>
        <v>65,538</v>
      </c>
      <c r="D88" s="96">
        <f t="shared" si="4"/>
        <v>1.8081834280920805E-2</v>
      </c>
      <c r="E88" s="97">
        <f t="shared" si="5"/>
        <v>1.8081834280920805E-2</v>
      </c>
      <c r="F88" s="96">
        <f t="shared" si="6"/>
        <v>6.4239550518008448E-2</v>
      </c>
      <c r="G88" s="97">
        <f t="shared" si="7"/>
        <v>6.4239550518008448E-2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1997</v>
      </c>
      <c r="Y88" s="125">
        <v>2017</v>
      </c>
      <c r="Z88" s="125">
        <v>2039</v>
      </c>
    </row>
    <row r="89" spans="1:32" ht="15" customHeight="1" x14ac:dyDescent="0.25">
      <c r="A89" s="95" t="s">
        <v>104</v>
      </c>
      <c r="B89" s="95"/>
      <c r="C89" s="146" t="str">
        <f t="shared" si="3"/>
        <v>$45,869</v>
      </c>
      <c r="D89" s="96">
        <f t="shared" si="4"/>
        <v>3.2518332234839686E-2</v>
      </c>
      <c r="E89" s="97">
        <f t="shared" si="5"/>
        <v>3.2518332234839686E-2</v>
      </c>
      <c r="F89" s="96">
        <f t="shared" si="6"/>
        <v>0.17854804727646445</v>
      </c>
      <c r="G89" s="97">
        <f t="shared" si="7"/>
        <v>0.17854804727646445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1710</v>
      </c>
      <c r="Y89" s="125">
        <v>1722</v>
      </c>
      <c r="Z89" s="125">
        <v>1732</v>
      </c>
    </row>
    <row r="90" spans="1:32" ht="15" customHeight="1" x14ac:dyDescent="0.25">
      <c r="A90" s="95" t="s">
        <v>7</v>
      </c>
      <c r="B90" s="95"/>
      <c r="C90" s="109" t="str">
        <f t="shared" si="3"/>
        <v>$3,946.9 mil</v>
      </c>
      <c r="D90" s="96">
        <f t="shared" si="4"/>
        <v>5.9565188642157985E-2</v>
      </c>
      <c r="E90" s="97">
        <f t="shared" si="5"/>
        <v>5.9565188642157985E-2</v>
      </c>
      <c r="F90" s="96">
        <f t="shared" si="6"/>
        <v>0.2822916327563767</v>
      </c>
      <c r="G90" s="97">
        <f t="shared" si="7"/>
        <v>0.2822916327563767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2458</v>
      </c>
      <c r="Y90" s="125">
        <v>2562</v>
      </c>
      <c r="Z90" s="125">
        <v>2752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32094</v>
      </c>
      <c r="Y91" s="125">
        <v>32705</v>
      </c>
      <c r="Z91" s="125">
        <v>33186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2552</v>
      </c>
      <c r="Y93" s="125">
        <v>2735</v>
      </c>
      <c r="Z93" s="125">
        <v>2929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7337</v>
      </c>
      <c r="Y94" s="125">
        <v>7609</v>
      </c>
      <c r="Z94" s="125">
        <v>7901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980</v>
      </c>
      <c r="Y95" s="125">
        <v>1002</v>
      </c>
      <c r="Z95" s="125">
        <v>1047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3843</v>
      </c>
      <c r="Y96" s="125">
        <v>4051</v>
      </c>
      <c r="Z96" s="125">
        <v>4255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6323</v>
      </c>
      <c r="Y97" s="125">
        <v>6664</v>
      </c>
      <c r="Z97" s="125">
        <v>6763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3206</v>
      </c>
      <c r="Y98" s="125">
        <v>3195</v>
      </c>
      <c r="Z98" s="125">
        <v>3250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231</v>
      </c>
      <c r="Y99" s="125">
        <v>233</v>
      </c>
      <c r="Z99" s="125">
        <v>255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1187</v>
      </c>
      <c r="Y100" s="125">
        <v>1235</v>
      </c>
      <c r="Z100" s="125">
        <v>1347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31226</v>
      </c>
      <c r="Y101" s="125">
        <v>31669</v>
      </c>
      <c r="Z101" s="125">
        <v>32352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64546</v>
      </c>
      <c r="Y104" s="125">
        <v>68149</v>
      </c>
      <c r="Z104" s="125">
        <v>70068</v>
      </c>
      <c r="AB104" s="122" t="str">
        <f>TEXT(Z104,"###,###")</f>
        <v>70,068</v>
      </c>
      <c r="AD104" s="143">
        <f>Z104/($Z$4)*100</f>
        <v>76.788532351393997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15401</v>
      </c>
      <c r="Y105" s="125">
        <v>15318</v>
      </c>
      <c r="Z105" s="125">
        <v>15112</v>
      </c>
      <c r="AB105" s="122" t="str">
        <f>TEXT(Z105,"###,###")</f>
        <v>15,112</v>
      </c>
      <c r="AD105" s="143">
        <f>Z105/($Z$4)*100</f>
        <v>16.561458881290552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79947</v>
      </c>
      <c r="Y106" s="132">
        <v>83467</v>
      </c>
      <c r="Z106" s="132">
        <v>85180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12017</v>
      </c>
      <c r="Y108" s="125">
        <v>12922</v>
      </c>
      <c r="Z108" s="125">
        <v>15279</v>
      </c>
      <c r="AB108" s="122" t="str">
        <f>TEXT(Z108,"###,###")</f>
        <v>15,279</v>
      </c>
      <c r="AD108" s="143">
        <f>Z108/($Z$4)*100</f>
        <v>16.744476591267755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12903</v>
      </c>
      <c r="Y109" s="125">
        <v>13604</v>
      </c>
      <c r="Z109" s="125">
        <v>13698</v>
      </c>
      <c r="AB109" s="122" t="str">
        <f>TEXT(Z109,"###,###")</f>
        <v>13,698</v>
      </c>
      <c r="AD109" s="143">
        <f>Z109/($Z$4)*100</f>
        <v>15.011835875854812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19594</v>
      </c>
      <c r="Y110" s="125">
        <v>20419</v>
      </c>
      <c r="Z110" s="125">
        <v>19743</v>
      </c>
      <c r="AB110" s="122" t="str">
        <f>TEXT(Z110,"###,###")</f>
        <v>19,743</v>
      </c>
      <c r="AD110" s="143">
        <f>Z110/($Z$4)*100</f>
        <v>21.636638611257233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35433</v>
      </c>
      <c r="Y111" s="125">
        <v>36522</v>
      </c>
      <c r="Z111" s="125">
        <v>36460</v>
      </c>
      <c r="AB111" s="122" t="str">
        <f>TEXT(Z111,"###,###")</f>
        <v>36,460</v>
      </c>
      <c r="AD111" s="143">
        <f>Z111/($Z$4)*100</f>
        <v>39.95704015430475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86944</v>
      </c>
      <c r="Y112" s="125">
        <v>89415</v>
      </c>
      <c r="Z112" s="125">
        <v>91248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43.72</v>
      </c>
      <c r="U118" s="144">
        <v>43.98</v>
      </c>
      <c r="V118" s="144">
        <v>39.14</v>
      </c>
      <c r="W118" s="144">
        <v>40.24</v>
      </c>
      <c r="X118" s="144">
        <v>41.23</v>
      </c>
      <c r="Y118" s="144">
        <v>41.24</v>
      </c>
      <c r="Z118" s="144">
        <v>41.29</v>
      </c>
      <c r="AB118" s="122" t="str">
        <f>TEXT(Z118,"##.0")</f>
        <v>41.3</v>
      </c>
    </row>
    <row r="120" spans="19:32" x14ac:dyDescent="0.25">
      <c r="S120" s="115" t="s">
        <v>106</v>
      </c>
      <c r="T120" s="125">
        <v>53613</v>
      </c>
      <c r="U120" s="125">
        <v>53685</v>
      </c>
      <c r="V120" s="125">
        <v>54254</v>
      </c>
      <c r="W120" s="125">
        <v>54720</v>
      </c>
      <c r="X120" s="125">
        <v>55539</v>
      </c>
      <c r="Y120" s="125">
        <v>56359</v>
      </c>
      <c r="Z120" s="125">
        <v>57362</v>
      </c>
      <c r="AB120" s="122" t="str">
        <f>TEXT(Z120,"###,###")</f>
        <v>57,362</v>
      </c>
    </row>
    <row r="121" spans="19:32" x14ac:dyDescent="0.25">
      <c r="S121" s="115" t="s">
        <v>107</v>
      </c>
      <c r="T121" s="125">
        <v>4100</v>
      </c>
      <c r="U121" s="125">
        <v>4012</v>
      </c>
      <c r="V121" s="125">
        <v>4011</v>
      </c>
      <c r="W121" s="125">
        <v>3794</v>
      </c>
      <c r="X121" s="125">
        <v>3836</v>
      </c>
      <c r="Y121" s="125">
        <v>3860</v>
      </c>
      <c r="Z121" s="125">
        <v>3889</v>
      </c>
      <c r="AB121" s="122" t="str">
        <f>TEXT(Z121,"###,###")</f>
        <v>3,889</v>
      </c>
    </row>
    <row r="122" spans="19:32" x14ac:dyDescent="0.25">
      <c r="S122" s="115" t="s">
        <v>108</v>
      </c>
      <c r="T122" s="125">
        <v>3866</v>
      </c>
      <c r="U122" s="125">
        <v>3790</v>
      </c>
      <c r="V122" s="125">
        <v>3877</v>
      </c>
      <c r="W122" s="125">
        <v>3851</v>
      </c>
      <c r="X122" s="125">
        <v>3939</v>
      </c>
      <c r="Y122" s="125">
        <v>4155</v>
      </c>
      <c r="Z122" s="125">
        <v>4287</v>
      </c>
      <c r="AB122" s="122" t="str">
        <f>TEXT(Z122,"###,###")</f>
        <v>4,287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57479</v>
      </c>
      <c r="U124" s="125">
        <v>57475</v>
      </c>
      <c r="V124" s="125">
        <v>58131</v>
      </c>
      <c r="W124" s="125">
        <v>58571</v>
      </c>
      <c r="X124" s="125">
        <v>59478</v>
      </c>
      <c r="Y124" s="125">
        <v>60514</v>
      </c>
      <c r="Z124" s="125">
        <v>61649</v>
      </c>
      <c r="AB124" s="122" t="str">
        <f>TEXT(Z124,"###,###")</f>
        <v>61,649</v>
      </c>
      <c r="AD124" s="139">
        <f>Z124/$Z$7*100</f>
        <v>94.066038023741953</v>
      </c>
    </row>
    <row r="125" spans="19:32" x14ac:dyDescent="0.25">
      <c r="S125" s="115" t="s">
        <v>110</v>
      </c>
      <c r="T125" s="125">
        <v>7966</v>
      </c>
      <c r="U125" s="125">
        <v>7802</v>
      </c>
      <c r="V125" s="125">
        <v>7888</v>
      </c>
      <c r="W125" s="125">
        <v>7645</v>
      </c>
      <c r="X125" s="125">
        <v>7775</v>
      </c>
      <c r="Y125" s="125">
        <v>8015</v>
      </c>
      <c r="Z125" s="125">
        <v>8176</v>
      </c>
      <c r="AB125" s="122" t="str">
        <f>TEXT(Z125,"###,###")</f>
        <v>8,176</v>
      </c>
      <c r="AD125" s="139">
        <f>Z125/$Z$7*100</f>
        <v>12.475205224449939</v>
      </c>
    </row>
    <row r="127" spans="19:32" x14ac:dyDescent="0.25">
      <c r="S127" s="115" t="s">
        <v>111</v>
      </c>
      <c r="T127" s="125">
        <v>31668</v>
      </c>
      <c r="U127" s="125">
        <v>31626</v>
      </c>
      <c r="V127" s="125">
        <v>31797</v>
      </c>
      <c r="W127" s="125">
        <v>31711</v>
      </c>
      <c r="X127" s="125">
        <v>32094</v>
      </c>
      <c r="Y127" s="125">
        <v>32705</v>
      </c>
      <c r="Z127" s="125">
        <v>33186</v>
      </c>
      <c r="AB127" s="122" t="str">
        <f>TEXT(Z127,"###,###")</f>
        <v>33,186</v>
      </c>
      <c r="AD127" s="139">
        <f>Z127/$Z$7*100</f>
        <v>50.636272086423141</v>
      </c>
    </row>
    <row r="128" spans="19:32" x14ac:dyDescent="0.25">
      <c r="S128" s="115" t="s">
        <v>112</v>
      </c>
      <c r="T128" s="125">
        <v>29914</v>
      </c>
      <c r="U128" s="125">
        <v>29859</v>
      </c>
      <c r="V128" s="125">
        <v>30342</v>
      </c>
      <c r="W128" s="125">
        <v>30654</v>
      </c>
      <c r="X128" s="125">
        <v>31226</v>
      </c>
      <c r="Y128" s="125">
        <v>31669</v>
      </c>
      <c r="Z128" s="125">
        <v>32352</v>
      </c>
      <c r="AB128" s="122" t="str">
        <f>TEXT(Z128,"###,###")</f>
        <v>32,352</v>
      </c>
      <c r="AD128" s="139">
        <f>Z128/$Z$7*100</f>
        <v>49.363727913576852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75" id="{447BA393-ACBA-455E-BA05-CE6AC7D112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78" id="{59DBDD15-10D5-4842-9C4B-A0FAA09024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81" id="{979D4DB6-BB5D-469B-9230-272644C481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84" id="{99DFE7AD-73CF-45DE-AD7B-F1CAD6F060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6A690-58AE-4294-AD1E-1934459A4AD1}">
  <sheetPr codeName="Sheet10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Melbourne</v>
      </c>
      <c r="T1" s="113"/>
      <c r="U1" s="113"/>
      <c r="V1" s="113"/>
      <c r="W1" s="113"/>
      <c r="X1" s="113"/>
      <c r="Y1" s="114" t="str">
        <f>Y3</f>
        <v>8.44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162</v>
      </c>
      <c r="Y3" s="118" t="s">
        <v>252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8.44 Melbourne,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101166</v>
      </c>
      <c r="U4" s="121">
        <v>109991</v>
      </c>
      <c r="V4" s="121">
        <v>114801</v>
      </c>
      <c r="W4" s="121">
        <v>122037</v>
      </c>
      <c r="X4" s="121">
        <v>129645</v>
      </c>
      <c r="Y4" s="121">
        <v>140834</v>
      </c>
      <c r="Z4" s="121">
        <v>158123</v>
      </c>
      <c r="AB4" s="122" t="str">
        <f>TEXT(Z4,"###,###")</f>
        <v>158,123</v>
      </c>
      <c r="AD4" s="123">
        <f>Z4/Y4-1</f>
        <v>0.12276154905775605</v>
      </c>
      <c r="AF4" s="123">
        <f t="shared" ref="AF4:AF9" si="0">Z4/T4-1</f>
        <v>0.56300535753118641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52848</v>
      </c>
      <c r="U5" s="121">
        <v>57652</v>
      </c>
      <c r="V5" s="121">
        <v>59556</v>
      </c>
      <c r="W5" s="121">
        <v>63281</v>
      </c>
      <c r="X5" s="121">
        <v>66461</v>
      </c>
      <c r="Y5" s="121">
        <v>72249</v>
      </c>
      <c r="Z5" s="121">
        <v>81671</v>
      </c>
      <c r="AB5" s="122" t="str">
        <f>TEXT(Z5,"###,###")</f>
        <v>81,671</v>
      </c>
      <c r="AD5" s="123">
        <f t="shared" ref="AD5:AD9" si="1">Z5/Y5-1</f>
        <v>0.1304101094824841</v>
      </c>
      <c r="AF5" s="123">
        <f t="shared" si="0"/>
        <v>0.5453943384801696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48318</v>
      </c>
      <c r="U6" s="121">
        <v>52324</v>
      </c>
      <c r="V6" s="121">
        <v>55245</v>
      </c>
      <c r="W6" s="121">
        <v>58756</v>
      </c>
      <c r="X6" s="121">
        <v>63184</v>
      </c>
      <c r="Y6" s="121">
        <v>68585</v>
      </c>
      <c r="Z6" s="121">
        <v>76447</v>
      </c>
      <c r="AB6" s="122" t="str">
        <f>TEXT(Z6,"###,###")</f>
        <v>76,447</v>
      </c>
      <c r="AD6" s="123">
        <f t="shared" si="1"/>
        <v>0.11463147918641092</v>
      </c>
      <c r="AF6" s="123">
        <f t="shared" si="0"/>
        <v>0.58216399685417453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68889</v>
      </c>
      <c r="U7" s="121">
        <v>74769</v>
      </c>
      <c r="V7" s="121">
        <v>78215</v>
      </c>
      <c r="W7" s="121">
        <v>82200</v>
      </c>
      <c r="X7" s="121">
        <v>86868</v>
      </c>
      <c r="Y7" s="121">
        <v>93319</v>
      </c>
      <c r="Z7" s="121">
        <v>105642</v>
      </c>
      <c r="AB7" s="122" t="str">
        <f>TEXT(Z7,"###,###")</f>
        <v>105,642</v>
      </c>
      <c r="AD7" s="123">
        <f t="shared" si="1"/>
        <v>0.13205242233628733</v>
      </c>
      <c r="AF7" s="123">
        <f t="shared" si="0"/>
        <v>0.53351042982188734</v>
      </c>
    </row>
    <row r="8" spans="1:32" ht="17.25" customHeight="1" x14ac:dyDescent="0.25">
      <c r="A8" s="44" t="s">
        <v>13</v>
      </c>
      <c r="B8" s="45"/>
      <c r="C8" s="46"/>
      <c r="D8" s="47" t="str">
        <f>AB4</f>
        <v>158,123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105,642</v>
      </c>
      <c r="P8" s="48"/>
      <c r="S8" s="120" t="s">
        <v>88</v>
      </c>
      <c r="T8" s="121">
        <v>37238.870000000003</v>
      </c>
      <c r="U8" s="121">
        <v>37115.03</v>
      </c>
      <c r="V8" s="121">
        <v>36338.559999999998</v>
      </c>
      <c r="W8" s="121">
        <v>37205.5</v>
      </c>
      <c r="X8" s="121">
        <v>37508</v>
      </c>
      <c r="Y8" s="121">
        <v>36142.199999999997</v>
      </c>
      <c r="Z8" s="121">
        <v>37672.21</v>
      </c>
      <c r="AB8" s="122" t="str">
        <f>TEXT(Z8,"$###,###")</f>
        <v>$37,672</v>
      </c>
      <c r="AD8" s="123">
        <f t="shared" si="1"/>
        <v>4.2333062182158265E-2</v>
      </c>
      <c r="AF8" s="123">
        <f t="shared" si="0"/>
        <v>1.1636765562434981E-2</v>
      </c>
    </row>
    <row r="9" spans="1:32" x14ac:dyDescent="0.25">
      <c r="A9" s="52" t="s">
        <v>15</v>
      </c>
      <c r="B9" s="53"/>
      <c r="C9" s="54"/>
      <c r="D9" s="55">
        <f>AD104</f>
        <v>79.78029761641254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52.627742753828969</v>
      </c>
      <c r="P9" s="56" t="s">
        <v>89</v>
      </c>
      <c r="S9" s="120" t="s">
        <v>7</v>
      </c>
      <c r="T9" s="121">
        <v>3820258848</v>
      </c>
      <c r="U9" s="121">
        <v>4198415183</v>
      </c>
      <c r="V9" s="121">
        <v>4498555132</v>
      </c>
      <c r="W9" s="121">
        <v>4706350406</v>
      </c>
      <c r="X9" s="121">
        <v>5066222521</v>
      </c>
      <c r="Y9" s="121">
        <v>5389181883</v>
      </c>
      <c r="Z9" s="121">
        <v>6309074051</v>
      </c>
      <c r="AB9" s="122" t="str">
        <f>TEXT(Z9/1000000,"$#,###.0")&amp;" mil"</f>
        <v>$6,309.1 mil</v>
      </c>
      <c r="AD9" s="123">
        <f t="shared" si="1"/>
        <v>0.17069235887208967</v>
      </c>
      <c r="AF9" s="123">
        <f t="shared" si="0"/>
        <v>0.65147815947156462</v>
      </c>
    </row>
    <row r="10" spans="1:32" x14ac:dyDescent="0.25">
      <c r="A10" s="52" t="s">
        <v>18</v>
      </c>
      <c r="B10" s="53"/>
      <c r="C10" s="54"/>
      <c r="D10" s="55">
        <f>AD105</f>
        <v>13.664678762735338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47.367524280115866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95.980765225951799</v>
      </c>
      <c r="P11" s="56" t="s">
        <v>89</v>
      </c>
      <c r="S11" s="120" t="s">
        <v>30</v>
      </c>
      <c r="T11" s="125">
        <v>93446</v>
      </c>
      <c r="U11" s="125">
        <v>101865</v>
      </c>
      <c r="V11" s="125">
        <v>106616</v>
      </c>
      <c r="W11" s="125">
        <v>113709</v>
      </c>
      <c r="X11" s="125">
        <v>120482</v>
      </c>
      <c r="Y11" s="125">
        <v>130678</v>
      </c>
      <c r="Z11" s="125">
        <v>146847</v>
      </c>
    </row>
    <row r="12" spans="1:32" ht="28.5" customHeight="1" x14ac:dyDescent="0.25">
      <c r="A12" s="52" t="s">
        <v>20</v>
      </c>
      <c r="B12" s="54"/>
      <c r="C12" s="54"/>
      <c r="D12" s="55">
        <f>AD108</f>
        <v>16.245580971775137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10.675678234035706</v>
      </c>
      <c r="P12" s="56" t="s">
        <v>89</v>
      </c>
      <c r="S12" s="120" t="s">
        <v>31</v>
      </c>
      <c r="T12" s="125">
        <v>7717</v>
      </c>
      <c r="U12" s="125">
        <v>8124</v>
      </c>
      <c r="V12" s="125">
        <v>8183</v>
      </c>
      <c r="W12" s="125">
        <v>8328</v>
      </c>
      <c r="X12" s="125">
        <v>9162</v>
      </c>
      <c r="Y12" s="125">
        <v>10156</v>
      </c>
      <c r="Z12" s="125">
        <v>11276</v>
      </c>
    </row>
    <row r="13" spans="1:32" ht="15" customHeight="1" x14ac:dyDescent="0.25">
      <c r="A13" s="52" t="s">
        <v>21</v>
      </c>
      <c r="B13" s="54"/>
      <c r="C13" s="54"/>
      <c r="D13" s="55">
        <f>AD109</f>
        <v>14.591172694674398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33.7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23.082031077072912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39.52619163562543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3572</v>
      </c>
      <c r="Z15" s="125">
        <v>3511</v>
      </c>
      <c r="AB15" s="129">
        <f t="shared" ref="AB15:AB34" si="2">IF(Z15="np",0,Z15/$Z$34)</f>
        <v>2.2204233413228941E-2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317</v>
      </c>
      <c r="Z16" s="125">
        <v>248</v>
      </c>
      <c r="AB16" s="129">
        <f t="shared" si="2"/>
        <v>1.5683992841016171E-3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3653</v>
      </c>
      <c r="Z17" s="125">
        <v>3991</v>
      </c>
      <c r="AB17" s="129">
        <f t="shared" si="2"/>
        <v>2.5239844930844975E-2</v>
      </c>
    </row>
    <row r="18" spans="1:28" x14ac:dyDescent="0.25">
      <c r="A18" s="82" t="str">
        <f>$S$1&amp;" ("&amp;$T$2&amp;" to "&amp;$Z$2&amp;")"</f>
        <v>Melbourne (2011-12 to 2017-18)</v>
      </c>
      <c r="B18" s="82"/>
      <c r="C18" s="82"/>
      <c r="D18" s="82"/>
      <c r="E18" s="82"/>
      <c r="F18" s="82"/>
      <c r="G18" s="82" t="str">
        <f>$S$1&amp;" ("&amp;$T$2&amp;" to "&amp;$Z$2&amp;")"</f>
        <v>Melbourne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717</v>
      </c>
      <c r="Z18" s="125">
        <v>708</v>
      </c>
      <c r="AB18" s="129">
        <f t="shared" si="2"/>
        <v>4.477526988483649E-3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2818</v>
      </c>
      <c r="Z19" s="125">
        <v>3688</v>
      </c>
      <c r="AB19" s="129">
        <f t="shared" si="2"/>
        <v>2.3323615160349854E-2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4334</v>
      </c>
      <c r="Z20" s="125">
        <v>4644</v>
      </c>
      <c r="AB20" s="129">
        <f t="shared" si="2"/>
        <v>2.9369541432935121E-2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8657</v>
      </c>
      <c r="Z21" s="125">
        <v>9590</v>
      </c>
      <c r="AB21" s="129">
        <f t="shared" si="2"/>
        <v>6.0648988445703662E-2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23143</v>
      </c>
      <c r="Z22" s="125">
        <v>26482</v>
      </c>
      <c r="AB22" s="129">
        <f t="shared" si="2"/>
        <v>0.16747721710314123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2447</v>
      </c>
      <c r="Z23" s="125">
        <v>3250</v>
      </c>
      <c r="AB23" s="129">
        <f t="shared" si="2"/>
        <v>2.0553619650525223E-2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3574</v>
      </c>
      <c r="Z24" s="125">
        <v>3741</v>
      </c>
      <c r="AB24" s="129">
        <f t="shared" si="2"/>
        <v>2.3658797265419959E-2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6619</v>
      </c>
      <c r="Z25" s="125">
        <v>7240</v>
      </c>
      <c r="AB25" s="129">
        <f t="shared" si="2"/>
        <v>4.5787140390708497E-2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2645</v>
      </c>
      <c r="Z26" s="125">
        <v>3130</v>
      </c>
      <c r="AB26" s="129">
        <f t="shared" si="2"/>
        <v>1.9794716771121216E-2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21140</v>
      </c>
      <c r="Z27" s="125">
        <v>24706</v>
      </c>
      <c r="AB27" s="129">
        <f t="shared" si="2"/>
        <v>0.1562454544879619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16056</v>
      </c>
      <c r="Z28" s="125">
        <v>19762</v>
      </c>
      <c r="AB28" s="129">
        <f t="shared" si="2"/>
        <v>0.12497865585651677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4136</v>
      </c>
      <c r="Z29" s="125">
        <v>7068</v>
      </c>
      <c r="AB29" s="129">
        <f t="shared" si="2"/>
        <v>4.4699379596896086E-2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10261</v>
      </c>
      <c r="Z30" s="125">
        <v>11451</v>
      </c>
      <c r="AB30" s="129">
        <f t="shared" si="2"/>
        <v>7.2418307267127488E-2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9764</v>
      </c>
      <c r="Z31" s="125">
        <v>10967</v>
      </c>
      <c r="AB31" s="129">
        <f t="shared" si="2"/>
        <v>6.935739898686466E-2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3613</v>
      </c>
      <c r="Z32" s="125">
        <v>4274</v>
      </c>
      <c r="AB32" s="129">
        <f t="shared" si="2"/>
        <v>2.7029590888106095E-2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3556</v>
      </c>
      <c r="Z33" s="125">
        <v>4017</v>
      </c>
      <c r="AB33" s="129">
        <f t="shared" si="2"/>
        <v>2.5404273888049177E-2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140834</v>
      </c>
      <c r="Z34" s="132">
        <v>158123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10</v>
      </c>
      <c r="Y44" s="125">
        <v>5</v>
      </c>
      <c r="Z44" s="125">
        <v>20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138</v>
      </c>
      <c r="Y45" s="125">
        <v>136</v>
      </c>
      <c r="Z45" s="125">
        <v>191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2322</v>
      </c>
      <c r="Y46" s="125">
        <v>2712</v>
      </c>
      <c r="Z46" s="125">
        <v>2983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9929</v>
      </c>
      <c r="Y47" s="125">
        <v>11134</v>
      </c>
      <c r="Z47" s="125">
        <v>12649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19189</v>
      </c>
      <c r="Y48" s="125">
        <v>20789</v>
      </c>
      <c r="Z48" s="125">
        <v>23176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Melbourne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13502</v>
      </c>
      <c r="Y49" s="125">
        <v>14279</v>
      </c>
      <c r="Z49" s="125">
        <v>16054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6785</v>
      </c>
      <c r="Y50" s="125">
        <v>7522</v>
      </c>
      <c r="Z50" s="125">
        <v>8849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4025</v>
      </c>
      <c r="Y51" s="125">
        <v>4354</v>
      </c>
      <c r="Z51" s="125">
        <v>5029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2803</v>
      </c>
      <c r="Y52" s="125">
        <v>3112</v>
      </c>
      <c r="Z52" s="125">
        <v>3620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2376</v>
      </c>
      <c r="Y53" s="125">
        <v>2465</v>
      </c>
      <c r="Z53" s="125">
        <v>2720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1916</v>
      </c>
      <c r="Y54" s="125">
        <v>2057</v>
      </c>
      <c r="Z54" s="125">
        <v>2287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1548</v>
      </c>
      <c r="Y55" s="125">
        <v>1632</v>
      </c>
      <c r="Z55" s="125">
        <v>1709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1043</v>
      </c>
      <c r="Y56" s="125">
        <v>1047</v>
      </c>
      <c r="Z56" s="125">
        <v>1104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532</v>
      </c>
      <c r="Y57" s="125">
        <v>632</v>
      </c>
      <c r="Z57" s="125">
        <v>672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208</v>
      </c>
      <c r="Y58" s="125">
        <v>215</v>
      </c>
      <c r="Z58" s="125">
        <v>216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70</v>
      </c>
      <c r="Y59" s="125">
        <v>90</v>
      </c>
      <c r="Z59" s="125">
        <v>99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64</v>
      </c>
      <c r="Y60" s="125">
        <v>59</v>
      </c>
      <c r="Z60" s="125">
        <v>74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66461</v>
      </c>
      <c r="Y61" s="125">
        <v>72249</v>
      </c>
      <c r="Z61" s="125">
        <v>81671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11</v>
      </c>
      <c r="Y63" s="125">
        <v>13</v>
      </c>
      <c r="Z63" s="125">
        <v>16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Melbourne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212</v>
      </c>
      <c r="Y64" s="125">
        <v>177</v>
      </c>
      <c r="Z64" s="125">
        <v>262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3112</v>
      </c>
      <c r="Y65" s="125">
        <v>3209</v>
      </c>
      <c r="Z65" s="125">
        <v>3504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11257</v>
      </c>
      <c r="Y66" s="125">
        <v>12486</v>
      </c>
      <c r="Z66" s="125">
        <v>13733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19033</v>
      </c>
      <c r="Y67" s="125">
        <v>20713</v>
      </c>
      <c r="Z67" s="125">
        <v>23331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11832</v>
      </c>
      <c r="Y68" s="125">
        <v>12520</v>
      </c>
      <c r="Z68" s="125">
        <v>14137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5171</v>
      </c>
      <c r="Y69" s="125">
        <v>5999</v>
      </c>
      <c r="Z69" s="125">
        <v>6864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3240</v>
      </c>
      <c r="Y70" s="125">
        <v>3446</v>
      </c>
      <c r="Z70" s="125">
        <v>3846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2589</v>
      </c>
      <c r="Y71" s="125">
        <v>2904</v>
      </c>
      <c r="Z71" s="125">
        <v>3084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2213</v>
      </c>
      <c r="Y72" s="125">
        <v>2289</v>
      </c>
      <c r="Z72" s="125">
        <v>2438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1882</v>
      </c>
      <c r="Y73" s="125">
        <v>1915</v>
      </c>
      <c r="Z73" s="125">
        <v>2034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1359</v>
      </c>
      <c r="Y74" s="125">
        <v>1480</v>
      </c>
      <c r="Z74" s="125">
        <v>1514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779</v>
      </c>
      <c r="Y75" s="125">
        <v>859</v>
      </c>
      <c r="Z75" s="125">
        <v>873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291</v>
      </c>
      <c r="Y76" s="125">
        <v>366</v>
      </c>
      <c r="Z76" s="125">
        <v>444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95</v>
      </c>
      <c r="Y77" s="125">
        <v>103</v>
      </c>
      <c r="Z77" s="125">
        <v>139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40</v>
      </c>
      <c r="Y78" s="125">
        <v>44</v>
      </c>
      <c r="Z78" s="125">
        <v>47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64</v>
      </c>
      <c r="Y79" s="125">
        <v>61</v>
      </c>
      <c r="Z79" s="125">
        <v>80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63184</v>
      </c>
      <c r="Y80" s="125">
        <v>68585</v>
      </c>
      <c r="Z80" s="125">
        <v>76447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Melbourne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5038</v>
      </c>
      <c r="Y83" s="125">
        <v>5342</v>
      </c>
      <c r="Z83" s="125">
        <v>5893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13686</v>
      </c>
      <c r="Y84" s="125">
        <v>14779</v>
      </c>
      <c r="Z84" s="125">
        <v>16225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158,123</v>
      </c>
      <c r="D85" s="96">
        <f t="shared" ref="D85:D90" si="4">AD4</f>
        <v>0.12276154905775605</v>
      </c>
      <c r="E85" s="97">
        <f t="shared" ref="E85:E90" si="5">AD4</f>
        <v>0.12276154905775605</v>
      </c>
      <c r="F85" s="96">
        <f t="shared" ref="F85:F90" si="6">AF4</f>
        <v>0.56300535753118641</v>
      </c>
      <c r="G85" s="97">
        <f t="shared" ref="G85:G90" si="7">AF4</f>
        <v>0.56300535753118641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3316</v>
      </c>
      <c r="Y85" s="125">
        <v>3539</v>
      </c>
      <c r="Z85" s="125">
        <v>4005</v>
      </c>
    </row>
    <row r="86" spans="1:32" ht="15" customHeight="1" x14ac:dyDescent="0.25">
      <c r="A86" s="98" t="s">
        <v>4</v>
      </c>
      <c r="B86" s="95"/>
      <c r="C86" s="109" t="str">
        <f t="shared" si="3"/>
        <v>81,671</v>
      </c>
      <c r="D86" s="96">
        <f t="shared" si="4"/>
        <v>0.1304101094824841</v>
      </c>
      <c r="E86" s="97">
        <f t="shared" si="5"/>
        <v>0.1304101094824841</v>
      </c>
      <c r="F86" s="96">
        <f t="shared" si="6"/>
        <v>0.5453943384801696</v>
      </c>
      <c r="G86" s="97">
        <f t="shared" si="7"/>
        <v>0.5453943384801696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3163</v>
      </c>
      <c r="Y86" s="125">
        <v>3341</v>
      </c>
      <c r="Z86" s="125">
        <v>3612</v>
      </c>
    </row>
    <row r="87" spans="1:32" ht="15" customHeight="1" x14ac:dyDescent="0.25">
      <c r="A87" s="98" t="s">
        <v>5</v>
      </c>
      <c r="B87" s="95"/>
      <c r="C87" s="109" t="str">
        <f t="shared" si="3"/>
        <v>76,447</v>
      </c>
      <c r="D87" s="96">
        <f t="shared" si="4"/>
        <v>0.11463147918641092</v>
      </c>
      <c r="E87" s="97">
        <f t="shared" si="5"/>
        <v>0.11463147918641092</v>
      </c>
      <c r="F87" s="96">
        <f t="shared" si="6"/>
        <v>0.58216399685417453</v>
      </c>
      <c r="G87" s="97">
        <f t="shared" si="7"/>
        <v>0.58216399685417453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2830</v>
      </c>
      <c r="Y87" s="125">
        <v>3189</v>
      </c>
      <c r="Z87" s="125">
        <v>3338</v>
      </c>
    </row>
    <row r="88" spans="1:32" ht="15" customHeight="1" x14ac:dyDescent="0.25">
      <c r="A88" s="95" t="s">
        <v>6</v>
      </c>
      <c r="B88" s="95"/>
      <c r="C88" s="109" t="str">
        <f t="shared" si="3"/>
        <v>105,642</v>
      </c>
      <c r="D88" s="96">
        <f t="shared" si="4"/>
        <v>0.13205242233628733</v>
      </c>
      <c r="E88" s="97">
        <f t="shared" si="5"/>
        <v>0.13205242233628733</v>
      </c>
      <c r="F88" s="96">
        <f t="shared" si="6"/>
        <v>0.53351042982188734</v>
      </c>
      <c r="G88" s="97">
        <f t="shared" si="7"/>
        <v>0.53351042982188734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2099</v>
      </c>
      <c r="Y88" s="125">
        <v>2181</v>
      </c>
      <c r="Z88" s="125">
        <v>2392</v>
      </c>
    </row>
    <row r="89" spans="1:32" ht="15" customHeight="1" x14ac:dyDescent="0.25">
      <c r="A89" s="95" t="s">
        <v>104</v>
      </c>
      <c r="B89" s="95"/>
      <c r="C89" s="146" t="str">
        <f t="shared" si="3"/>
        <v>$37,672</v>
      </c>
      <c r="D89" s="96">
        <f t="shared" si="4"/>
        <v>4.2333062182158265E-2</v>
      </c>
      <c r="E89" s="97">
        <f t="shared" si="5"/>
        <v>4.2333062182158265E-2</v>
      </c>
      <c r="F89" s="96">
        <f t="shared" si="6"/>
        <v>1.1636765562434981E-2</v>
      </c>
      <c r="G89" s="97">
        <f t="shared" si="7"/>
        <v>1.1636765562434981E-2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688</v>
      </c>
      <c r="Y89" s="125">
        <v>816</v>
      </c>
      <c r="Z89" s="125">
        <v>947</v>
      </c>
    </row>
    <row r="90" spans="1:32" ht="15" customHeight="1" x14ac:dyDescent="0.25">
      <c r="A90" s="95" t="s">
        <v>7</v>
      </c>
      <c r="B90" s="95"/>
      <c r="C90" s="109" t="str">
        <f t="shared" si="3"/>
        <v>$6,309.1 mil</v>
      </c>
      <c r="D90" s="96">
        <f t="shared" si="4"/>
        <v>0.17069235887208967</v>
      </c>
      <c r="E90" s="97">
        <f t="shared" si="5"/>
        <v>0.17069235887208967</v>
      </c>
      <c r="F90" s="96">
        <f t="shared" si="6"/>
        <v>0.65147815947156462</v>
      </c>
      <c r="G90" s="97">
        <f t="shared" si="7"/>
        <v>0.65147815947156462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3708</v>
      </c>
      <c r="Y90" s="125">
        <v>3779</v>
      </c>
      <c r="Z90" s="125">
        <v>3980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45251</v>
      </c>
      <c r="Y91" s="125">
        <v>48569</v>
      </c>
      <c r="Z91" s="125">
        <v>55597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3763</v>
      </c>
      <c r="Y93" s="125">
        <v>4120</v>
      </c>
      <c r="Z93" s="125">
        <v>4436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11373</v>
      </c>
      <c r="Y94" s="125">
        <v>12156</v>
      </c>
      <c r="Z94" s="125">
        <v>13707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1193</v>
      </c>
      <c r="Y95" s="125">
        <v>1418</v>
      </c>
      <c r="Z95" s="125">
        <v>1677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4446</v>
      </c>
      <c r="Y96" s="125">
        <v>4914</v>
      </c>
      <c r="Z96" s="125">
        <v>5483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5170</v>
      </c>
      <c r="Y97" s="125">
        <v>5737</v>
      </c>
      <c r="Z97" s="125">
        <v>6081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2766</v>
      </c>
      <c r="Y98" s="125">
        <v>3022</v>
      </c>
      <c r="Z98" s="125">
        <v>3377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110</v>
      </c>
      <c r="Y99" s="125">
        <v>155</v>
      </c>
      <c r="Z99" s="125">
        <v>175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2302</v>
      </c>
      <c r="Y100" s="125">
        <v>2510</v>
      </c>
      <c r="Z100" s="125">
        <v>2705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41617</v>
      </c>
      <c r="Y101" s="125">
        <v>44750</v>
      </c>
      <c r="Z101" s="125">
        <v>50040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102110</v>
      </c>
      <c r="Y104" s="125">
        <v>113595</v>
      </c>
      <c r="Z104" s="125">
        <v>126151</v>
      </c>
      <c r="AB104" s="122" t="str">
        <f>TEXT(Z104,"###,###")</f>
        <v>126,151</v>
      </c>
      <c r="AD104" s="143">
        <f>Z104/($Z$4)*100</f>
        <v>79.78029761641254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18033</v>
      </c>
      <c r="Y105" s="125">
        <v>18024</v>
      </c>
      <c r="Z105" s="125">
        <v>21607</v>
      </c>
      <c r="AB105" s="122" t="str">
        <f>TEXT(Z105,"###,###")</f>
        <v>21,607</v>
      </c>
      <c r="AD105" s="143">
        <f>Z105/($Z$4)*100</f>
        <v>13.664678762735338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120143</v>
      </c>
      <c r="Y106" s="132">
        <v>131619</v>
      </c>
      <c r="Z106" s="132">
        <v>147758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16124</v>
      </c>
      <c r="Y108" s="125">
        <v>18148</v>
      </c>
      <c r="Z108" s="125">
        <v>25688</v>
      </c>
      <c r="AB108" s="122" t="str">
        <f>TEXT(Z108,"###,###")</f>
        <v>25,688</v>
      </c>
      <c r="AD108" s="143">
        <f>Z108/($Z$4)*100</f>
        <v>16.245580971775137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19158</v>
      </c>
      <c r="Y109" s="125">
        <v>21329</v>
      </c>
      <c r="Z109" s="125">
        <v>23072</v>
      </c>
      <c r="AB109" s="122" t="str">
        <f>TEXT(Z109,"###,###")</f>
        <v>23,072</v>
      </c>
      <c r="AD109" s="143">
        <f>Z109/($Z$4)*100</f>
        <v>14.591172694674398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33885</v>
      </c>
      <c r="Y110" s="125">
        <v>36689</v>
      </c>
      <c r="Z110" s="125">
        <v>36498</v>
      </c>
      <c r="AB110" s="122" t="str">
        <f>TEXT(Z110,"###,###")</f>
        <v>36,498</v>
      </c>
      <c r="AD110" s="143">
        <f>Z110/($Z$4)*100</f>
        <v>23.082031077072912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50976</v>
      </c>
      <c r="Y111" s="125">
        <v>55453</v>
      </c>
      <c r="Z111" s="125">
        <v>62500</v>
      </c>
      <c r="AB111" s="122" t="str">
        <f>TEXT(Z111,"###,###")</f>
        <v>62,500</v>
      </c>
      <c r="AD111" s="143">
        <f>Z111/($Z$4)*100</f>
        <v>39.52619163562543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129645</v>
      </c>
      <c r="Y112" s="125">
        <v>140834</v>
      </c>
      <c r="Z112" s="125">
        <v>158123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36.799999999999997</v>
      </c>
      <c r="U118" s="144">
        <v>36.82</v>
      </c>
      <c r="V118" s="144">
        <v>33.9</v>
      </c>
      <c r="W118" s="144">
        <v>36.93</v>
      </c>
      <c r="X118" s="144">
        <v>33.86</v>
      </c>
      <c r="Y118" s="144">
        <v>33.83</v>
      </c>
      <c r="Z118" s="144">
        <v>33.71</v>
      </c>
      <c r="AB118" s="122" t="str">
        <f>TEXT(Z118,"##.0")</f>
        <v>33.7</v>
      </c>
    </row>
    <row r="120" spans="19:32" x14ac:dyDescent="0.25">
      <c r="S120" s="115" t="s">
        <v>106</v>
      </c>
      <c r="T120" s="125">
        <v>61169</v>
      </c>
      <c r="U120" s="125">
        <v>66648</v>
      </c>
      <c r="V120" s="125">
        <v>70030</v>
      </c>
      <c r="W120" s="125">
        <v>73872</v>
      </c>
      <c r="X120" s="125">
        <v>77705</v>
      </c>
      <c r="Y120" s="125">
        <v>83163</v>
      </c>
      <c r="Z120" s="125">
        <v>94366</v>
      </c>
      <c r="AB120" s="122" t="str">
        <f>TEXT(Z120,"###,###")</f>
        <v>94,366</v>
      </c>
    </row>
    <row r="121" spans="19:32" x14ac:dyDescent="0.25">
      <c r="S121" s="115" t="s">
        <v>107</v>
      </c>
      <c r="T121" s="125">
        <v>3167</v>
      </c>
      <c r="U121" s="125">
        <v>3301</v>
      </c>
      <c r="V121" s="125">
        <v>3336</v>
      </c>
      <c r="W121" s="125">
        <v>3361</v>
      </c>
      <c r="X121" s="125">
        <v>3578</v>
      </c>
      <c r="Y121" s="125">
        <v>3912</v>
      </c>
      <c r="Z121" s="125">
        <v>4248</v>
      </c>
      <c r="AB121" s="122" t="str">
        <f>TEXT(Z121,"###,###")</f>
        <v>4,248</v>
      </c>
    </row>
    <row r="122" spans="19:32" x14ac:dyDescent="0.25">
      <c r="S122" s="115" t="s">
        <v>108</v>
      </c>
      <c r="T122" s="125">
        <v>4551</v>
      </c>
      <c r="U122" s="125">
        <v>4816</v>
      </c>
      <c r="V122" s="125">
        <v>4848</v>
      </c>
      <c r="W122" s="125">
        <v>4965</v>
      </c>
      <c r="X122" s="125">
        <v>5587</v>
      </c>
      <c r="Y122" s="125">
        <v>6244</v>
      </c>
      <c r="Z122" s="125">
        <v>7030</v>
      </c>
      <c r="AB122" s="122" t="str">
        <f>TEXT(Z122,"###,###")</f>
        <v>7,030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65720</v>
      </c>
      <c r="U124" s="125">
        <v>71464</v>
      </c>
      <c r="V124" s="125">
        <v>74878</v>
      </c>
      <c r="W124" s="125">
        <v>78837</v>
      </c>
      <c r="X124" s="125">
        <v>83292</v>
      </c>
      <c r="Y124" s="125">
        <v>89407</v>
      </c>
      <c r="Z124" s="125">
        <v>101396</v>
      </c>
      <c r="AB124" s="122" t="str">
        <f>TEXT(Z124,"###,###")</f>
        <v>101,396</v>
      </c>
      <c r="AD124" s="139">
        <f>Z124/$Z$7*100</f>
        <v>95.980765225951799</v>
      </c>
    </row>
    <row r="125" spans="19:32" x14ac:dyDescent="0.25">
      <c r="S125" s="115" t="s">
        <v>110</v>
      </c>
      <c r="T125" s="125">
        <v>7718</v>
      </c>
      <c r="U125" s="125">
        <v>8117</v>
      </c>
      <c r="V125" s="125">
        <v>8184</v>
      </c>
      <c r="W125" s="125">
        <v>8326</v>
      </c>
      <c r="X125" s="125">
        <v>9165</v>
      </c>
      <c r="Y125" s="125">
        <v>10156</v>
      </c>
      <c r="Z125" s="125">
        <v>11278</v>
      </c>
      <c r="AB125" s="122" t="str">
        <f>TEXT(Z125,"###,###")</f>
        <v>11,278</v>
      </c>
      <c r="AD125" s="139">
        <f>Z125/$Z$7*100</f>
        <v>10.675678234035706</v>
      </c>
    </row>
    <row r="127" spans="19:32" x14ac:dyDescent="0.25">
      <c r="S127" s="115" t="s">
        <v>111</v>
      </c>
      <c r="T127" s="125">
        <v>36385</v>
      </c>
      <c r="U127" s="125">
        <v>39855</v>
      </c>
      <c r="V127" s="125">
        <v>41333</v>
      </c>
      <c r="W127" s="125">
        <v>43229</v>
      </c>
      <c r="X127" s="125">
        <v>45251</v>
      </c>
      <c r="Y127" s="125">
        <v>48569</v>
      </c>
      <c r="Z127" s="125">
        <v>55597</v>
      </c>
      <c r="AB127" s="122" t="str">
        <f>TEXT(Z127,"###,###")</f>
        <v>55,597</v>
      </c>
      <c r="AD127" s="139">
        <f>Z127/$Z$7*100</f>
        <v>52.627742753828969</v>
      </c>
    </row>
    <row r="128" spans="19:32" x14ac:dyDescent="0.25">
      <c r="S128" s="115" t="s">
        <v>112</v>
      </c>
      <c r="T128" s="125">
        <v>32504</v>
      </c>
      <c r="U128" s="125">
        <v>34900</v>
      </c>
      <c r="V128" s="125">
        <v>36882</v>
      </c>
      <c r="W128" s="125">
        <v>38971</v>
      </c>
      <c r="X128" s="125">
        <v>41617</v>
      </c>
      <c r="Y128" s="125">
        <v>44750</v>
      </c>
      <c r="Z128" s="125">
        <v>50040</v>
      </c>
      <c r="AB128" s="122" t="str">
        <f>TEXT(Z128,"###,###")</f>
        <v>50,040</v>
      </c>
      <c r="AD128" s="139">
        <f>Z128/$Z$7*100</f>
        <v>47.367524280115866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65" id="{60C494D5-5A5F-4D9C-A14C-B07B43293E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68" id="{B10017A5-1EB8-4967-89EF-9CF0E59030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71" id="{957A079B-2707-43F4-B511-C7A71D67F1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74" id="{76A9CB1F-0FF4-4D5A-A5A5-5CD8578BC2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74AED-0525-4464-BC90-9316145BE50A}">
  <sheetPr codeName="Sheet10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Melton</v>
      </c>
      <c r="T1" s="113"/>
      <c r="U1" s="113"/>
      <c r="V1" s="113"/>
      <c r="W1" s="113"/>
      <c r="X1" s="113"/>
      <c r="Y1" s="114" t="str">
        <f>Y3</f>
        <v>8.45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163</v>
      </c>
      <c r="Y3" s="118" t="s">
        <v>253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8.45 Melton,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83175</v>
      </c>
      <c r="U4" s="121">
        <v>85619</v>
      </c>
      <c r="V4" s="121">
        <v>87959</v>
      </c>
      <c r="W4" s="121">
        <v>91197</v>
      </c>
      <c r="X4" s="121">
        <v>95959</v>
      </c>
      <c r="Y4" s="121">
        <v>90600</v>
      </c>
      <c r="Z4" s="121">
        <v>110669</v>
      </c>
      <c r="AB4" s="122" t="str">
        <f>TEXT(Z4,"###,###")</f>
        <v>110,669</v>
      </c>
      <c r="AD4" s="123">
        <f>Z4/Y4-1</f>
        <v>0.22151214128035313</v>
      </c>
      <c r="AF4" s="123">
        <f t="shared" ref="AF4:AF9" si="0">Z4/T4-1</f>
        <v>0.33055605650736397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44484</v>
      </c>
      <c r="U5" s="121">
        <v>45541</v>
      </c>
      <c r="V5" s="121">
        <v>46702</v>
      </c>
      <c r="W5" s="121">
        <v>48588</v>
      </c>
      <c r="X5" s="121">
        <v>50903</v>
      </c>
      <c r="Y5" s="121">
        <v>48410</v>
      </c>
      <c r="Z5" s="121">
        <v>59687</v>
      </c>
      <c r="AB5" s="122" t="str">
        <f>TEXT(Z5,"###,###")</f>
        <v>59,687</v>
      </c>
      <c r="AD5" s="123">
        <f t="shared" ref="AD5:AD9" si="1">Z5/Y5-1</f>
        <v>0.23294773807064661</v>
      </c>
      <c r="AF5" s="123">
        <f t="shared" si="0"/>
        <v>0.34176333063573416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38691</v>
      </c>
      <c r="U6" s="121">
        <v>40077</v>
      </c>
      <c r="V6" s="121">
        <v>41257</v>
      </c>
      <c r="W6" s="121">
        <v>42609</v>
      </c>
      <c r="X6" s="121">
        <v>45056</v>
      </c>
      <c r="Y6" s="121">
        <v>42190</v>
      </c>
      <c r="Z6" s="121">
        <v>50982</v>
      </c>
      <c r="AB6" s="122" t="str">
        <f>TEXT(Z6,"###,###")</f>
        <v>50,982</v>
      </c>
      <c r="AD6" s="123">
        <f t="shared" si="1"/>
        <v>0.20839061388954727</v>
      </c>
      <c r="AF6" s="123">
        <f t="shared" si="0"/>
        <v>0.31767077614949213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62022</v>
      </c>
      <c r="U7" s="121">
        <v>63707</v>
      </c>
      <c r="V7" s="121">
        <v>65688</v>
      </c>
      <c r="W7" s="121">
        <v>67699</v>
      </c>
      <c r="X7" s="121">
        <v>70951</v>
      </c>
      <c r="Y7" s="121">
        <v>65982</v>
      </c>
      <c r="Z7" s="121">
        <v>79426</v>
      </c>
      <c r="AB7" s="122" t="str">
        <f>TEXT(Z7,"###,###")</f>
        <v>79,426</v>
      </c>
      <c r="AD7" s="123">
        <f t="shared" si="1"/>
        <v>0.20375253857112541</v>
      </c>
      <c r="AF7" s="123">
        <f t="shared" si="0"/>
        <v>0.28061010609138703</v>
      </c>
    </row>
    <row r="8" spans="1:32" ht="17.25" customHeight="1" x14ac:dyDescent="0.25">
      <c r="A8" s="44" t="s">
        <v>13</v>
      </c>
      <c r="B8" s="45"/>
      <c r="C8" s="46"/>
      <c r="D8" s="47" t="str">
        <f>AB4</f>
        <v>110,669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79,426</v>
      </c>
      <c r="P8" s="48"/>
      <c r="S8" s="120" t="s">
        <v>88</v>
      </c>
      <c r="T8" s="121">
        <v>41591</v>
      </c>
      <c r="U8" s="121">
        <v>42339.43</v>
      </c>
      <c r="V8" s="121">
        <v>42634</v>
      </c>
      <c r="W8" s="121">
        <v>44396.03</v>
      </c>
      <c r="X8" s="121">
        <v>45385.5</v>
      </c>
      <c r="Y8" s="121">
        <v>45509</v>
      </c>
      <c r="Z8" s="121">
        <v>47187</v>
      </c>
      <c r="AB8" s="122" t="str">
        <f>TEXT(Z8,"$###,###")</f>
        <v>$47,187</v>
      </c>
      <c r="AD8" s="123">
        <f t="shared" si="1"/>
        <v>3.6871827550594372E-2</v>
      </c>
      <c r="AF8" s="123">
        <f t="shared" si="0"/>
        <v>0.13454833978504954</v>
      </c>
    </row>
    <row r="9" spans="1:32" x14ac:dyDescent="0.25">
      <c r="A9" s="52" t="s">
        <v>15</v>
      </c>
      <c r="B9" s="53"/>
      <c r="C9" s="54"/>
      <c r="D9" s="55">
        <f>AD104</f>
        <v>81.213347911339213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53.3653967214766</v>
      </c>
      <c r="P9" s="56" t="s">
        <v>89</v>
      </c>
      <c r="S9" s="120" t="s">
        <v>7</v>
      </c>
      <c r="T9" s="121">
        <v>2989888187.1999998</v>
      </c>
      <c r="U9" s="121">
        <v>3148709808</v>
      </c>
      <c r="V9" s="121">
        <v>3301883262</v>
      </c>
      <c r="W9" s="121">
        <v>3486604001</v>
      </c>
      <c r="X9" s="121">
        <v>3768108706</v>
      </c>
      <c r="Y9" s="121">
        <v>3566873084</v>
      </c>
      <c r="Z9" s="121">
        <v>4462572161</v>
      </c>
      <c r="AB9" s="122" t="str">
        <f>TEXT(Z9/1000000,"$#,###.0")&amp;" mil"</f>
        <v>$4,462.6 mil</v>
      </c>
      <c r="AD9" s="123">
        <f t="shared" si="1"/>
        <v>0.25111604924152098</v>
      </c>
      <c r="AF9" s="123">
        <f t="shared" si="0"/>
        <v>0.49255486546443539</v>
      </c>
    </row>
    <row r="10" spans="1:32" x14ac:dyDescent="0.25">
      <c r="A10" s="52" t="s">
        <v>18</v>
      </c>
      <c r="B10" s="53"/>
      <c r="C10" s="54"/>
      <c r="D10" s="55">
        <f>AD105</f>
        <v>12.120828777706494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46.634603278523407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94.040994132903592</v>
      </c>
      <c r="P11" s="56" t="s">
        <v>89</v>
      </c>
      <c r="S11" s="120" t="s">
        <v>30</v>
      </c>
      <c r="T11" s="125">
        <v>76387</v>
      </c>
      <c r="U11" s="125">
        <v>78717</v>
      </c>
      <c r="V11" s="125">
        <v>80800</v>
      </c>
      <c r="W11" s="125">
        <v>83781</v>
      </c>
      <c r="X11" s="125">
        <v>87969</v>
      </c>
      <c r="Y11" s="125">
        <v>83036</v>
      </c>
      <c r="Z11" s="125">
        <v>101349</v>
      </c>
    </row>
    <row r="12" spans="1:32" ht="28.5" customHeight="1" x14ac:dyDescent="0.25">
      <c r="A12" s="52" t="s">
        <v>20</v>
      </c>
      <c r="B12" s="54"/>
      <c r="C12" s="54"/>
      <c r="D12" s="55">
        <f>AD108</f>
        <v>15.137933838744363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11.730415732883438</v>
      </c>
      <c r="P12" s="56" t="s">
        <v>89</v>
      </c>
      <c r="S12" s="120" t="s">
        <v>31</v>
      </c>
      <c r="T12" s="125">
        <v>6791</v>
      </c>
      <c r="U12" s="125">
        <v>6900</v>
      </c>
      <c r="V12" s="125">
        <v>7156</v>
      </c>
      <c r="W12" s="125">
        <v>7419</v>
      </c>
      <c r="X12" s="125">
        <v>7987</v>
      </c>
      <c r="Y12" s="125">
        <v>7564</v>
      </c>
      <c r="Z12" s="125">
        <v>9321</v>
      </c>
    </row>
    <row r="13" spans="1:32" ht="15" customHeight="1" x14ac:dyDescent="0.25">
      <c r="A13" s="52" t="s">
        <v>21</v>
      </c>
      <c r="B13" s="54"/>
      <c r="C13" s="54"/>
      <c r="D13" s="55">
        <f>AD109</f>
        <v>11.631080067588936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20.557699084657855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46.007463698054558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360</v>
      </c>
      <c r="Z15" s="125">
        <v>470</v>
      </c>
      <c r="AB15" s="129">
        <f t="shared" ref="AB15:AB34" si="2">IF(Z15="np",0,Z15/$Z$34)</f>
        <v>4.2468984087684902E-3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118</v>
      </c>
      <c r="Z16" s="125">
        <v>102</v>
      </c>
      <c r="AB16" s="129">
        <f t="shared" si="2"/>
        <v>9.2166731424337441E-4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6024</v>
      </c>
      <c r="Z17" s="125">
        <v>6975</v>
      </c>
      <c r="AB17" s="129">
        <f t="shared" si="2"/>
        <v>6.3025779576936627E-2</v>
      </c>
    </row>
    <row r="18" spans="1:28" x14ac:dyDescent="0.25">
      <c r="A18" s="82" t="str">
        <f>$S$1&amp;" ("&amp;$T$2&amp;" to "&amp;$Z$2&amp;")"</f>
        <v>Melton (2011-12 to 2017-18)</v>
      </c>
      <c r="B18" s="82"/>
      <c r="C18" s="82"/>
      <c r="D18" s="82"/>
      <c r="E18" s="82"/>
      <c r="F18" s="82"/>
      <c r="G18" s="82" t="str">
        <f>$S$1&amp;" ("&amp;$T$2&amp;" to "&amp;$Z$2&amp;")"</f>
        <v>Melton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703</v>
      </c>
      <c r="Z18" s="125">
        <v>884</v>
      </c>
      <c r="AB18" s="129">
        <f t="shared" si="2"/>
        <v>7.9877833901092453E-3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6918</v>
      </c>
      <c r="Z19" s="125">
        <v>9062</v>
      </c>
      <c r="AB19" s="129">
        <f t="shared" si="2"/>
        <v>8.1883815702680968E-2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4228</v>
      </c>
      <c r="Z20" s="125">
        <v>5068</v>
      </c>
      <c r="AB20" s="129">
        <f t="shared" si="2"/>
        <v>4.579421518221001E-2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9123</v>
      </c>
      <c r="Z21" s="125">
        <v>11008</v>
      </c>
      <c r="AB21" s="129">
        <f t="shared" si="2"/>
        <v>9.9467782305794755E-2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5638</v>
      </c>
      <c r="Z22" s="125">
        <v>6583</v>
      </c>
      <c r="AB22" s="129">
        <f t="shared" si="2"/>
        <v>5.9483685584942485E-2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6627</v>
      </c>
      <c r="Z23" s="125">
        <v>8974</v>
      </c>
      <c r="AB23" s="129">
        <f t="shared" si="2"/>
        <v>8.1088651745294532E-2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1114</v>
      </c>
      <c r="Z24" s="125">
        <v>1277</v>
      </c>
      <c r="AB24" s="129">
        <f t="shared" si="2"/>
        <v>1.1538913336164599E-2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3770</v>
      </c>
      <c r="Z25" s="125">
        <v>4637</v>
      </c>
      <c r="AB25" s="129">
        <f t="shared" si="2"/>
        <v>4.1899718981828697E-2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1502</v>
      </c>
      <c r="Z26" s="125">
        <v>1975</v>
      </c>
      <c r="AB26" s="129">
        <f t="shared" si="2"/>
        <v>1.7846009270888866E-2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4966</v>
      </c>
      <c r="Z27" s="125">
        <v>6239</v>
      </c>
      <c r="AB27" s="129">
        <f t="shared" si="2"/>
        <v>5.6375317387886398E-2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10520</v>
      </c>
      <c r="Z28" s="125">
        <v>14407</v>
      </c>
      <c r="AB28" s="129">
        <f t="shared" si="2"/>
        <v>0.13018099015984602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4456</v>
      </c>
      <c r="Z29" s="125">
        <v>5098</v>
      </c>
      <c r="AB29" s="129">
        <f t="shared" si="2"/>
        <v>4.6065293804046302E-2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5258</v>
      </c>
      <c r="Z30" s="125">
        <v>6255</v>
      </c>
      <c r="AB30" s="129">
        <f t="shared" si="2"/>
        <v>5.651989265286575E-2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8450</v>
      </c>
      <c r="Z31" s="125">
        <v>11154</v>
      </c>
      <c r="AB31" s="129">
        <f t="shared" si="2"/>
        <v>0.10078703159873136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1682</v>
      </c>
      <c r="Z32" s="125">
        <v>2007</v>
      </c>
      <c r="AB32" s="129">
        <f t="shared" si="2"/>
        <v>1.8135159800847574E-2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2718</v>
      </c>
      <c r="Z33" s="125">
        <v>3557</v>
      </c>
      <c r="AB33" s="129">
        <f t="shared" si="2"/>
        <v>3.2140888595722381E-2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90600</v>
      </c>
      <c r="Z34" s="132">
        <v>110669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14</v>
      </c>
      <c r="Y44" s="125">
        <v>17</v>
      </c>
      <c r="Z44" s="125">
        <v>17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1079</v>
      </c>
      <c r="Y45" s="125">
        <v>854</v>
      </c>
      <c r="Z45" s="125">
        <v>1076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2863</v>
      </c>
      <c r="Y46" s="125">
        <v>2898</v>
      </c>
      <c r="Z46" s="125">
        <v>3204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4559</v>
      </c>
      <c r="Y47" s="125">
        <v>4487</v>
      </c>
      <c r="Z47" s="125">
        <v>5537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6441</v>
      </c>
      <c r="Y48" s="125">
        <v>5749</v>
      </c>
      <c r="Z48" s="125">
        <v>7310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Melton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6865</v>
      </c>
      <c r="Y49" s="125">
        <v>6160</v>
      </c>
      <c r="Z49" s="125">
        <v>8521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6887</v>
      </c>
      <c r="Y50" s="125">
        <v>6470</v>
      </c>
      <c r="Z50" s="125">
        <v>8100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6566</v>
      </c>
      <c r="Y51" s="125">
        <v>6209</v>
      </c>
      <c r="Z51" s="125">
        <v>7296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5025</v>
      </c>
      <c r="Y52" s="125">
        <v>5139</v>
      </c>
      <c r="Z52" s="125">
        <v>6315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4034</v>
      </c>
      <c r="Y53" s="125">
        <v>3859</v>
      </c>
      <c r="Z53" s="125">
        <v>4693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3114</v>
      </c>
      <c r="Y54" s="125">
        <v>3057</v>
      </c>
      <c r="Z54" s="125">
        <v>3500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2163</v>
      </c>
      <c r="Y55" s="125">
        <v>2195</v>
      </c>
      <c r="Z55" s="125">
        <v>2512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959</v>
      </c>
      <c r="Y56" s="125">
        <v>935</v>
      </c>
      <c r="Z56" s="125">
        <v>1116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230</v>
      </c>
      <c r="Y57" s="125">
        <v>268</v>
      </c>
      <c r="Z57" s="125">
        <v>328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60</v>
      </c>
      <c r="Y58" s="125">
        <v>69</v>
      </c>
      <c r="Z58" s="125">
        <v>90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20</v>
      </c>
      <c r="Y59" s="125">
        <v>33</v>
      </c>
      <c r="Z59" s="125">
        <v>34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16</v>
      </c>
      <c r="Y60" s="125">
        <v>10</v>
      </c>
      <c r="Z60" s="125">
        <v>20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50903</v>
      </c>
      <c r="Y61" s="125">
        <v>48410</v>
      </c>
      <c r="Z61" s="125">
        <v>59687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19</v>
      </c>
      <c r="Y63" s="125">
        <v>25</v>
      </c>
      <c r="Z63" s="125">
        <v>26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Melton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1267</v>
      </c>
      <c r="Y64" s="125">
        <v>1133</v>
      </c>
      <c r="Z64" s="125">
        <v>1273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2941</v>
      </c>
      <c r="Y65" s="125">
        <v>2921</v>
      </c>
      <c r="Z65" s="125">
        <v>3311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4396</v>
      </c>
      <c r="Y66" s="125">
        <v>4307</v>
      </c>
      <c r="Z66" s="125">
        <v>5267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5820</v>
      </c>
      <c r="Y67" s="125">
        <v>4887</v>
      </c>
      <c r="Z67" s="125">
        <v>6632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6087</v>
      </c>
      <c r="Y68" s="125">
        <v>5429</v>
      </c>
      <c r="Z68" s="125">
        <v>6856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5766</v>
      </c>
      <c r="Y69" s="125">
        <v>5378</v>
      </c>
      <c r="Z69" s="125">
        <v>6561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5525</v>
      </c>
      <c r="Y70" s="125">
        <v>5088</v>
      </c>
      <c r="Z70" s="125">
        <v>5953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4649</v>
      </c>
      <c r="Y71" s="125">
        <v>4633</v>
      </c>
      <c r="Z71" s="125">
        <v>5336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3553</v>
      </c>
      <c r="Y72" s="125">
        <v>3426</v>
      </c>
      <c r="Z72" s="125">
        <v>4005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2607</v>
      </c>
      <c r="Y73" s="125">
        <v>2519</v>
      </c>
      <c r="Z73" s="125">
        <v>2912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1666</v>
      </c>
      <c r="Y74" s="125">
        <v>1639</v>
      </c>
      <c r="Z74" s="125">
        <v>1847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551</v>
      </c>
      <c r="Y75" s="125">
        <v>564</v>
      </c>
      <c r="Z75" s="125">
        <v>679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135</v>
      </c>
      <c r="Y76" s="125">
        <v>145</v>
      </c>
      <c r="Z76" s="125">
        <v>191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36</v>
      </c>
      <c r="Y77" s="125">
        <v>37</v>
      </c>
      <c r="Z77" s="125">
        <v>44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28</v>
      </c>
      <c r="Y78" s="125">
        <v>35</v>
      </c>
      <c r="Z78" s="125">
        <v>27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30</v>
      </c>
      <c r="Y79" s="125">
        <v>24</v>
      </c>
      <c r="Z79" s="125">
        <v>25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45056</v>
      </c>
      <c r="Y80" s="125">
        <v>42190</v>
      </c>
      <c r="Z80" s="125">
        <v>50982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Melton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4225</v>
      </c>
      <c r="Y83" s="125">
        <v>4059</v>
      </c>
      <c r="Z83" s="125">
        <v>4911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3909</v>
      </c>
      <c r="Y84" s="125">
        <v>3700</v>
      </c>
      <c r="Z84" s="125">
        <v>4591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110,669</v>
      </c>
      <c r="D85" s="96">
        <f t="shared" ref="D85:D90" si="4">AD4</f>
        <v>0.22151214128035313</v>
      </c>
      <c r="E85" s="97">
        <f t="shared" ref="E85:E90" si="5">AD4</f>
        <v>0.22151214128035313</v>
      </c>
      <c r="F85" s="96">
        <f t="shared" ref="F85:F90" si="6">AF4</f>
        <v>0.33055605650736397</v>
      </c>
      <c r="G85" s="97">
        <f t="shared" ref="G85:G90" si="7">AF4</f>
        <v>0.33055605650736397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6983</v>
      </c>
      <c r="Y85" s="125">
        <v>6386</v>
      </c>
      <c r="Z85" s="125">
        <v>7797</v>
      </c>
    </row>
    <row r="86" spans="1:32" ht="15" customHeight="1" x14ac:dyDescent="0.25">
      <c r="A86" s="98" t="s">
        <v>4</v>
      </c>
      <c r="B86" s="95"/>
      <c r="C86" s="109" t="str">
        <f t="shared" si="3"/>
        <v>59,687</v>
      </c>
      <c r="D86" s="96">
        <f t="shared" si="4"/>
        <v>0.23294773807064661</v>
      </c>
      <c r="E86" s="97">
        <f t="shared" si="5"/>
        <v>0.23294773807064661</v>
      </c>
      <c r="F86" s="96">
        <f t="shared" si="6"/>
        <v>0.34176333063573416</v>
      </c>
      <c r="G86" s="97">
        <f t="shared" si="7"/>
        <v>0.34176333063573416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1812</v>
      </c>
      <c r="Y86" s="125">
        <v>1752</v>
      </c>
      <c r="Z86" s="125">
        <v>2210</v>
      </c>
    </row>
    <row r="87" spans="1:32" ht="15" customHeight="1" x14ac:dyDescent="0.25">
      <c r="A87" s="98" t="s">
        <v>5</v>
      </c>
      <c r="B87" s="95"/>
      <c r="C87" s="109" t="str">
        <f t="shared" si="3"/>
        <v>50,982</v>
      </c>
      <c r="D87" s="96">
        <f t="shared" si="4"/>
        <v>0.20839061388954727</v>
      </c>
      <c r="E87" s="97">
        <f t="shared" si="5"/>
        <v>0.20839061388954727</v>
      </c>
      <c r="F87" s="96">
        <f t="shared" si="6"/>
        <v>0.31767077614949213</v>
      </c>
      <c r="G87" s="97">
        <f t="shared" si="7"/>
        <v>0.31767077614949213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2583</v>
      </c>
      <c r="Y87" s="125">
        <v>2413</v>
      </c>
      <c r="Z87" s="125">
        <v>2838</v>
      </c>
    </row>
    <row r="88" spans="1:32" ht="15" customHeight="1" x14ac:dyDescent="0.25">
      <c r="A88" s="95" t="s">
        <v>6</v>
      </c>
      <c r="B88" s="95"/>
      <c r="C88" s="109" t="str">
        <f t="shared" si="3"/>
        <v>79,426</v>
      </c>
      <c r="D88" s="96">
        <f t="shared" si="4"/>
        <v>0.20375253857112541</v>
      </c>
      <c r="E88" s="97">
        <f t="shared" si="5"/>
        <v>0.20375253857112541</v>
      </c>
      <c r="F88" s="96">
        <f t="shared" si="6"/>
        <v>0.28061010609138703</v>
      </c>
      <c r="G88" s="97">
        <f t="shared" si="7"/>
        <v>0.28061010609138703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1955</v>
      </c>
      <c r="Y88" s="125">
        <v>1904</v>
      </c>
      <c r="Z88" s="125">
        <v>2190</v>
      </c>
    </row>
    <row r="89" spans="1:32" ht="15" customHeight="1" x14ac:dyDescent="0.25">
      <c r="A89" s="95" t="s">
        <v>104</v>
      </c>
      <c r="B89" s="95"/>
      <c r="C89" s="146" t="str">
        <f t="shared" si="3"/>
        <v>$47,187</v>
      </c>
      <c r="D89" s="96">
        <f t="shared" si="4"/>
        <v>3.6871827550594372E-2</v>
      </c>
      <c r="E89" s="97">
        <f t="shared" si="5"/>
        <v>3.6871827550594372E-2</v>
      </c>
      <c r="F89" s="96">
        <f t="shared" si="6"/>
        <v>0.13454833978504954</v>
      </c>
      <c r="G89" s="97">
        <f t="shared" si="7"/>
        <v>0.13454833978504954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5211</v>
      </c>
      <c r="Y89" s="125">
        <v>4770</v>
      </c>
      <c r="Z89" s="125">
        <v>5909</v>
      </c>
    </row>
    <row r="90" spans="1:32" ht="15" customHeight="1" x14ac:dyDescent="0.25">
      <c r="A90" s="95" t="s">
        <v>7</v>
      </c>
      <c r="B90" s="95"/>
      <c r="C90" s="109" t="str">
        <f t="shared" si="3"/>
        <v>$4,462.6 mil</v>
      </c>
      <c r="D90" s="96">
        <f t="shared" si="4"/>
        <v>0.25111604924152098</v>
      </c>
      <c r="E90" s="97">
        <f t="shared" si="5"/>
        <v>0.25111604924152098</v>
      </c>
      <c r="F90" s="96">
        <f t="shared" si="6"/>
        <v>0.49255486546443539</v>
      </c>
      <c r="G90" s="97">
        <f t="shared" si="7"/>
        <v>0.49255486546443539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4221</v>
      </c>
      <c r="Y90" s="125">
        <v>4114</v>
      </c>
      <c r="Z90" s="125">
        <v>5163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37663</v>
      </c>
      <c r="Y91" s="125">
        <v>35139</v>
      </c>
      <c r="Z91" s="125">
        <v>42386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3184</v>
      </c>
      <c r="Y93" s="125">
        <v>3035</v>
      </c>
      <c r="Z93" s="125">
        <v>3698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5501</v>
      </c>
      <c r="Y94" s="125">
        <v>5179</v>
      </c>
      <c r="Z94" s="125">
        <v>6387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1094</v>
      </c>
      <c r="Y95" s="125">
        <v>985</v>
      </c>
      <c r="Z95" s="125">
        <v>1229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4540</v>
      </c>
      <c r="Y96" s="125">
        <v>4361</v>
      </c>
      <c r="Z96" s="125">
        <v>5591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6811</v>
      </c>
      <c r="Y97" s="125">
        <v>6410</v>
      </c>
      <c r="Z97" s="125">
        <v>7482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3788</v>
      </c>
      <c r="Y98" s="125">
        <v>3578</v>
      </c>
      <c r="Z98" s="125">
        <v>4353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621</v>
      </c>
      <c r="Y99" s="125">
        <v>574</v>
      </c>
      <c r="Z99" s="125">
        <v>791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2033</v>
      </c>
      <c r="Y100" s="125">
        <v>1978</v>
      </c>
      <c r="Z100" s="125">
        <v>2489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33288</v>
      </c>
      <c r="Y101" s="125">
        <v>30843</v>
      </c>
      <c r="Z101" s="125">
        <v>37040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75228</v>
      </c>
      <c r="Y104" s="125">
        <v>73101</v>
      </c>
      <c r="Z104" s="125">
        <v>89878</v>
      </c>
      <c r="AB104" s="122" t="str">
        <f>TEXT(Z104,"###,###")</f>
        <v>89,878</v>
      </c>
      <c r="AD104" s="143">
        <f>Z104/($Z$4)*100</f>
        <v>81.213347911339213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12845</v>
      </c>
      <c r="Y105" s="125">
        <v>11455</v>
      </c>
      <c r="Z105" s="125">
        <v>13414</v>
      </c>
      <c r="AB105" s="122" t="str">
        <f>TEXT(Z105,"###,###")</f>
        <v>13,414</v>
      </c>
      <c r="AD105" s="143">
        <f>Z105/($Z$4)*100</f>
        <v>12.120828777706494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88073</v>
      </c>
      <c r="Y106" s="132">
        <v>84556</v>
      </c>
      <c r="Z106" s="132">
        <v>103292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11625</v>
      </c>
      <c r="Y108" s="125">
        <v>11682</v>
      </c>
      <c r="Z108" s="125">
        <v>16753</v>
      </c>
      <c r="AB108" s="122" t="str">
        <f>TEXT(Z108,"###,###")</f>
        <v>16,753</v>
      </c>
      <c r="AD108" s="143">
        <f>Z108/($Z$4)*100</f>
        <v>15.137933838744363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11287</v>
      </c>
      <c r="Y109" s="125">
        <v>10901</v>
      </c>
      <c r="Z109" s="125">
        <v>12872</v>
      </c>
      <c r="AB109" s="122" t="str">
        <f>TEXT(Z109,"###,###")</f>
        <v>12,872</v>
      </c>
      <c r="AD109" s="143">
        <f>Z109/($Z$4)*100</f>
        <v>11.631080067588936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20762</v>
      </c>
      <c r="Y110" s="125">
        <v>19955</v>
      </c>
      <c r="Z110" s="125">
        <v>22751</v>
      </c>
      <c r="AB110" s="122" t="str">
        <f>TEXT(Z110,"###,###")</f>
        <v>22,751</v>
      </c>
      <c r="AD110" s="143">
        <f>Z110/($Z$4)*100</f>
        <v>20.557699084657855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44399</v>
      </c>
      <c r="Y111" s="125">
        <v>42018</v>
      </c>
      <c r="Z111" s="125">
        <v>50916</v>
      </c>
      <c r="AB111" s="122" t="str">
        <f>TEXT(Z111,"###,###")</f>
        <v>50,916</v>
      </c>
      <c r="AD111" s="143">
        <f>Z111/($Z$4)*100</f>
        <v>46.007463698054558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95959</v>
      </c>
      <c r="Y112" s="125">
        <v>90600</v>
      </c>
      <c r="Z112" s="125">
        <v>110669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37.119999999999997</v>
      </c>
      <c r="U118" s="144">
        <v>36.39</v>
      </c>
      <c r="V118" s="144">
        <v>35.53</v>
      </c>
      <c r="W118" s="144">
        <v>40.630000000000003</v>
      </c>
      <c r="X118" s="144">
        <v>38.700000000000003</v>
      </c>
      <c r="Y118" s="144">
        <v>39.06</v>
      </c>
      <c r="Z118" s="144">
        <v>38.770000000000003</v>
      </c>
      <c r="AB118" s="122" t="str">
        <f>TEXT(Z118,"##.0")</f>
        <v>38.8</v>
      </c>
    </row>
    <row r="120" spans="19:32" x14ac:dyDescent="0.25">
      <c r="S120" s="115" t="s">
        <v>106</v>
      </c>
      <c r="T120" s="125">
        <v>55234</v>
      </c>
      <c r="U120" s="125">
        <v>56808</v>
      </c>
      <c r="V120" s="125">
        <v>58529</v>
      </c>
      <c r="W120" s="125">
        <v>60283</v>
      </c>
      <c r="X120" s="125">
        <v>62961</v>
      </c>
      <c r="Y120" s="125">
        <v>58418</v>
      </c>
      <c r="Z120" s="125">
        <v>70106</v>
      </c>
      <c r="AB120" s="122" t="str">
        <f>TEXT(Z120,"###,###")</f>
        <v>70,106</v>
      </c>
    </row>
    <row r="121" spans="19:32" x14ac:dyDescent="0.25">
      <c r="S121" s="115" t="s">
        <v>107</v>
      </c>
      <c r="T121" s="125">
        <v>3793</v>
      </c>
      <c r="U121" s="125">
        <v>3854</v>
      </c>
      <c r="V121" s="125">
        <v>3934</v>
      </c>
      <c r="W121" s="125">
        <v>3954</v>
      </c>
      <c r="X121" s="125">
        <v>4196</v>
      </c>
      <c r="Y121" s="125">
        <v>3889</v>
      </c>
      <c r="Z121" s="125">
        <v>4730</v>
      </c>
      <c r="AB121" s="122" t="str">
        <f>TEXT(Z121,"###,###")</f>
        <v>4,730</v>
      </c>
    </row>
    <row r="122" spans="19:32" x14ac:dyDescent="0.25">
      <c r="S122" s="115" t="s">
        <v>108</v>
      </c>
      <c r="T122" s="125">
        <v>2995</v>
      </c>
      <c r="U122" s="125">
        <v>3045</v>
      </c>
      <c r="V122" s="125">
        <v>3224</v>
      </c>
      <c r="W122" s="125">
        <v>3461</v>
      </c>
      <c r="X122" s="125">
        <v>3800</v>
      </c>
      <c r="Y122" s="125">
        <v>3675</v>
      </c>
      <c r="Z122" s="125">
        <v>4587</v>
      </c>
      <c r="AB122" s="122" t="str">
        <f>TEXT(Z122,"###,###")</f>
        <v>4,587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58229</v>
      </c>
      <c r="U124" s="125">
        <v>59853</v>
      </c>
      <c r="V124" s="125">
        <v>61753</v>
      </c>
      <c r="W124" s="125">
        <v>63744</v>
      </c>
      <c r="X124" s="125">
        <v>66761</v>
      </c>
      <c r="Y124" s="125">
        <v>62093</v>
      </c>
      <c r="Z124" s="125">
        <v>74693</v>
      </c>
      <c r="AB124" s="122" t="str">
        <f>TEXT(Z124,"###,###")</f>
        <v>74,693</v>
      </c>
      <c r="AD124" s="139">
        <f>Z124/$Z$7*100</f>
        <v>94.040994132903592</v>
      </c>
    </row>
    <row r="125" spans="19:32" x14ac:dyDescent="0.25">
      <c r="S125" s="115" t="s">
        <v>110</v>
      </c>
      <c r="T125" s="125">
        <v>6788</v>
      </c>
      <c r="U125" s="125">
        <v>6899</v>
      </c>
      <c r="V125" s="125">
        <v>7158</v>
      </c>
      <c r="W125" s="125">
        <v>7415</v>
      </c>
      <c r="X125" s="125">
        <v>7996</v>
      </c>
      <c r="Y125" s="125">
        <v>7564</v>
      </c>
      <c r="Z125" s="125">
        <v>9317</v>
      </c>
      <c r="AB125" s="122" t="str">
        <f>TEXT(Z125,"###,###")</f>
        <v>9,317</v>
      </c>
      <c r="AD125" s="139">
        <f>Z125/$Z$7*100</f>
        <v>11.730415732883438</v>
      </c>
    </row>
    <row r="127" spans="19:32" x14ac:dyDescent="0.25">
      <c r="S127" s="115" t="s">
        <v>111</v>
      </c>
      <c r="T127" s="125">
        <v>33393</v>
      </c>
      <c r="U127" s="125">
        <v>34092</v>
      </c>
      <c r="V127" s="125">
        <v>35050</v>
      </c>
      <c r="W127" s="125">
        <v>36009</v>
      </c>
      <c r="X127" s="125">
        <v>37663</v>
      </c>
      <c r="Y127" s="125">
        <v>35139</v>
      </c>
      <c r="Z127" s="125">
        <v>42386</v>
      </c>
      <c r="AB127" s="122" t="str">
        <f>TEXT(Z127,"###,###")</f>
        <v>42,386</v>
      </c>
      <c r="AD127" s="139">
        <f>Z127/$Z$7*100</f>
        <v>53.3653967214766</v>
      </c>
    </row>
    <row r="128" spans="19:32" x14ac:dyDescent="0.25">
      <c r="S128" s="115" t="s">
        <v>112</v>
      </c>
      <c r="T128" s="125">
        <v>28629</v>
      </c>
      <c r="U128" s="125">
        <v>29614</v>
      </c>
      <c r="V128" s="125">
        <v>30638</v>
      </c>
      <c r="W128" s="125">
        <v>31690</v>
      </c>
      <c r="X128" s="125">
        <v>33288</v>
      </c>
      <c r="Y128" s="125">
        <v>30843</v>
      </c>
      <c r="Z128" s="125">
        <v>37040</v>
      </c>
      <c r="AB128" s="122" t="str">
        <f>TEXT(Z128,"###,###")</f>
        <v>37,040</v>
      </c>
      <c r="AD128" s="139">
        <f>Z128/$Z$7*100</f>
        <v>46.634603278523407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55" id="{61C00503-CFE8-4575-AEAC-6A9F38B1C1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58" id="{5A8D7A89-90C4-41F1-867A-2C7AAAFA79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61" id="{956056C4-DBBE-4F81-BDE9-83C89A0523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64" id="{E33D8E63-0EDE-4B07-97EF-5502838278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7C179-EACA-42B0-917A-5E5020AD7206}">
  <sheetPr codeName="Sheet11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Mildura</v>
      </c>
      <c r="T1" s="113"/>
      <c r="U1" s="113"/>
      <c r="V1" s="113"/>
      <c r="W1" s="113"/>
      <c r="X1" s="113"/>
      <c r="Y1" s="114" t="str">
        <f>Y3</f>
        <v>8.46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164</v>
      </c>
      <c r="Y3" s="118" t="s">
        <v>254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8.46 Mildura,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34880</v>
      </c>
      <c r="U4" s="121">
        <v>35508</v>
      </c>
      <c r="V4" s="121">
        <v>36024</v>
      </c>
      <c r="W4" s="121">
        <v>36990</v>
      </c>
      <c r="X4" s="121">
        <v>38009</v>
      </c>
      <c r="Y4" s="121">
        <v>41508</v>
      </c>
      <c r="Z4" s="121">
        <v>46437</v>
      </c>
      <c r="AB4" s="122" t="str">
        <f>TEXT(Z4,"###,###")</f>
        <v>46,437</v>
      </c>
      <c r="AD4" s="123">
        <f>Z4/Y4-1</f>
        <v>0.11874819311939877</v>
      </c>
      <c r="AF4" s="123">
        <f t="shared" ref="AF4:AF9" si="0">Z4/T4-1</f>
        <v>0.33133600917431183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18110</v>
      </c>
      <c r="U5" s="121">
        <v>18296</v>
      </c>
      <c r="V5" s="121">
        <v>18618</v>
      </c>
      <c r="W5" s="121">
        <v>19042</v>
      </c>
      <c r="X5" s="121">
        <v>19238</v>
      </c>
      <c r="Y5" s="121">
        <v>21027</v>
      </c>
      <c r="Z5" s="121">
        <v>24058</v>
      </c>
      <c r="AB5" s="122" t="str">
        <f>TEXT(Z5,"###,###")</f>
        <v>24,058</v>
      </c>
      <c r="AD5" s="123">
        <f t="shared" ref="AD5:AD9" si="1">Z5/Y5-1</f>
        <v>0.14414800019023155</v>
      </c>
      <c r="AF5" s="123">
        <f t="shared" si="0"/>
        <v>0.32843732744340137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16770</v>
      </c>
      <c r="U6" s="121">
        <v>17210</v>
      </c>
      <c r="V6" s="121">
        <v>17406</v>
      </c>
      <c r="W6" s="121">
        <v>17948</v>
      </c>
      <c r="X6" s="121">
        <v>18771</v>
      </c>
      <c r="Y6" s="121">
        <v>20481</v>
      </c>
      <c r="Z6" s="121">
        <v>22379</v>
      </c>
      <c r="AB6" s="122" t="str">
        <f>TEXT(Z6,"###,###")</f>
        <v>22,379</v>
      </c>
      <c r="AD6" s="123">
        <f t="shared" si="1"/>
        <v>9.2671256286314119E-2</v>
      </c>
      <c r="AF6" s="123">
        <f t="shared" si="0"/>
        <v>0.33446630888491358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23525</v>
      </c>
      <c r="U7" s="121">
        <v>24379</v>
      </c>
      <c r="V7" s="121">
        <v>24985</v>
      </c>
      <c r="W7" s="121">
        <v>25480</v>
      </c>
      <c r="X7" s="121">
        <v>26256</v>
      </c>
      <c r="Y7" s="121">
        <v>28059</v>
      </c>
      <c r="Z7" s="121">
        <v>31362</v>
      </c>
      <c r="AB7" s="122" t="str">
        <f>TEXT(Z7,"###,###")</f>
        <v>31,362</v>
      </c>
      <c r="AD7" s="123">
        <f t="shared" si="1"/>
        <v>0.11771624077835985</v>
      </c>
      <c r="AF7" s="123">
        <f t="shared" si="0"/>
        <v>0.33313496280552601</v>
      </c>
    </row>
    <row r="8" spans="1:32" ht="17.25" customHeight="1" x14ac:dyDescent="0.25">
      <c r="A8" s="44" t="s">
        <v>13</v>
      </c>
      <c r="B8" s="45"/>
      <c r="C8" s="46"/>
      <c r="D8" s="47" t="str">
        <f>AB4</f>
        <v>46,437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31,362</v>
      </c>
      <c r="P8" s="48"/>
      <c r="S8" s="120" t="s">
        <v>88</v>
      </c>
      <c r="T8" s="121">
        <v>28952.53</v>
      </c>
      <c r="U8" s="121">
        <v>29433</v>
      </c>
      <c r="V8" s="121">
        <v>30314</v>
      </c>
      <c r="W8" s="121">
        <v>31939.23</v>
      </c>
      <c r="X8" s="121">
        <v>33897</v>
      </c>
      <c r="Y8" s="121">
        <v>33814</v>
      </c>
      <c r="Z8" s="121">
        <v>35457</v>
      </c>
      <c r="AB8" s="122" t="str">
        <f>TEXT(Z8,"$###,###")</f>
        <v>$35,457</v>
      </c>
      <c r="AD8" s="123">
        <f t="shared" si="1"/>
        <v>4.8589341692790056E-2</v>
      </c>
      <c r="AF8" s="123">
        <f t="shared" si="0"/>
        <v>0.22465981384010325</v>
      </c>
    </row>
    <row r="9" spans="1:32" x14ac:dyDescent="0.25">
      <c r="A9" s="52" t="s">
        <v>15</v>
      </c>
      <c r="B9" s="53"/>
      <c r="C9" s="54"/>
      <c r="D9" s="55">
        <f>AD104</f>
        <v>75.157740594784329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52.244754798801097</v>
      </c>
      <c r="P9" s="56" t="s">
        <v>89</v>
      </c>
      <c r="S9" s="120" t="s">
        <v>7</v>
      </c>
      <c r="T9" s="121">
        <v>892660033</v>
      </c>
      <c r="U9" s="121">
        <v>947246766</v>
      </c>
      <c r="V9" s="121">
        <v>1002106240</v>
      </c>
      <c r="W9" s="121">
        <v>1063745754</v>
      </c>
      <c r="X9" s="121">
        <v>1141196167</v>
      </c>
      <c r="Y9" s="121">
        <v>1249583129</v>
      </c>
      <c r="Z9" s="121">
        <v>1438149876</v>
      </c>
      <c r="AB9" s="122" t="str">
        <f>TEXT(Z9/1000000,"$#,###.0")&amp;" mil"</f>
        <v>$1,438.1 mil</v>
      </c>
      <c r="AD9" s="123">
        <f t="shared" si="1"/>
        <v>0.15090372350889836</v>
      </c>
      <c r="AF9" s="123">
        <f t="shared" si="0"/>
        <v>0.6110835288175156</v>
      </c>
    </row>
    <row r="10" spans="1:32" x14ac:dyDescent="0.25">
      <c r="A10" s="52" t="s">
        <v>18</v>
      </c>
      <c r="B10" s="53"/>
      <c r="C10" s="54"/>
      <c r="D10" s="55">
        <f>AD105</f>
        <v>13.103775006998731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47.755245201198903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90.606466424335181</v>
      </c>
      <c r="P11" s="56" t="s">
        <v>89</v>
      </c>
      <c r="S11" s="120" t="s">
        <v>30</v>
      </c>
      <c r="T11" s="125">
        <v>30931</v>
      </c>
      <c r="U11" s="125">
        <v>31530</v>
      </c>
      <c r="V11" s="125">
        <v>32101</v>
      </c>
      <c r="W11" s="125">
        <v>32909</v>
      </c>
      <c r="X11" s="125">
        <v>33771</v>
      </c>
      <c r="Y11" s="125">
        <v>36888</v>
      </c>
      <c r="Z11" s="125">
        <v>40941</v>
      </c>
    </row>
    <row r="12" spans="1:32" ht="28.5" customHeight="1" x14ac:dyDescent="0.25">
      <c r="A12" s="52" t="s">
        <v>20</v>
      </c>
      <c r="B12" s="54"/>
      <c r="C12" s="54"/>
      <c r="D12" s="55">
        <f>AD108</f>
        <v>16.65912957340052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17.521204004846631</v>
      </c>
      <c r="P12" s="56" t="s">
        <v>89</v>
      </c>
      <c r="S12" s="120" t="s">
        <v>31</v>
      </c>
      <c r="T12" s="125">
        <v>3946</v>
      </c>
      <c r="U12" s="125">
        <v>3981</v>
      </c>
      <c r="V12" s="125">
        <v>3920</v>
      </c>
      <c r="W12" s="125">
        <v>4084</v>
      </c>
      <c r="X12" s="125">
        <v>4235</v>
      </c>
      <c r="Y12" s="125">
        <v>4620</v>
      </c>
      <c r="Z12" s="125">
        <v>5497</v>
      </c>
    </row>
    <row r="13" spans="1:32" ht="15" customHeight="1" x14ac:dyDescent="0.25">
      <c r="A13" s="52" t="s">
        <v>21</v>
      </c>
      <c r="B13" s="54"/>
      <c r="C13" s="54"/>
      <c r="D13" s="55">
        <f>AD109</f>
        <v>16.458858238042939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25.427999224756121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29.709068199926779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4173</v>
      </c>
      <c r="Z15" s="125">
        <v>4268</v>
      </c>
      <c r="AB15" s="129">
        <f t="shared" ref="AB15:AB34" si="2">IF(Z15="np",0,Z15/$Z$34)</f>
        <v>9.1909468742597492E-2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247</v>
      </c>
      <c r="Z16" s="125">
        <v>289</v>
      </c>
      <c r="AB16" s="129">
        <f t="shared" si="2"/>
        <v>6.2234855826173094E-3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2390</v>
      </c>
      <c r="Z17" s="125">
        <v>2829</v>
      </c>
      <c r="AB17" s="129">
        <f t="shared" si="2"/>
        <v>6.0921248142644872E-2</v>
      </c>
    </row>
    <row r="18" spans="1:28" x14ac:dyDescent="0.25">
      <c r="A18" s="82" t="str">
        <f>$S$1&amp;" ("&amp;$T$2&amp;" to "&amp;$Z$2&amp;")"</f>
        <v>Mildura (2011-12 to 2017-18)</v>
      </c>
      <c r="B18" s="82"/>
      <c r="C18" s="82"/>
      <c r="D18" s="82"/>
      <c r="E18" s="82"/>
      <c r="F18" s="82"/>
      <c r="G18" s="82" t="str">
        <f>$S$1&amp;" ("&amp;$T$2&amp;" to "&amp;$Z$2&amp;")"</f>
        <v>Mildura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306</v>
      </c>
      <c r="Z18" s="125">
        <v>350</v>
      </c>
      <c r="AB18" s="129">
        <f t="shared" si="2"/>
        <v>7.5370932661455309E-3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2504</v>
      </c>
      <c r="Z19" s="125">
        <v>2908</v>
      </c>
      <c r="AB19" s="129">
        <f t="shared" si="2"/>
        <v>6.2622477765574863E-2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1602</v>
      </c>
      <c r="Z20" s="125">
        <v>1785</v>
      </c>
      <c r="AB20" s="129">
        <f t="shared" si="2"/>
        <v>3.8439175657342207E-2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3984</v>
      </c>
      <c r="Z21" s="125">
        <v>4493</v>
      </c>
      <c r="AB21" s="129">
        <f t="shared" si="2"/>
        <v>9.6754742985119629E-2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3223</v>
      </c>
      <c r="Z22" s="125">
        <v>3388</v>
      </c>
      <c r="AB22" s="129">
        <f t="shared" si="2"/>
        <v>7.2959062816288736E-2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1543</v>
      </c>
      <c r="Z23" s="125">
        <v>1633</v>
      </c>
      <c r="AB23" s="129">
        <f t="shared" si="2"/>
        <v>3.5165923724616147E-2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336</v>
      </c>
      <c r="Z24" s="125">
        <v>345</v>
      </c>
      <c r="AB24" s="129">
        <f t="shared" si="2"/>
        <v>7.429420505200594E-3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897</v>
      </c>
      <c r="Z25" s="125">
        <v>1059</v>
      </c>
      <c r="AB25" s="129">
        <f t="shared" si="2"/>
        <v>2.2805090768137477E-2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693</v>
      </c>
      <c r="Z26" s="125">
        <v>798</v>
      </c>
      <c r="AB26" s="129">
        <f t="shared" si="2"/>
        <v>1.7184572646811811E-2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1247</v>
      </c>
      <c r="Z27" s="125">
        <v>1796</v>
      </c>
      <c r="AB27" s="129">
        <f t="shared" si="2"/>
        <v>3.8676055731421063E-2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3277</v>
      </c>
      <c r="Z28" s="125">
        <v>4320</v>
      </c>
      <c r="AB28" s="129">
        <f t="shared" si="2"/>
        <v>9.3029265456424828E-2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1896</v>
      </c>
      <c r="Z29" s="125">
        <v>1929</v>
      </c>
      <c r="AB29" s="129">
        <f t="shared" si="2"/>
        <v>4.1540151172556369E-2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3012</v>
      </c>
      <c r="Z30" s="125">
        <v>3283</v>
      </c>
      <c r="AB30" s="129">
        <f t="shared" si="2"/>
        <v>7.069793483644507E-2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4486</v>
      </c>
      <c r="Z31" s="125">
        <v>4870</v>
      </c>
      <c r="AB31" s="129">
        <f t="shared" si="2"/>
        <v>0.10487326916036781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544</v>
      </c>
      <c r="Z32" s="125">
        <v>588</v>
      </c>
      <c r="AB32" s="129">
        <f t="shared" si="2"/>
        <v>1.2662316687124491E-2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1073</v>
      </c>
      <c r="Z33" s="125">
        <v>1217</v>
      </c>
      <c r="AB33" s="129">
        <f t="shared" si="2"/>
        <v>2.6207550013997459E-2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41508</v>
      </c>
      <c r="Z34" s="132">
        <v>46437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17</v>
      </c>
      <c r="Y44" s="125">
        <v>9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500</v>
      </c>
      <c r="Y45" s="125">
        <v>447</v>
      </c>
      <c r="Z45" s="125">
        <v>522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1346</v>
      </c>
      <c r="Y46" s="125">
        <v>1617</v>
      </c>
      <c r="Z46" s="125">
        <v>1719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2250</v>
      </c>
      <c r="Y47" s="125">
        <v>2398</v>
      </c>
      <c r="Z47" s="125">
        <v>2932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2634</v>
      </c>
      <c r="Y48" s="125">
        <v>2946</v>
      </c>
      <c r="Z48" s="125">
        <v>3397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Mildura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1956</v>
      </c>
      <c r="Y49" s="125">
        <v>2166</v>
      </c>
      <c r="Z49" s="125">
        <v>2390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1610</v>
      </c>
      <c r="Y50" s="125">
        <v>1755</v>
      </c>
      <c r="Z50" s="125">
        <v>1894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1701</v>
      </c>
      <c r="Y51" s="125">
        <v>1793</v>
      </c>
      <c r="Z51" s="125">
        <v>1955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1734</v>
      </c>
      <c r="Y52" s="125">
        <v>1883</v>
      </c>
      <c r="Z52" s="125">
        <v>2084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1618</v>
      </c>
      <c r="Y53" s="125">
        <v>1684</v>
      </c>
      <c r="Z53" s="125">
        <v>1955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1578</v>
      </c>
      <c r="Y54" s="125">
        <v>1724</v>
      </c>
      <c r="Z54" s="125">
        <v>1941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1190</v>
      </c>
      <c r="Y55" s="125">
        <v>1349</v>
      </c>
      <c r="Z55" s="125">
        <v>1594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652</v>
      </c>
      <c r="Y56" s="125">
        <v>729</v>
      </c>
      <c r="Z56" s="125">
        <v>894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237</v>
      </c>
      <c r="Y57" s="125">
        <v>300</v>
      </c>
      <c r="Z57" s="125">
        <v>361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117</v>
      </c>
      <c r="Y58" s="125">
        <v>121</v>
      </c>
      <c r="Z58" s="125">
        <v>160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59</v>
      </c>
      <c r="Y59" s="125">
        <v>60</v>
      </c>
      <c r="Z59" s="125">
        <v>78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34</v>
      </c>
      <c r="Y60" s="125">
        <v>46</v>
      </c>
      <c r="Z60" s="125">
        <v>69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19238</v>
      </c>
      <c r="Y61" s="125">
        <v>21027</v>
      </c>
      <c r="Z61" s="125">
        <v>24058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</v>
      </c>
      <c r="Y63" s="125">
        <v>6</v>
      </c>
      <c r="Z63" s="125">
        <v>13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Mildura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553</v>
      </c>
      <c r="Y64" s="125">
        <v>571</v>
      </c>
      <c r="Z64" s="125">
        <v>626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1417</v>
      </c>
      <c r="Y65" s="125">
        <v>1542</v>
      </c>
      <c r="Z65" s="125">
        <v>1691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2219</v>
      </c>
      <c r="Y66" s="125">
        <v>2448</v>
      </c>
      <c r="Z66" s="125">
        <v>2639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2489</v>
      </c>
      <c r="Y67" s="125">
        <v>2785</v>
      </c>
      <c r="Z67" s="125">
        <v>2991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1776</v>
      </c>
      <c r="Y68" s="125">
        <v>1920</v>
      </c>
      <c r="Z68" s="125">
        <v>2098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1571</v>
      </c>
      <c r="Y69" s="125">
        <v>1716</v>
      </c>
      <c r="Z69" s="125">
        <v>1815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1791</v>
      </c>
      <c r="Y70" s="125">
        <v>1791</v>
      </c>
      <c r="Z70" s="125">
        <v>1889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1840</v>
      </c>
      <c r="Y71" s="125">
        <v>2011</v>
      </c>
      <c r="Z71" s="125">
        <v>2179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1670</v>
      </c>
      <c r="Y72" s="125">
        <v>1787</v>
      </c>
      <c r="Z72" s="125">
        <v>1949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1565</v>
      </c>
      <c r="Y73" s="125">
        <v>1779</v>
      </c>
      <c r="Z73" s="125">
        <v>1963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1058</v>
      </c>
      <c r="Y74" s="125">
        <v>1217</v>
      </c>
      <c r="Z74" s="125">
        <v>1421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494</v>
      </c>
      <c r="Y75" s="125">
        <v>551</v>
      </c>
      <c r="Z75" s="125">
        <v>624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156</v>
      </c>
      <c r="Y76" s="125">
        <v>194</v>
      </c>
      <c r="Z76" s="125">
        <v>272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79</v>
      </c>
      <c r="Y77" s="125">
        <v>87</v>
      </c>
      <c r="Z77" s="125">
        <v>108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42</v>
      </c>
      <c r="Y78" s="125">
        <v>42</v>
      </c>
      <c r="Z78" s="125">
        <v>62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38</v>
      </c>
      <c r="Y79" s="125">
        <v>33</v>
      </c>
      <c r="Z79" s="125">
        <v>34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18771</v>
      </c>
      <c r="Y80" s="125">
        <v>20481</v>
      </c>
      <c r="Z80" s="125">
        <v>22379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Mildura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1435</v>
      </c>
      <c r="Y83" s="125">
        <v>1579</v>
      </c>
      <c r="Z83" s="125">
        <v>1776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1294</v>
      </c>
      <c r="Y84" s="125">
        <v>1336</v>
      </c>
      <c r="Z84" s="125">
        <v>1448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46,437</v>
      </c>
      <c r="D85" s="96">
        <f t="shared" ref="D85:D90" si="4">AD4</f>
        <v>0.11874819311939877</v>
      </c>
      <c r="E85" s="97">
        <f t="shared" ref="E85:E90" si="5">AD4</f>
        <v>0.11874819311939877</v>
      </c>
      <c r="F85" s="96">
        <f t="shared" ref="F85:F90" si="6">AF4</f>
        <v>0.33133600917431183</v>
      </c>
      <c r="G85" s="97">
        <f t="shared" ref="G85:G90" si="7">AF4</f>
        <v>0.33133600917431183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2098</v>
      </c>
      <c r="Y85" s="125">
        <v>2244</v>
      </c>
      <c r="Z85" s="125">
        <v>2498</v>
      </c>
    </row>
    <row r="86" spans="1:32" ht="15" customHeight="1" x14ac:dyDescent="0.25">
      <c r="A86" s="98" t="s">
        <v>4</v>
      </c>
      <c r="B86" s="95"/>
      <c r="C86" s="109" t="str">
        <f t="shared" si="3"/>
        <v>24,058</v>
      </c>
      <c r="D86" s="96">
        <f t="shared" si="4"/>
        <v>0.14414800019023155</v>
      </c>
      <c r="E86" s="97">
        <f t="shared" si="5"/>
        <v>0.14414800019023155</v>
      </c>
      <c r="F86" s="96">
        <f t="shared" si="6"/>
        <v>0.32843732744340137</v>
      </c>
      <c r="G86" s="97">
        <f t="shared" si="7"/>
        <v>0.32843732744340137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672</v>
      </c>
      <c r="Y86" s="125">
        <v>733</v>
      </c>
      <c r="Z86" s="125">
        <v>814</v>
      </c>
    </row>
    <row r="87" spans="1:32" ht="15" customHeight="1" x14ac:dyDescent="0.25">
      <c r="A87" s="98" t="s">
        <v>5</v>
      </c>
      <c r="B87" s="95"/>
      <c r="C87" s="109" t="str">
        <f t="shared" si="3"/>
        <v>22,379</v>
      </c>
      <c r="D87" s="96">
        <f t="shared" si="4"/>
        <v>9.2671256286314119E-2</v>
      </c>
      <c r="E87" s="97">
        <f t="shared" si="5"/>
        <v>9.2671256286314119E-2</v>
      </c>
      <c r="F87" s="96">
        <f t="shared" si="6"/>
        <v>0.33446630888491358</v>
      </c>
      <c r="G87" s="97">
        <f t="shared" si="7"/>
        <v>0.33446630888491358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496</v>
      </c>
      <c r="Y87" s="125">
        <v>518</v>
      </c>
      <c r="Z87" s="125">
        <v>560</v>
      </c>
    </row>
    <row r="88" spans="1:32" ht="15" customHeight="1" x14ac:dyDescent="0.25">
      <c r="A88" s="95" t="s">
        <v>6</v>
      </c>
      <c r="B88" s="95"/>
      <c r="C88" s="109" t="str">
        <f t="shared" si="3"/>
        <v>31,362</v>
      </c>
      <c r="D88" s="96">
        <f t="shared" si="4"/>
        <v>0.11771624077835985</v>
      </c>
      <c r="E88" s="97">
        <f t="shared" si="5"/>
        <v>0.11771624077835985</v>
      </c>
      <c r="F88" s="96">
        <f t="shared" si="6"/>
        <v>0.33313496280552601</v>
      </c>
      <c r="G88" s="97">
        <f t="shared" si="7"/>
        <v>0.33313496280552601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769</v>
      </c>
      <c r="Y88" s="125">
        <v>800</v>
      </c>
      <c r="Z88" s="125">
        <v>830</v>
      </c>
    </row>
    <row r="89" spans="1:32" ht="15" customHeight="1" x14ac:dyDescent="0.25">
      <c r="A89" s="95" t="s">
        <v>104</v>
      </c>
      <c r="B89" s="95"/>
      <c r="C89" s="146" t="str">
        <f t="shared" si="3"/>
        <v>$35,457</v>
      </c>
      <c r="D89" s="96">
        <f t="shared" si="4"/>
        <v>4.8589341692790056E-2</v>
      </c>
      <c r="E89" s="97">
        <f t="shared" si="5"/>
        <v>4.8589341692790056E-2</v>
      </c>
      <c r="F89" s="96">
        <f t="shared" si="6"/>
        <v>0.22465981384010325</v>
      </c>
      <c r="G89" s="97">
        <f t="shared" si="7"/>
        <v>0.22465981384010325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1450</v>
      </c>
      <c r="Y89" s="125">
        <v>1525</v>
      </c>
      <c r="Z89" s="125">
        <v>1702</v>
      </c>
    </row>
    <row r="90" spans="1:32" ht="15" customHeight="1" x14ac:dyDescent="0.25">
      <c r="A90" s="95" t="s">
        <v>7</v>
      </c>
      <c r="B90" s="95"/>
      <c r="C90" s="109" t="str">
        <f t="shared" si="3"/>
        <v>$1,438.1 mil</v>
      </c>
      <c r="D90" s="96">
        <f t="shared" si="4"/>
        <v>0.15090372350889836</v>
      </c>
      <c r="E90" s="97">
        <f t="shared" si="5"/>
        <v>0.15090372350889836</v>
      </c>
      <c r="F90" s="96">
        <f t="shared" si="6"/>
        <v>0.6110835288175156</v>
      </c>
      <c r="G90" s="97">
        <f t="shared" si="7"/>
        <v>0.6110835288175156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2245</v>
      </c>
      <c r="Y90" s="125">
        <v>2408</v>
      </c>
      <c r="Z90" s="125">
        <v>2728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13489</v>
      </c>
      <c r="Y91" s="125">
        <v>14487</v>
      </c>
      <c r="Z91" s="125">
        <v>16385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911</v>
      </c>
      <c r="Y93" s="125">
        <v>1030</v>
      </c>
      <c r="Z93" s="125">
        <v>1162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2292</v>
      </c>
      <c r="Y94" s="125">
        <v>2519</v>
      </c>
      <c r="Z94" s="125">
        <v>2728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387</v>
      </c>
      <c r="Y95" s="125">
        <v>418</v>
      </c>
      <c r="Z95" s="125">
        <v>450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1668</v>
      </c>
      <c r="Y96" s="125">
        <v>1805</v>
      </c>
      <c r="Z96" s="125">
        <v>2043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2022</v>
      </c>
      <c r="Y97" s="125">
        <v>2178</v>
      </c>
      <c r="Z97" s="125">
        <v>2307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1487</v>
      </c>
      <c r="Y98" s="125">
        <v>1510</v>
      </c>
      <c r="Z98" s="125">
        <v>1613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93</v>
      </c>
      <c r="Y99" s="125">
        <v>88</v>
      </c>
      <c r="Z99" s="125">
        <v>130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1356</v>
      </c>
      <c r="Y100" s="125">
        <v>1449</v>
      </c>
      <c r="Z100" s="125">
        <v>1540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12767</v>
      </c>
      <c r="Y101" s="125">
        <v>13572</v>
      </c>
      <c r="Z101" s="125">
        <v>14977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28322</v>
      </c>
      <c r="Y104" s="125">
        <v>31769</v>
      </c>
      <c r="Z104" s="125">
        <v>34901</v>
      </c>
      <c r="AB104" s="122" t="str">
        <f>TEXT(Z104,"###,###")</f>
        <v>34,901</v>
      </c>
      <c r="AD104" s="143">
        <f>Z104/($Z$4)*100</f>
        <v>75.157740594784329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5415</v>
      </c>
      <c r="Y105" s="125">
        <v>5757</v>
      </c>
      <c r="Z105" s="125">
        <v>6085</v>
      </c>
      <c r="AB105" s="122" t="str">
        <f>TEXT(Z105,"###,###")</f>
        <v>6,085</v>
      </c>
      <c r="AD105" s="143">
        <f>Z105/($Z$4)*100</f>
        <v>13.103775006998731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33737</v>
      </c>
      <c r="Y106" s="132">
        <v>37526</v>
      </c>
      <c r="Z106" s="132">
        <v>40986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6301</v>
      </c>
      <c r="Y108" s="125">
        <v>6282</v>
      </c>
      <c r="Z108" s="125">
        <v>7736</v>
      </c>
      <c r="AB108" s="122" t="str">
        <f>TEXT(Z108,"###,###")</f>
        <v>7,736</v>
      </c>
      <c r="AD108" s="143">
        <f>Z108/($Z$4)*100</f>
        <v>16.65912957340052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6358</v>
      </c>
      <c r="Y109" s="125">
        <v>7521</v>
      </c>
      <c r="Z109" s="125">
        <v>7643</v>
      </c>
      <c r="AB109" s="122" t="str">
        <f>TEXT(Z109,"###,###")</f>
        <v>7,643</v>
      </c>
      <c r="AD109" s="143">
        <f>Z109/($Z$4)*100</f>
        <v>16.458858238042939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9216</v>
      </c>
      <c r="Y110" s="125">
        <v>11178</v>
      </c>
      <c r="Z110" s="125">
        <v>11808</v>
      </c>
      <c r="AB110" s="122" t="str">
        <f>TEXT(Z110,"###,###")</f>
        <v>11,808</v>
      </c>
      <c r="AD110" s="143">
        <f>Z110/($Z$4)*100</f>
        <v>25.427999224756121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11860</v>
      </c>
      <c r="Y111" s="125">
        <v>12545</v>
      </c>
      <c r="Z111" s="125">
        <v>13796</v>
      </c>
      <c r="AB111" s="122" t="str">
        <f>TEXT(Z111,"###,###")</f>
        <v>13,796</v>
      </c>
      <c r="AD111" s="143">
        <f>Z111/($Z$4)*100</f>
        <v>29.709068199926779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38009</v>
      </c>
      <c r="Y112" s="125">
        <v>41508</v>
      </c>
      <c r="Z112" s="125">
        <v>46437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41.83</v>
      </c>
      <c r="U118" s="144">
        <v>39.76</v>
      </c>
      <c r="V118" s="144">
        <v>42.73</v>
      </c>
      <c r="W118" s="144">
        <v>41.97</v>
      </c>
      <c r="X118" s="144">
        <v>42.24</v>
      </c>
      <c r="Y118" s="144">
        <v>40.520000000000003</v>
      </c>
      <c r="Z118" s="144">
        <v>40.97</v>
      </c>
      <c r="AB118" s="122" t="str">
        <f>TEXT(Z118,"##.0")</f>
        <v>41.0</v>
      </c>
    </row>
    <row r="120" spans="19:32" x14ac:dyDescent="0.25">
      <c r="S120" s="115" t="s">
        <v>106</v>
      </c>
      <c r="T120" s="125">
        <v>19576</v>
      </c>
      <c r="U120" s="125">
        <v>20401</v>
      </c>
      <c r="V120" s="125">
        <v>21062</v>
      </c>
      <c r="W120" s="125">
        <v>21399</v>
      </c>
      <c r="X120" s="125">
        <v>22018</v>
      </c>
      <c r="Y120" s="125">
        <v>23439</v>
      </c>
      <c r="Z120" s="125">
        <v>25866</v>
      </c>
      <c r="AB120" s="122" t="str">
        <f>TEXT(Z120,"###,###")</f>
        <v>25,866</v>
      </c>
    </row>
    <row r="121" spans="19:32" x14ac:dyDescent="0.25">
      <c r="S121" s="115" t="s">
        <v>107</v>
      </c>
      <c r="T121" s="125">
        <v>2037</v>
      </c>
      <c r="U121" s="125">
        <v>2040</v>
      </c>
      <c r="V121" s="125">
        <v>2037</v>
      </c>
      <c r="W121" s="125">
        <v>2115</v>
      </c>
      <c r="X121" s="125">
        <v>2169</v>
      </c>
      <c r="Y121" s="125">
        <v>2320</v>
      </c>
      <c r="Z121" s="125">
        <v>2945</v>
      </c>
      <c r="AB121" s="122" t="str">
        <f>TEXT(Z121,"###,###")</f>
        <v>2,945</v>
      </c>
    </row>
    <row r="122" spans="19:32" x14ac:dyDescent="0.25">
      <c r="S122" s="115" t="s">
        <v>108</v>
      </c>
      <c r="T122" s="125">
        <v>1907</v>
      </c>
      <c r="U122" s="125">
        <v>1935</v>
      </c>
      <c r="V122" s="125">
        <v>1884</v>
      </c>
      <c r="W122" s="125">
        <v>1961</v>
      </c>
      <c r="X122" s="125">
        <v>2069</v>
      </c>
      <c r="Y122" s="125">
        <v>2300</v>
      </c>
      <c r="Z122" s="125">
        <v>2550</v>
      </c>
      <c r="AB122" s="122" t="str">
        <f>TEXT(Z122,"###,###")</f>
        <v>2,550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21483</v>
      </c>
      <c r="U124" s="125">
        <v>22336</v>
      </c>
      <c r="V124" s="125">
        <v>22946</v>
      </c>
      <c r="W124" s="125">
        <v>23360</v>
      </c>
      <c r="X124" s="125">
        <v>24087</v>
      </c>
      <c r="Y124" s="125">
        <v>25739</v>
      </c>
      <c r="Z124" s="125">
        <v>28416</v>
      </c>
      <c r="AB124" s="122" t="str">
        <f>TEXT(Z124,"###,###")</f>
        <v>28,416</v>
      </c>
      <c r="AD124" s="139">
        <f>Z124/$Z$7*100</f>
        <v>90.606466424335181</v>
      </c>
    </row>
    <row r="125" spans="19:32" x14ac:dyDescent="0.25">
      <c r="S125" s="115" t="s">
        <v>110</v>
      </c>
      <c r="T125" s="125">
        <v>3944</v>
      </c>
      <c r="U125" s="125">
        <v>3975</v>
      </c>
      <c r="V125" s="125">
        <v>3921</v>
      </c>
      <c r="W125" s="125">
        <v>4076</v>
      </c>
      <c r="X125" s="125">
        <v>4238</v>
      </c>
      <c r="Y125" s="125">
        <v>4620</v>
      </c>
      <c r="Z125" s="125">
        <v>5495</v>
      </c>
      <c r="AB125" s="122" t="str">
        <f>TEXT(Z125,"###,###")</f>
        <v>5,495</v>
      </c>
      <c r="AD125" s="139">
        <f>Z125/$Z$7*100</f>
        <v>17.521204004846631</v>
      </c>
    </row>
    <row r="127" spans="19:32" x14ac:dyDescent="0.25">
      <c r="S127" s="115" t="s">
        <v>111</v>
      </c>
      <c r="T127" s="125">
        <v>12248</v>
      </c>
      <c r="U127" s="125">
        <v>12701</v>
      </c>
      <c r="V127" s="125">
        <v>13015</v>
      </c>
      <c r="W127" s="125">
        <v>13200</v>
      </c>
      <c r="X127" s="125">
        <v>13489</v>
      </c>
      <c r="Y127" s="125">
        <v>14487</v>
      </c>
      <c r="Z127" s="125">
        <v>16385</v>
      </c>
      <c r="AB127" s="122" t="str">
        <f>TEXT(Z127,"###,###")</f>
        <v>16,385</v>
      </c>
      <c r="AD127" s="139">
        <f>Z127/$Z$7*100</f>
        <v>52.244754798801097</v>
      </c>
    </row>
    <row r="128" spans="19:32" x14ac:dyDescent="0.25">
      <c r="S128" s="115" t="s">
        <v>112</v>
      </c>
      <c r="T128" s="125">
        <v>11277</v>
      </c>
      <c r="U128" s="125">
        <v>11676</v>
      </c>
      <c r="V128" s="125">
        <v>11970</v>
      </c>
      <c r="W128" s="125">
        <v>12280</v>
      </c>
      <c r="X128" s="125">
        <v>12767</v>
      </c>
      <c r="Y128" s="125">
        <v>13572</v>
      </c>
      <c r="Z128" s="125">
        <v>14977</v>
      </c>
      <c r="AB128" s="122" t="str">
        <f>TEXT(Z128,"###,###")</f>
        <v>14,977</v>
      </c>
      <c r="AD128" s="139">
        <f>Z128/$Z$7*100</f>
        <v>47.755245201198903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45" id="{6DA526CD-2D98-46B6-8D8C-A98685AE61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48" id="{7B2EC006-C1A4-4D42-8088-9F3BD0685E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51" id="{1B55706F-A44E-48DE-AF35-1671161073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54" id="{D7E801FB-5942-4D03-AB78-EECA9327F9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39096-1E90-4AF7-88C3-4A92470F0F8E}">
  <sheetPr codeName="Sheet11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Mitchell</v>
      </c>
      <c r="T1" s="113"/>
      <c r="U1" s="113"/>
      <c r="V1" s="113"/>
      <c r="W1" s="113"/>
      <c r="X1" s="113"/>
      <c r="Y1" s="114" t="str">
        <f>Y3</f>
        <v>8.47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165</v>
      </c>
      <c r="Y3" s="118" t="s">
        <v>255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8.47 Mitchell,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26005</v>
      </c>
      <c r="U4" s="121">
        <v>26808</v>
      </c>
      <c r="V4" s="121">
        <v>27842</v>
      </c>
      <c r="W4" s="121">
        <v>28247</v>
      </c>
      <c r="X4" s="121">
        <v>28889</v>
      </c>
      <c r="Y4" s="121">
        <v>31442</v>
      </c>
      <c r="Z4" s="121">
        <v>32895</v>
      </c>
      <c r="AB4" s="122" t="str">
        <f>TEXT(Z4,"###,###")</f>
        <v>32,895</v>
      </c>
      <c r="AD4" s="123">
        <f>Z4/Y4-1</f>
        <v>4.6212073023344624E-2</v>
      </c>
      <c r="AF4" s="123">
        <f t="shared" ref="AF4:AF9" si="0">Z4/T4-1</f>
        <v>0.26494904825994992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13731</v>
      </c>
      <c r="U5" s="121">
        <v>14086</v>
      </c>
      <c r="V5" s="121">
        <v>14654</v>
      </c>
      <c r="W5" s="121">
        <v>14741</v>
      </c>
      <c r="X5" s="121">
        <v>15024</v>
      </c>
      <c r="Y5" s="121">
        <v>16531</v>
      </c>
      <c r="Z5" s="121">
        <v>17365</v>
      </c>
      <c r="AB5" s="122" t="str">
        <f>TEXT(Z5,"###,###")</f>
        <v>17,365</v>
      </c>
      <c r="AD5" s="123">
        <f t="shared" ref="AD5:AD9" si="1">Z5/Y5-1</f>
        <v>5.0450668441110569E-2</v>
      </c>
      <c r="AF5" s="123">
        <f t="shared" si="0"/>
        <v>0.26465661641541049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12274</v>
      </c>
      <c r="U6" s="121">
        <v>12722</v>
      </c>
      <c r="V6" s="121">
        <v>13188</v>
      </c>
      <c r="W6" s="121">
        <v>13506</v>
      </c>
      <c r="X6" s="121">
        <v>13865</v>
      </c>
      <c r="Y6" s="121">
        <v>14911</v>
      </c>
      <c r="Z6" s="121">
        <v>15530</v>
      </c>
      <c r="AB6" s="122" t="str">
        <f>TEXT(Z6,"###,###")</f>
        <v>15,530</v>
      </c>
      <c r="AD6" s="123">
        <f t="shared" si="1"/>
        <v>4.1512976996847861E-2</v>
      </c>
      <c r="AF6" s="123">
        <f t="shared" si="0"/>
        <v>0.26527619357992505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19183</v>
      </c>
      <c r="U7" s="121">
        <v>19687</v>
      </c>
      <c r="V7" s="121">
        <v>20298</v>
      </c>
      <c r="W7" s="121">
        <v>20712</v>
      </c>
      <c r="X7" s="121">
        <v>21203</v>
      </c>
      <c r="Y7" s="121">
        <v>22664</v>
      </c>
      <c r="Z7" s="121">
        <v>24042</v>
      </c>
      <c r="AB7" s="122" t="str">
        <f>TEXT(Z7,"###,###")</f>
        <v>24,042</v>
      </c>
      <c r="AD7" s="123">
        <f t="shared" si="1"/>
        <v>6.0801270737733892E-2</v>
      </c>
      <c r="AF7" s="123">
        <f t="shared" si="0"/>
        <v>0.25329719022050767</v>
      </c>
    </row>
    <row r="8" spans="1:32" ht="17.25" customHeight="1" x14ac:dyDescent="0.25">
      <c r="A8" s="44" t="s">
        <v>13</v>
      </c>
      <c r="B8" s="45"/>
      <c r="C8" s="46"/>
      <c r="D8" s="47" t="str">
        <f>AB4</f>
        <v>32,895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24,042</v>
      </c>
      <c r="P8" s="48"/>
      <c r="S8" s="120" t="s">
        <v>88</v>
      </c>
      <c r="T8" s="121">
        <v>37705</v>
      </c>
      <c r="U8" s="121">
        <v>38737.5</v>
      </c>
      <c r="V8" s="121">
        <v>39154.339999999997</v>
      </c>
      <c r="W8" s="121">
        <v>41562.67</v>
      </c>
      <c r="X8" s="121">
        <v>43228.21</v>
      </c>
      <c r="Y8" s="121">
        <v>43866.36</v>
      </c>
      <c r="Z8" s="121">
        <v>45572.7</v>
      </c>
      <c r="AB8" s="122" t="str">
        <f>TEXT(Z8,"$###,###")</f>
        <v>$45,573</v>
      </c>
      <c r="AD8" s="123">
        <f t="shared" si="1"/>
        <v>3.8898600202980083E-2</v>
      </c>
      <c r="AF8" s="123">
        <f t="shared" si="0"/>
        <v>0.20866463333775354</v>
      </c>
    </row>
    <row r="9" spans="1:32" x14ac:dyDescent="0.25">
      <c r="A9" s="52" t="s">
        <v>15</v>
      </c>
      <c r="B9" s="53"/>
      <c r="C9" s="54"/>
      <c r="D9" s="55">
        <f>AD104</f>
        <v>74.734762121903017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53.244322435737459</v>
      </c>
      <c r="P9" s="56" t="s">
        <v>89</v>
      </c>
      <c r="S9" s="120" t="s">
        <v>7</v>
      </c>
      <c r="T9" s="121">
        <v>872980246</v>
      </c>
      <c r="U9" s="121">
        <v>925526633</v>
      </c>
      <c r="V9" s="121">
        <v>972625575</v>
      </c>
      <c r="W9" s="121">
        <v>1019368225</v>
      </c>
      <c r="X9" s="121">
        <v>1084308010</v>
      </c>
      <c r="Y9" s="121">
        <v>1183433862</v>
      </c>
      <c r="Z9" s="121">
        <v>1314069932</v>
      </c>
      <c r="AB9" s="122" t="str">
        <f>TEXT(Z9/1000000,"$#,###.0")&amp;" mil"</f>
        <v>$1,314.1 mil</v>
      </c>
      <c r="AD9" s="123">
        <f t="shared" si="1"/>
        <v>0.11038730105223227</v>
      </c>
      <c r="AF9" s="123">
        <f t="shared" si="0"/>
        <v>0.50526880536080299</v>
      </c>
    </row>
    <row r="10" spans="1:32" x14ac:dyDescent="0.25">
      <c r="A10" s="52" t="s">
        <v>18</v>
      </c>
      <c r="B10" s="53"/>
      <c r="C10" s="54"/>
      <c r="D10" s="55">
        <f>AD105</f>
        <v>17.397780817753457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46.755677564262541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92.895765743282581</v>
      </c>
      <c r="P11" s="56" t="s">
        <v>89</v>
      </c>
      <c r="S11" s="120" t="s">
        <v>30</v>
      </c>
      <c r="T11" s="125">
        <v>23188</v>
      </c>
      <c r="U11" s="125">
        <v>23934</v>
      </c>
      <c r="V11" s="125">
        <v>24939</v>
      </c>
      <c r="W11" s="125">
        <v>25457</v>
      </c>
      <c r="X11" s="125">
        <v>26005</v>
      </c>
      <c r="Y11" s="125">
        <v>28376</v>
      </c>
      <c r="Z11" s="125">
        <v>29669</v>
      </c>
    </row>
    <row r="12" spans="1:32" ht="28.5" customHeight="1" x14ac:dyDescent="0.25">
      <c r="A12" s="52" t="s">
        <v>20</v>
      </c>
      <c r="B12" s="54"/>
      <c r="C12" s="54"/>
      <c r="D12" s="55">
        <f>AD108</f>
        <v>17.601459188326494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13.426503618667333</v>
      </c>
      <c r="P12" s="56" t="s">
        <v>89</v>
      </c>
      <c r="S12" s="120" t="s">
        <v>31</v>
      </c>
      <c r="T12" s="125">
        <v>2814</v>
      </c>
      <c r="U12" s="125">
        <v>2872</v>
      </c>
      <c r="V12" s="125">
        <v>2901</v>
      </c>
      <c r="W12" s="125">
        <v>2793</v>
      </c>
      <c r="X12" s="125">
        <v>2884</v>
      </c>
      <c r="Y12" s="125">
        <v>3066</v>
      </c>
      <c r="Z12" s="125">
        <v>3225</v>
      </c>
    </row>
    <row r="13" spans="1:32" ht="15" customHeight="1" x14ac:dyDescent="0.25">
      <c r="A13" s="52" t="s">
        <v>21</v>
      </c>
      <c r="B13" s="54"/>
      <c r="C13" s="54"/>
      <c r="D13" s="55">
        <f>AD109</f>
        <v>15.403556771545828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22.137102903176775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36.969144246846028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683</v>
      </c>
      <c r="Z15" s="125">
        <v>710</v>
      </c>
      <c r="AB15" s="129">
        <f t="shared" ref="AB15:AB34" si="2">IF(Z15="np",0,Z15/$Z$34)</f>
        <v>2.1583827329381366E-2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105</v>
      </c>
      <c r="Z16" s="125">
        <v>137</v>
      </c>
      <c r="AB16" s="129">
        <f t="shared" si="2"/>
        <v>4.1647666818665453E-3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2419</v>
      </c>
      <c r="Z17" s="125">
        <v>2626</v>
      </c>
      <c r="AB17" s="129">
        <f t="shared" si="2"/>
        <v>7.9829761361909099E-2</v>
      </c>
    </row>
    <row r="18" spans="1:28" x14ac:dyDescent="0.25">
      <c r="A18" s="82" t="str">
        <f>$S$1&amp;" ("&amp;$T$2&amp;" to "&amp;$Z$2&amp;")"</f>
        <v>Mitchell (2011-12 to 2017-18)</v>
      </c>
      <c r="B18" s="82"/>
      <c r="C18" s="82"/>
      <c r="D18" s="82"/>
      <c r="E18" s="82"/>
      <c r="F18" s="82"/>
      <c r="G18" s="82" t="str">
        <f>$S$1&amp;" ("&amp;$T$2&amp;" to "&amp;$Z$2&amp;")"</f>
        <v>Mitchell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242</v>
      </c>
      <c r="Z18" s="125">
        <v>247</v>
      </c>
      <c r="AB18" s="129">
        <f t="shared" si="2"/>
        <v>7.508739930080559E-3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3124</v>
      </c>
      <c r="Z19" s="125">
        <v>3665</v>
      </c>
      <c r="AB19" s="129">
        <f t="shared" si="2"/>
        <v>0.11141510867913057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1280</v>
      </c>
      <c r="Z20" s="125">
        <v>1328</v>
      </c>
      <c r="AB20" s="129">
        <f t="shared" si="2"/>
        <v>4.0370877032983733E-2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2602</v>
      </c>
      <c r="Z21" s="125">
        <v>2728</v>
      </c>
      <c r="AB21" s="129">
        <f t="shared" si="2"/>
        <v>8.2930536555707549E-2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2112</v>
      </c>
      <c r="Z22" s="125">
        <v>2199</v>
      </c>
      <c r="AB22" s="129">
        <f t="shared" si="2"/>
        <v>6.6849065207478339E-2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1732</v>
      </c>
      <c r="Z23" s="125">
        <v>1886</v>
      </c>
      <c r="AB23" s="129">
        <f t="shared" si="2"/>
        <v>5.7333941328469369E-2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285</v>
      </c>
      <c r="Z24" s="125">
        <v>251</v>
      </c>
      <c r="AB24" s="129">
        <f t="shared" si="2"/>
        <v>7.6303389572883419E-3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967</v>
      </c>
      <c r="Z25" s="125">
        <v>1081</v>
      </c>
      <c r="AB25" s="129">
        <f t="shared" si="2"/>
        <v>3.2862137102903179E-2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435</v>
      </c>
      <c r="Z26" s="125">
        <v>503</v>
      </c>
      <c r="AB26" s="129">
        <f t="shared" si="2"/>
        <v>1.5291077671378628E-2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1462</v>
      </c>
      <c r="Z27" s="125">
        <v>1515</v>
      </c>
      <c r="AB27" s="129">
        <f t="shared" si="2"/>
        <v>4.605563155494756E-2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2335</v>
      </c>
      <c r="Z28" s="125">
        <v>2649</v>
      </c>
      <c r="AB28" s="129">
        <f t="shared" si="2"/>
        <v>8.0528955768353852E-2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2463</v>
      </c>
      <c r="Z29" s="125">
        <v>2440</v>
      </c>
      <c r="AB29" s="129">
        <f t="shared" si="2"/>
        <v>7.417540659674722E-2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2095</v>
      </c>
      <c r="Z30" s="125">
        <v>2164</v>
      </c>
      <c r="AB30" s="129">
        <f t="shared" si="2"/>
        <v>6.5785073719410239E-2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3096</v>
      </c>
      <c r="Z31" s="125">
        <v>3338</v>
      </c>
      <c r="AB31" s="129">
        <f t="shared" si="2"/>
        <v>0.10147438820489436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450</v>
      </c>
      <c r="Z32" s="125">
        <v>535</v>
      </c>
      <c r="AB32" s="129">
        <f t="shared" si="2"/>
        <v>1.6263869889040886E-2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1071</v>
      </c>
      <c r="Z33" s="125">
        <v>1104</v>
      </c>
      <c r="AB33" s="129">
        <f t="shared" si="2"/>
        <v>3.3561331509347925E-2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31442</v>
      </c>
      <c r="Z34" s="132">
        <v>32895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9</v>
      </c>
      <c r="Y44" s="125">
        <v>9</v>
      </c>
      <c r="Z44" s="125">
        <v>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325</v>
      </c>
      <c r="Y45" s="125">
        <v>333</v>
      </c>
      <c r="Z45" s="125">
        <v>349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931</v>
      </c>
      <c r="Y46" s="125">
        <v>1082</v>
      </c>
      <c r="Z46" s="125">
        <v>1103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1267</v>
      </c>
      <c r="Y47" s="125">
        <v>1441</v>
      </c>
      <c r="Z47" s="125">
        <v>1541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1682</v>
      </c>
      <c r="Y48" s="125">
        <v>1938</v>
      </c>
      <c r="Z48" s="125">
        <v>2044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Mitchell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1747</v>
      </c>
      <c r="Y49" s="125">
        <v>1908</v>
      </c>
      <c r="Z49" s="125">
        <v>2055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1446</v>
      </c>
      <c r="Y50" s="125">
        <v>1588</v>
      </c>
      <c r="Z50" s="125">
        <v>1661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1595</v>
      </c>
      <c r="Y51" s="125">
        <v>1655</v>
      </c>
      <c r="Z51" s="125">
        <v>1643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1616</v>
      </c>
      <c r="Y52" s="125">
        <v>1706</v>
      </c>
      <c r="Z52" s="125">
        <v>1784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1500</v>
      </c>
      <c r="Y53" s="125">
        <v>1581</v>
      </c>
      <c r="Z53" s="125">
        <v>1619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1292</v>
      </c>
      <c r="Y54" s="125">
        <v>1405</v>
      </c>
      <c r="Z54" s="125">
        <v>1547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927</v>
      </c>
      <c r="Y55" s="125">
        <v>1062</v>
      </c>
      <c r="Z55" s="125">
        <v>1097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448</v>
      </c>
      <c r="Y56" s="125">
        <v>510</v>
      </c>
      <c r="Z56" s="125">
        <v>570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154</v>
      </c>
      <c r="Y57" s="125">
        <v>197</v>
      </c>
      <c r="Z57" s="125">
        <v>194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67</v>
      </c>
      <c r="Y58" s="125">
        <v>79</v>
      </c>
      <c r="Z58" s="125">
        <v>91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18</v>
      </c>
      <c r="Y59" s="125">
        <v>28</v>
      </c>
      <c r="Z59" s="125">
        <v>32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13</v>
      </c>
      <c r="Y60" s="125">
        <v>12</v>
      </c>
      <c r="Z60" s="125">
        <v>15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15024</v>
      </c>
      <c r="Y61" s="125">
        <v>16531</v>
      </c>
      <c r="Z61" s="125">
        <v>17365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</v>
      </c>
      <c r="Y63" s="125">
        <v>6</v>
      </c>
      <c r="Z63" s="125">
        <v>11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Mitchell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427</v>
      </c>
      <c r="Y64" s="125">
        <v>367</v>
      </c>
      <c r="Z64" s="125">
        <v>381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990</v>
      </c>
      <c r="Y65" s="125">
        <v>998</v>
      </c>
      <c r="Z65" s="125">
        <v>1045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1281</v>
      </c>
      <c r="Y66" s="125">
        <v>1384</v>
      </c>
      <c r="Z66" s="125">
        <v>1423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1480</v>
      </c>
      <c r="Y67" s="125">
        <v>1621</v>
      </c>
      <c r="Z67" s="125">
        <v>1726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1455</v>
      </c>
      <c r="Y68" s="125">
        <v>1596</v>
      </c>
      <c r="Z68" s="125">
        <v>1677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1304</v>
      </c>
      <c r="Y69" s="125">
        <v>1387</v>
      </c>
      <c r="Z69" s="125">
        <v>1523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1416</v>
      </c>
      <c r="Y70" s="125">
        <v>1507</v>
      </c>
      <c r="Z70" s="125">
        <v>1559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1578</v>
      </c>
      <c r="Y71" s="125">
        <v>1700</v>
      </c>
      <c r="Z71" s="125">
        <v>1731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1489</v>
      </c>
      <c r="Y72" s="125">
        <v>1579</v>
      </c>
      <c r="Z72" s="125">
        <v>1530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1143</v>
      </c>
      <c r="Y73" s="125">
        <v>1330</v>
      </c>
      <c r="Z73" s="125">
        <v>1363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753</v>
      </c>
      <c r="Y74" s="125">
        <v>828</v>
      </c>
      <c r="Z74" s="125">
        <v>914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332</v>
      </c>
      <c r="Y75" s="125">
        <v>379</v>
      </c>
      <c r="Z75" s="125">
        <v>373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116</v>
      </c>
      <c r="Y76" s="125">
        <v>129</v>
      </c>
      <c r="Z76" s="125">
        <v>137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58</v>
      </c>
      <c r="Y77" s="125">
        <v>60</v>
      </c>
      <c r="Z77" s="125">
        <v>72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14</v>
      </c>
      <c r="Y78" s="125">
        <v>20</v>
      </c>
      <c r="Z78" s="125">
        <v>24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25</v>
      </c>
      <c r="Y79" s="125">
        <v>20</v>
      </c>
      <c r="Z79" s="125">
        <v>29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13865</v>
      </c>
      <c r="Y80" s="125">
        <v>14911</v>
      </c>
      <c r="Z80" s="125">
        <v>15530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Mitchell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1299</v>
      </c>
      <c r="Y83" s="125">
        <v>1431</v>
      </c>
      <c r="Z83" s="125">
        <v>1508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842</v>
      </c>
      <c r="Y84" s="125">
        <v>897</v>
      </c>
      <c r="Z84" s="125">
        <v>950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32,895</v>
      </c>
      <c r="D85" s="96">
        <f t="shared" ref="D85:D90" si="4">AD4</f>
        <v>4.6212073023344624E-2</v>
      </c>
      <c r="E85" s="97">
        <f t="shared" ref="E85:E90" si="5">AD4</f>
        <v>4.6212073023344624E-2</v>
      </c>
      <c r="F85" s="96">
        <f t="shared" ref="F85:F90" si="6">AF4</f>
        <v>0.26494904825994992</v>
      </c>
      <c r="G85" s="97">
        <f t="shared" ref="G85:G90" si="7">AF4</f>
        <v>0.26494904825994992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2485</v>
      </c>
      <c r="Y85" s="125">
        <v>2634</v>
      </c>
      <c r="Z85" s="125">
        <v>2847</v>
      </c>
    </row>
    <row r="86" spans="1:32" ht="15" customHeight="1" x14ac:dyDescent="0.25">
      <c r="A86" s="98" t="s">
        <v>4</v>
      </c>
      <c r="B86" s="95"/>
      <c r="C86" s="109" t="str">
        <f t="shared" si="3"/>
        <v>17,365</v>
      </c>
      <c r="D86" s="96">
        <f t="shared" si="4"/>
        <v>5.0450668441110569E-2</v>
      </c>
      <c r="E86" s="97">
        <f t="shared" si="5"/>
        <v>5.0450668441110569E-2</v>
      </c>
      <c r="F86" s="96">
        <f t="shared" si="6"/>
        <v>0.26465661641541049</v>
      </c>
      <c r="G86" s="97">
        <f t="shared" si="7"/>
        <v>0.26465661641541049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652</v>
      </c>
      <c r="Y86" s="125">
        <v>737</v>
      </c>
      <c r="Z86" s="125">
        <v>805</v>
      </c>
    </row>
    <row r="87" spans="1:32" ht="15" customHeight="1" x14ac:dyDescent="0.25">
      <c r="A87" s="98" t="s">
        <v>5</v>
      </c>
      <c r="B87" s="95"/>
      <c r="C87" s="109" t="str">
        <f t="shared" si="3"/>
        <v>15,530</v>
      </c>
      <c r="D87" s="96">
        <f t="shared" si="4"/>
        <v>4.1512976996847861E-2</v>
      </c>
      <c r="E87" s="97">
        <f t="shared" si="5"/>
        <v>4.1512976996847861E-2</v>
      </c>
      <c r="F87" s="96">
        <f t="shared" si="6"/>
        <v>0.26527619357992505</v>
      </c>
      <c r="G87" s="97">
        <f t="shared" si="7"/>
        <v>0.26527619357992505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472</v>
      </c>
      <c r="Y87" s="125">
        <v>519</v>
      </c>
      <c r="Z87" s="125">
        <v>534</v>
      </c>
    </row>
    <row r="88" spans="1:32" ht="15" customHeight="1" x14ac:dyDescent="0.25">
      <c r="A88" s="95" t="s">
        <v>6</v>
      </c>
      <c r="B88" s="95"/>
      <c r="C88" s="109" t="str">
        <f t="shared" si="3"/>
        <v>24,042</v>
      </c>
      <c r="D88" s="96">
        <f t="shared" si="4"/>
        <v>6.0801270737733892E-2</v>
      </c>
      <c r="E88" s="97">
        <f t="shared" si="5"/>
        <v>6.0801270737733892E-2</v>
      </c>
      <c r="F88" s="96">
        <f t="shared" si="6"/>
        <v>0.25329719022050767</v>
      </c>
      <c r="G88" s="97">
        <f t="shared" si="7"/>
        <v>0.25329719022050767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480</v>
      </c>
      <c r="Y88" s="125">
        <v>507</v>
      </c>
      <c r="Z88" s="125">
        <v>537</v>
      </c>
    </row>
    <row r="89" spans="1:32" ht="15" customHeight="1" x14ac:dyDescent="0.25">
      <c r="A89" s="95" t="s">
        <v>104</v>
      </c>
      <c r="B89" s="95"/>
      <c r="C89" s="146" t="str">
        <f t="shared" si="3"/>
        <v>$45,573</v>
      </c>
      <c r="D89" s="96">
        <f t="shared" si="4"/>
        <v>3.8898600202980083E-2</v>
      </c>
      <c r="E89" s="97">
        <f t="shared" si="5"/>
        <v>3.8898600202980083E-2</v>
      </c>
      <c r="F89" s="96">
        <f t="shared" si="6"/>
        <v>0.20866463333775354</v>
      </c>
      <c r="G89" s="97">
        <f t="shared" si="7"/>
        <v>0.20866463333775354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1485</v>
      </c>
      <c r="Y89" s="125">
        <v>1585</v>
      </c>
      <c r="Z89" s="125">
        <v>1656</v>
      </c>
    </row>
    <row r="90" spans="1:32" ht="15" customHeight="1" x14ac:dyDescent="0.25">
      <c r="A90" s="95" t="s">
        <v>7</v>
      </c>
      <c r="B90" s="95"/>
      <c r="C90" s="109" t="str">
        <f t="shared" si="3"/>
        <v>$1,314.1 mil</v>
      </c>
      <c r="D90" s="96">
        <f t="shared" si="4"/>
        <v>0.11038730105223227</v>
      </c>
      <c r="E90" s="97">
        <f t="shared" si="5"/>
        <v>0.11038730105223227</v>
      </c>
      <c r="F90" s="96">
        <f t="shared" si="6"/>
        <v>0.50526880536080299</v>
      </c>
      <c r="G90" s="97">
        <f t="shared" si="7"/>
        <v>0.50526880536080299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1300</v>
      </c>
      <c r="Y90" s="125">
        <v>1436</v>
      </c>
      <c r="Z90" s="125">
        <v>1666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11268</v>
      </c>
      <c r="Y91" s="125">
        <v>12100</v>
      </c>
      <c r="Z91" s="125">
        <v>12801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794</v>
      </c>
      <c r="Y93" s="125">
        <v>894</v>
      </c>
      <c r="Z93" s="125">
        <v>970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1534</v>
      </c>
      <c r="Y94" s="125">
        <v>1617</v>
      </c>
      <c r="Z94" s="125">
        <v>1729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376</v>
      </c>
      <c r="Y95" s="125">
        <v>386</v>
      </c>
      <c r="Z95" s="125">
        <v>437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1550</v>
      </c>
      <c r="Y96" s="125">
        <v>1759</v>
      </c>
      <c r="Z96" s="125">
        <v>1914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1938</v>
      </c>
      <c r="Y97" s="125">
        <v>2117</v>
      </c>
      <c r="Z97" s="125">
        <v>2181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993</v>
      </c>
      <c r="Y98" s="125">
        <v>1066</v>
      </c>
      <c r="Z98" s="125">
        <v>1178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142</v>
      </c>
      <c r="Y99" s="125">
        <v>155</v>
      </c>
      <c r="Z99" s="125">
        <v>158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713</v>
      </c>
      <c r="Y100" s="125">
        <v>793</v>
      </c>
      <c r="Z100" s="125">
        <v>868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9936</v>
      </c>
      <c r="Y101" s="125">
        <v>10564</v>
      </c>
      <c r="Z101" s="125">
        <v>11241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20989</v>
      </c>
      <c r="Y104" s="125">
        <v>23398</v>
      </c>
      <c r="Z104" s="125">
        <v>24584</v>
      </c>
      <c r="AB104" s="122" t="str">
        <f>TEXT(Z104,"###,###")</f>
        <v>24,584</v>
      </c>
      <c r="AD104" s="143">
        <f>Z104/($Z$4)*100</f>
        <v>74.734762121903017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5153</v>
      </c>
      <c r="Y105" s="125">
        <v>5671</v>
      </c>
      <c r="Z105" s="125">
        <v>5723</v>
      </c>
      <c r="AB105" s="122" t="str">
        <f>TEXT(Z105,"###,###")</f>
        <v>5,723</v>
      </c>
      <c r="AD105" s="143">
        <f>Z105/($Z$4)*100</f>
        <v>17.397780817753457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26142</v>
      </c>
      <c r="Y106" s="132">
        <v>29069</v>
      </c>
      <c r="Z106" s="132">
        <v>30307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4947</v>
      </c>
      <c r="Y108" s="125">
        <v>5024</v>
      </c>
      <c r="Z108" s="125">
        <v>5790</v>
      </c>
      <c r="AB108" s="122" t="str">
        <f>TEXT(Z108,"###,###")</f>
        <v>5,790</v>
      </c>
      <c r="AD108" s="143">
        <f>Z108/($Z$4)*100</f>
        <v>17.601459188326494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4280</v>
      </c>
      <c r="Y109" s="125">
        <v>4775</v>
      </c>
      <c r="Z109" s="125">
        <v>5067</v>
      </c>
      <c r="AB109" s="122" t="str">
        <f>TEXT(Z109,"###,###")</f>
        <v>5,067</v>
      </c>
      <c r="AD109" s="143">
        <f>Z109/($Z$4)*100</f>
        <v>15.403556771545828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6374</v>
      </c>
      <c r="Y110" s="125">
        <v>7366</v>
      </c>
      <c r="Z110" s="125">
        <v>7282</v>
      </c>
      <c r="AB110" s="122" t="str">
        <f>TEXT(Z110,"###,###")</f>
        <v>7,282</v>
      </c>
      <c r="AD110" s="143">
        <f>Z110/($Z$4)*100</f>
        <v>22.137102903176775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10542</v>
      </c>
      <c r="Y111" s="125">
        <v>11904</v>
      </c>
      <c r="Z111" s="125">
        <v>12161</v>
      </c>
      <c r="AB111" s="122" t="str">
        <f>TEXT(Z111,"###,###")</f>
        <v>12,161</v>
      </c>
      <c r="AD111" s="143">
        <f>Z111/($Z$4)*100</f>
        <v>36.969144246846028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28889</v>
      </c>
      <c r="Y112" s="125">
        <v>31442</v>
      </c>
      <c r="Z112" s="125">
        <v>32895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39.6</v>
      </c>
      <c r="U118" s="144">
        <v>42.85</v>
      </c>
      <c r="V118" s="144">
        <v>43.95</v>
      </c>
      <c r="W118" s="144">
        <v>38.96</v>
      </c>
      <c r="X118" s="144">
        <v>39.06</v>
      </c>
      <c r="Y118" s="144">
        <v>41.11</v>
      </c>
      <c r="Z118" s="144">
        <v>41.12</v>
      </c>
      <c r="AB118" s="122" t="str">
        <f>TEXT(Z118,"##.0")</f>
        <v>41.1</v>
      </c>
    </row>
    <row r="120" spans="19:32" x14ac:dyDescent="0.25">
      <c r="S120" s="115" t="s">
        <v>106</v>
      </c>
      <c r="T120" s="125">
        <v>16366</v>
      </c>
      <c r="U120" s="125">
        <v>16813</v>
      </c>
      <c r="V120" s="125">
        <v>17395</v>
      </c>
      <c r="W120" s="125">
        <v>17922</v>
      </c>
      <c r="X120" s="125">
        <v>18319</v>
      </c>
      <c r="Y120" s="125">
        <v>19598</v>
      </c>
      <c r="Z120" s="125">
        <v>20816</v>
      </c>
      <c r="AB120" s="122" t="str">
        <f>TEXT(Z120,"###,###")</f>
        <v>20,816</v>
      </c>
    </row>
    <row r="121" spans="19:32" x14ac:dyDescent="0.25">
      <c r="S121" s="115" t="s">
        <v>107</v>
      </c>
      <c r="T121" s="125">
        <v>1543</v>
      </c>
      <c r="U121" s="125">
        <v>1536</v>
      </c>
      <c r="V121" s="125">
        <v>1515</v>
      </c>
      <c r="W121" s="125">
        <v>1453</v>
      </c>
      <c r="X121" s="125">
        <v>1502</v>
      </c>
      <c r="Y121" s="125">
        <v>1589</v>
      </c>
      <c r="Z121" s="125">
        <v>1710</v>
      </c>
      <c r="AB121" s="122" t="str">
        <f>TEXT(Z121,"###,###")</f>
        <v>1,710</v>
      </c>
    </row>
    <row r="122" spans="19:32" x14ac:dyDescent="0.25">
      <c r="S122" s="115" t="s">
        <v>108</v>
      </c>
      <c r="T122" s="125">
        <v>1273</v>
      </c>
      <c r="U122" s="125">
        <v>1336</v>
      </c>
      <c r="V122" s="125">
        <v>1391</v>
      </c>
      <c r="W122" s="125">
        <v>1339</v>
      </c>
      <c r="X122" s="125">
        <v>1377</v>
      </c>
      <c r="Y122" s="125">
        <v>1477</v>
      </c>
      <c r="Z122" s="125">
        <v>1518</v>
      </c>
      <c r="AB122" s="122" t="str">
        <f>TEXT(Z122,"###,###")</f>
        <v>1,518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17639</v>
      </c>
      <c r="U124" s="125">
        <v>18149</v>
      </c>
      <c r="V124" s="125">
        <v>18786</v>
      </c>
      <c r="W124" s="125">
        <v>19261</v>
      </c>
      <c r="X124" s="125">
        <v>19696</v>
      </c>
      <c r="Y124" s="125">
        <v>21075</v>
      </c>
      <c r="Z124" s="125">
        <v>22334</v>
      </c>
      <c r="AB124" s="122" t="str">
        <f>TEXT(Z124,"###,###")</f>
        <v>22,334</v>
      </c>
      <c r="AD124" s="139">
        <f>Z124/$Z$7*100</f>
        <v>92.895765743282581</v>
      </c>
    </row>
    <row r="125" spans="19:32" x14ac:dyDescent="0.25">
      <c r="S125" s="115" t="s">
        <v>110</v>
      </c>
      <c r="T125" s="125">
        <v>2816</v>
      </c>
      <c r="U125" s="125">
        <v>2872</v>
      </c>
      <c r="V125" s="125">
        <v>2906</v>
      </c>
      <c r="W125" s="125">
        <v>2792</v>
      </c>
      <c r="X125" s="125">
        <v>2879</v>
      </c>
      <c r="Y125" s="125">
        <v>3066</v>
      </c>
      <c r="Z125" s="125">
        <v>3228</v>
      </c>
      <c r="AB125" s="122" t="str">
        <f>TEXT(Z125,"###,###")</f>
        <v>3,228</v>
      </c>
      <c r="AD125" s="139">
        <f>Z125/$Z$7*100</f>
        <v>13.426503618667333</v>
      </c>
    </row>
    <row r="127" spans="19:32" x14ac:dyDescent="0.25">
      <c r="S127" s="115" t="s">
        <v>111</v>
      </c>
      <c r="T127" s="125">
        <v>10353</v>
      </c>
      <c r="U127" s="125">
        <v>10589</v>
      </c>
      <c r="V127" s="125">
        <v>10878</v>
      </c>
      <c r="W127" s="125">
        <v>11054</v>
      </c>
      <c r="X127" s="125">
        <v>11268</v>
      </c>
      <c r="Y127" s="125">
        <v>12100</v>
      </c>
      <c r="Z127" s="125">
        <v>12801</v>
      </c>
      <c r="AB127" s="122" t="str">
        <f>TEXT(Z127,"###,###")</f>
        <v>12,801</v>
      </c>
      <c r="AD127" s="139">
        <f>Z127/$Z$7*100</f>
        <v>53.244322435737459</v>
      </c>
    </row>
    <row r="128" spans="19:32" x14ac:dyDescent="0.25">
      <c r="S128" s="115" t="s">
        <v>112</v>
      </c>
      <c r="T128" s="125">
        <v>8832</v>
      </c>
      <c r="U128" s="125">
        <v>9097</v>
      </c>
      <c r="V128" s="125">
        <v>9420</v>
      </c>
      <c r="W128" s="125">
        <v>9655</v>
      </c>
      <c r="X128" s="125">
        <v>9935</v>
      </c>
      <c r="Y128" s="125">
        <v>10564</v>
      </c>
      <c r="Z128" s="125">
        <v>11241</v>
      </c>
      <c r="AB128" s="122" t="str">
        <f>TEXT(Z128,"###,###")</f>
        <v>11,241</v>
      </c>
      <c r="AD128" s="139">
        <f>Z128/$Z$7*100</f>
        <v>46.755677564262541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35" id="{FE07C72B-D78C-4506-9C32-010D7A3890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38" id="{578E796B-8746-4582-881A-4047752F09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41" id="{EC02FA2F-0856-434A-B086-4885F007C2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44" id="{9E9FF5CE-CFC8-4F27-BBA0-DC5A1CB97B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CBEA7-CF0B-4931-A6B4-173F10AF84AA}">
  <sheetPr codeName="Sheet11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Moira</v>
      </c>
      <c r="T1" s="113"/>
      <c r="U1" s="113"/>
      <c r="V1" s="113"/>
      <c r="W1" s="113"/>
      <c r="X1" s="113"/>
      <c r="Y1" s="114" t="str">
        <f>Y3</f>
        <v>8.48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166</v>
      </c>
      <c r="Y3" s="118" t="s">
        <v>256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8.48 Moira,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19885</v>
      </c>
      <c r="U4" s="121">
        <v>19960</v>
      </c>
      <c r="V4" s="121">
        <v>20049</v>
      </c>
      <c r="W4" s="121">
        <v>20425</v>
      </c>
      <c r="X4" s="121">
        <v>20320</v>
      </c>
      <c r="Y4" s="121">
        <v>21249</v>
      </c>
      <c r="Z4" s="121">
        <v>22317</v>
      </c>
      <c r="AB4" s="122" t="str">
        <f>TEXT(Z4,"###,###")</f>
        <v>22,317</v>
      </c>
      <c r="AD4" s="123">
        <f>Z4/Y4-1</f>
        <v>5.026118876182406E-2</v>
      </c>
      <c r="AF4" s="123">
        <f t="shared" ref="AF4:AF9" si="0">Z4/T4-1</f>
        <v>0.12230324365099321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10370</v>
      </c>
      <c r="U5" s="121">
        <v>10366</v>
      </c>
      <c r="V5" s="121">
        <v>10243</v>
      </c>
      <c r="W5" s="121">
        <v>10486</v>
      </c>
      <c r="X5" s="121">
        <v>10368</v>
      </c>
      <c r="Y5" s="121">
        <v>10748</v>
      </c>
      <c r="Z5" s="121">
        <v>11615</v>
      </c>
      <c r="AB5" s="122" t="str">
        <f>TEXT(Z5,"###,###")</f>
        <v>11,615</v>
      </c>
      <c r="AD5" s="123">
        <f t="shared" ref="AD5:AD9" si="1">Z5/Y5-1</f>
        <v>8.0666170450316432E-2</v>
      </c>
      <c r="AF5" s="123">
        <f t="shared" si="0"/>
        <v>0.12005785920925738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9512</v>
      </c>
      <c r="U6" s="121">
        <v>9594</v>
      </c>
      <c r="V6" s="121">
        <v>9806</v>
      </c>
      <c r="W6" s="121">
        <v>9939</v>
      </c>
      <c r="X6" s="121">
        <v>9949</v>
      </c>
      <c r="Y6" s="121">
        <v>10501</v>
      </c>
      <c r="Z6" s="121">
        <v>10702</v>
      </c>
      <c r="AB6" s="122" t="str">
        <f>TEXT(Z6,"###,###")</f>
        <v>10,702</v>
      </c>
      <c r="AD6" s="123">
        <f t="shared" si="1"/>
        <v>1.9141034187220241E-2</v>
      </c>
      <c r="AF6" s="123">
        <f t="shared" si="0"/>
        <v>0.12510513036164839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14148</v>
      </c>
      <c r="U7" s="121">
        <v>14275</v>
      </c>
      <c r="V7" s="121">
        <v>14379</v>
      </c>
      <c r="W7" s="121">
        <v>14541</v>
      </c>
      <c r="X7" s="121">
        <v>14562</v>
      </c>
      <c r="Y7" s="121">
        <v>14912</v>
      </c>
      <c r="Z7" s="121">
        <v>15560</v>
      </c>
      <c r="AB7" s="122" t="str">
        <f>TEXT(Z7,"###,###")</f>
        <v>15,560</v>
      </c>
      <c r="AD7" s="123">
        <f t="shared" si="1"/>
        <v>4.3454935622317503E-2</v>
      </c>
      <c r="AF7" s="123">
        <f t="shared" si="0"/>
        <v>9.9802092168504331E-2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22,317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15,560</v>
      </c>
      <c r="P8" s="48"/>
      <c r="S8" s="120" t="s">
        <v>88</v>
      </c>
      <c r="T8" s="121">
        <v>30385.32</v>
      </c>
      <c r="U8" s="121">
        <v>31826</v>
      </c>
      <c r="V8" s="121">
        <v>31916.34</v>
      </c>
      <c r="W8" s="121">
        <v>33659.589999999997</v>
      </c>
      <c r="X8" s="121">
        <v>33835.660000000003</v>
      </c>
      <c r="Y8" s="121">
        <v>35071.14</v>
      </c>
      <c r="Z8" s="121">
        <v>37152.239999999998</v>
      </c>
      <c r="AB8" s="122" t="str">
        <f>TEXT(Z8,"$###,###")</f>
        <v>$37,152</v>
      </c>
      <c r="AD8" s="123">
        <f t="shared" si="1"/>
        <v>5.9339388454438646E-2</v>
      </c>
      <c r="AF8" s="123">
        <f t="shared" si="0"/>
        <v>0.22270359502549253</v>
      </c>
    </row>
    <row r="9" spans="1:32" x14ac:dyDescent="0.25">
      <c r="A9" s="52" t="s">
        <v>15</v>
      </c>
      <c r="B9" s="53"/>
      <c r="C9" s="54"/>
      <c r="D9" s="55">
        <f>AD104</f>
        <v>72.052695254738538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52.962724935732652</v>
      </c>
      <c r="P9" s="56" t="s">
        <v>89</v>
      </c>
      <c r="S9" s="120" t="s">
        <v>7</v>
      </c>
      <c r="T9" s="121">
        <v>512930366</v>
      </c>
      <c r="U9" s="121">
        <v>534028054</v>
      </c>
      <c r="V9" s="121">
        <v>576714255</v>
      </c>
      <c r="W9" s="121">
        <v>611254715</v>
      </c>
      <c r="X9" s="121">
        <v>598252061</v>
      </c>
      <c r="Y9" s="121">
        <v>628669468</v>
      </c>
      <c r="Z9" s="121">
        <v>682758003</v>
      </c>
      <c r="AB9" s="122" t="str">
        <f>TEXT(Z9/1000000,"$#,###.0")&amp;" mil"</f>
        <v>$682.8 mil</v>
      </c>
      <c r="AD9" s="123">
        <f t="shared" si="1"/>
        <v>8.6036522772567681E-2</v>
      </c>
      <c r="AF9" s="123">
        <f t="shared" si="0"/>
        <v>0.33109296750038775</v>
      </c>
    </row>
    <row r="10" spans="1:32" x14ac:dyDescent="0.25">
      <c r="A10" s="52" t="s">
        <v>18</v>
      </c>
      <c r="B10" s="53"/>
      <c r="C10" s="54"/>
      <c r="D10" s="55">
        <f>AD105</f>
        <v>13.321683021911548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47.037275064267355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86.863753213367616</v>
      </c>
      <c r="P11" s="56" t="s">
        <v>89</v>
      </c>
      <c r="S11" s="120" t="s">
        <v>30</v>
      </c>
      <c r="T11" s="125">
        <v>16279</v>
      </c>
      <c r="U11" s="125">
        <v>16396</v>
      </c>
      <c r="V11" s="125">
        <v>16558</v>
      </c>
      <c r="W11" s="125">
        <v>16968</v>
      </c>
      <c r="X11" s="125">
        <v>16906</v>
      </c>
      <c r="Y11" s="125">
        <v>17852</v>
      </c>
      <c r="Z11" s="125">
        <v>18760</v>
      </c>
    </row>
    <row r="12" spans="1:32" ht="28.5" customHeight="1" x14ac:dyDescent="0.25">
      <c r="A12" s="52" t="s">
        <v>20</v>
      </c>
      <c r="B12" s="54"/>
      <c r="C12" s="54"/>
      <c r="D12" s="55">
        <f>AD108</f>
        <v>17.027378231841197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22.840616966580978</v>
      </c>
      <c r="P12" s="56" t="s">
        <v>89</v>
      </c>
      <c r="S12" s="120" t="s">
        <v>31</v>
      </c>
      <c r="T12" s="125">
        <v>3606</v>
      </c>
      <c r="U12" s="125">
        <v>3565</v>
      </c>
      <c r="V12" s="125">
        <v>3488</v>
      </c>
      <c r="W12" s="125">
        <v>3460</v>
      </c>
      <c r="X12" s="125">
        <v>3413</v>
      </c>
      <c r="Y12" s="125">
        <v>3397</v>
      </c>
      <c r="Z12" s="125">
        <v>3556</v>
      </c>
    </row>
    <row r="13" spans="1:32" ht="15" customHeight="1" x14ac:dyDescent="0.25">
      <c r="A13" s="52" t="s">
        <v>21</v>
      </c>
      <c r="B13" s="54"/>
      <c r="C13" s="54"/>
      <c r="D13" s="55">
        <f>AD109</f>
        <v>18.111753371868978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23.721826410359814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26.486534928529821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2151</v>
      </c>
      <c r="Z15" s="125">
        <v>2173</v>
      </c>
      <c r="AB15" s="129">
        <f t="shared" ref="AB15:AB34" si="2">IF(Z15="np",0,Z15/$Z$34)</f>
        <v>9.7369718152081369E-2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33</v>
      </c>
      <c r="Z16" s="125">
        <v>37</v>
      </c>
      <c r="AB16" s="129">
        <f t="shared" si="2"/>
        <v>1.6579289331003272E-3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2270</v>
      </c>
      <c r="Z17" s="125">
        <v>2810</v>
      </c>
      <c r="AB17" s="129">
        <f t="shared" si="2"/>
        <v>0.12591298113545726</v>
      </c>
    </row>
    <row r="18" spans="1:28" x14ac:dyDescent="0.25">
      <c r="A18" s="82" t="str">
        <f>$S$1&amp;" ("&amp;$T$2&amp;" to "&amp;$Z$2&amp;")"</f>
        <v>Moira (2011-12 to 2017-18)</v>
      </c>
      <c r="B18" s="82"/>
      <c r="C18" s="82"/>
      <c r="D18" s="82"/>
      <c r="E18" s="82"/>
      <c r="F18" s="82"/>
      <c r="G18" s="82" t="str">
        <f>$S$1&amp;" ("&amp;$T$2&amp;" to "&amp;$Z$2&amp;")"</f>
        <v>Moira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158</v>
      </c>
      <c r="Z18" s="125">
        <v>165</v>
      </c>
      <c r="AB18" s="129">
        <f t="shared" si="2"/>
        <v>7.3934668638257831E-3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1308</v>
      </c>
      <c r="Z19" s="125">
        <v>1424</v>
      </c>
      <c r="AB19" s="129">
        <f t="shared" si="2"/>
        <v>6.3807859479320703E-2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487</v>
      </c>
      <c r="Z20" s="125">
        <v>504</v>
      </c>
      <c r="AB20" s="129">
        <f t="shared" si="2"/>
        <v>2.2583680602231482E-2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1758</v>
      </c>
      <c r="Z21" s="125">
        <v>1910</v>
      </c>
      <c r="AB21" s="129">
        <f t="shared" si="2"/>
        <v>8.5584980060043919E-2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1675</v>
      </c>
      <c r="Z22" s="125">
        <v>1662</v>
      </c>
      <c r="AB22" s="129">
        <f t="shared" si="2"/>
        <v>7.4472375319263345E-2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866</v>
      </c>
      <c r="Z23" s="125">
        <v>937</v>
      </c>
      <c r="AB23" s="129">
        <f t="shared" si="2"/>
        <v>4.1985930008513687E-2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74</v>
      </c>
      <c r="Z24" s="125">
        <v>80</v>
      </c>
      <c r="AB24" s="129">
        <f t="shared" si="2"/>
        <v>3.58471120670341E-3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598</v>
      </c>
      <c r="Z25" s="125">
        <v>622</v>
      </c>
      <c r="AB25" s="129">
        <f t="shared" si="2"/>
        <v>2.7871129632119011E-2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324</v>
      </c>
      <c r="Z26" s="125">
        <v>355</v>
      </c>
      <c r="AB26" s="129">
        <f t="shared" si="2"/>
        <v>1.590715597974638E-2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648</v>
      </c>
      <c r="Z27" s="125">
        <v>767</v>
      </c>
      <c r="AB27" s="129">
        <f t="shared" si="2"/>
        <v>3.4368418694268946E-2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1126</v>
      </c>
      <c r="Z28" s="125">
        <v>1266</v>
      </c>
      <c r="AB28" s="129">
        <f t="shared" si="2"/>
        <v>5.6728054846081462E-2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644</v>
      </c>
      <c r="Z29" s="125">
        <v>631</v>
      </c>
      <c r="AB29" s="129">
        <f t="shared" si="2"/>
        <v>2.8274409642873147E-2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1321</v>
      </c>
      <c r="Z30" s="125">
        <v>1305</v>
      </c>
      <c r="AB30" s="129">
        <f t="shared" si="2"/>
        <v>5.8475601559349374E-2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2080</v>
      </c>
      <c r="Z31" s="125">
        <v>2192</v>
      </c>
      <c r="AB31" s="129">
        <f t="shared" si="2"/>
        <v>9.8221087063673426E-2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285</v>
      </c>
      <c r="Z32" s="125">
        <v>323</v>
      </c>
      <c r="AB32" s="129">
        <f t="shared" si="2"/>
        <v>1.4473271497065017E-2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543</v>
      </c>
      <c r="Z33" s="125">
        <v>603</v>
      </c>
      <c r="AB33" s="129">
        <f t="shared" si="2"/>
        <v>2.7019760720526951E-2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21249</v>
      </c>
      <c r="Z34" s="132">
        <v>22317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6</v>
      </c>
      <c r="Y44" s="125">
        <v>0</v>
      </c>
      <c r="Z44" s="125">
        <v>8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316</v>
      </c>
      <c r="Y45" s="125">
        <v>331</v>
      </c>
      <c r="Z45" s="125">
        <v>326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794</v>
      </c>
      <c r="Y46" s="125">
        <v>748</v>
      </c>
      <c r="Z46" s="125">
        <v>782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943</v>
      </c>
      <c r="Y47" s="125">
        <v>1034</v>
      </c>
      <c r="Z47" s="125">
        <v>1113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1154</v>
      </c>
      <c r="Y48" s="125">
        <v>1163</v>
      </c>
      <c r="Z48" s="125">
        <v>1284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Moira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909</v>
      </c>
      <c r="Y49" s="125">
        <v>926</v>
      </c>
      <c r="Z49" s="125">
        <v>962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765</v>
      </c>
      <c r="Y50" s="125">
        <v>818</v>
      </c>
      <c r="Z50" s="125">
        <v>904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930</v>
      </c>
      <c r="Y51" s="125">
        <v>931</v>
      </c>
      <c r="Z51" s="125">
        <v>888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979</v>
      </c>
      <c r="Y52" s="125">
        <v>1017</v>
      </c>
      <c r="Z52" s="125">
        <v>1115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959</v>
      </c>
      <c r="Y53" s="125">
        <v>963</v>
      </c>
      <c r="Z53" s="125">
        <v>1095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931</v>
      </c>
      <c r="Y54" s="125">
        <v>990</v>
      </c>
      <c r="Z54" s="125">
        <v>1078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835</v>
      </c>
      <c r="Y55" s="125">
        <v>881</v>
      </c>
      <c r="Z55" s="125">
        <v>994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491</v>
      </c>
      <c r="Y56" s="125">
        <v>543</v>
      </c>
      <c r="Z56" s="125">
        <v>572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169</v>
      </c>
      <c r="Y57" s="125">
        <v>214</v>
      </c>
      <c r="Z57" s="125">
        <v>250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88</v>
      </c>
      <c r="Y58" s="125">
        <v>95</v>
      </c>
      <c r="Z58" s="125">
        <v>108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64</v>
      </c>
      <c r="Y59" s="125">
        <v>58</v>
      </c>
      <c r="Z59" s="125">
        <v>62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31</v>
      </c>
      <c r="Y60" s="125">
        <v>35</v>
      </c>
      <c r="Z60" s="125">
        <v>34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10368</v>
      </c>
      <c r="Y61" s="125">
        <v>10748</v>
      </c>
      <c r="Z61" s="125">
        <v>11615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7</v>
      </c>
      <c r="Y63" s="125">
        <v>8</v>
      </c>
      <c r="Z63" s="125">
        <v>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Moira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296</v>
      </c>
      <c r="Y64" s="125">
        <v>307</v>
      </c>
      <c r="Z64" s="125">
        <v>297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773</v>
      </c>
      <c r="Y65" s="125">
        <v>757</v>
      </c>
      <c r="Z65" s="125">
        <v>746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954</v>
      </c>
      <c r="Y66" s="125">
        <v>1045</v>
      </c>
      <c r="Z66" s="125">
        <v>1039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950</v>
      </c>
      <c r="Y67" s="125">
        <v>1105</v>
      </c>
      <c r="Z67" s="125">
        <v>1045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904</v>
      </c>
      <c r="Y68" s="125">
        <v>908</v>
      </c>
      <c r="Z68" s="125">
        <v>943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773</v>
      </c>
      <c r="Y69" s="125">
        <v>885</v>
      </c>
      <c r="Z69" s="125">
        <v>903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926</v>
      </c>
      <c r="Y70" s="125">
        <v>911</v>
      </c>
      <c r="Z70" s="125">
        <v>902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1017</v>
      </c>
      <c r="Y71" s="125">
        <v>1020</v>
      </c>
      <c r="Z71" s="125">
        <v>1038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1046</v>
      </c>
      <c r="Y72" s="125">
        <v>1085</v>
      </c>
      <c r="Z72" s="125">
        <v>1102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921</v>
      </c>
      <c r="Y73" s="125">
        <v>1025</v>
      </c>
      <c r="Z73" s="125">
        <v>1128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741</v>
      </c>
      <c r="Y74" s="125">
        <v>755</v>
      </c>
      <c r="Z74" s="125">
        <v>794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342</v>
      </c>
      <c r="Y75" s="125">
        <v>383</v>
      </c>
      <c r="Z75" s="125">
        <v>394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120</v>
      </c>
      <c r="Y76" s="125">
        <v>138</v>
      </c>
      <c r="Z76" s="125">
        <v>170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81</v>
      </c>
      <c r="Y77" s="125">
        <v>84</v>
      </c>
      <c r="Z77" s="125">
        <v>84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49</v>
      </c>
      <c r="Y78" s="125">
        <v>54</v>
      </c>
      <c r="Z78" s="125">
        <v>63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31</v>
      </c>
      <c r="Y79" s="125">
        <v>33</v>
      </c>
      <c r="Z79" s="125">
        <v>40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9953</v>
      </c>
      <c r="Y80" s="125">
        <v>10501</v>
      </c>
      <c r="Z80" s="125">
        <v>10702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Moira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777</v>
      </c>
      <c r="Y83" s="125">
        <v>801</v>
      </c>
      <c r="Z83" s="125">
        <v>849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477</v>
      </c>
      <c r="Y84" s="125">
        <v>492</v>
      </c>
      <c r="Z84" s="125">
        <v>501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22,317</v>
      </c>
      <c r="D85" s="96">
        <f t="shared" ref="D85:D90" si="4">AD4</f>
        <v>5.026118876182406E-2</v>
      </c>
      <c r="E85" s="97">
        <f t="shared" ref="E85:E90" si="5">AD4</f>
        <v>5.026118876182406E-2</v>
      </c>
      <c r="F85" s="96">
        <f t="shared" ref="F85:F90" si="6">AF4</f>
        <v>0.12230324365099321</v>
      </c>
      <c r="G85" s="97">
        <f t="shared" ref="G85:G90" si="7">AF4</f>
        <v>0.12230324365099321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1241</v>
      </c>
      <c r="Y85" s="125">
        <v>1295</v>
      </c>
      <c r="Z85" s="125">
        <v>1367</v>
      </c>
    </row>
    <row r="86" spans="1:32" ht="15" customHeight="1" x14ac:dyDescent="0.25">
      <c r="A86" s="98" t="s">
        <v>4</v>
      </c>
      <c r="B86" s="95"/>
      <c r="C86" s="109" t="str">
        <f t="shared" si="3"/>
        <v>11,615</v>
      </c>
      <c r="D86" s="96">
        <f t="shared" si="4"/>
        <v>8.0666170450316432E-2</v>
      </c>
      <c r="E86" s="97">
        <f t="shared" si="5"/>
        <v>8.0666170450316432E-2</v>
      </c>
      <c r="F86" s="96">
        <f t="shared" si="6"/>
        <v>0.12005785920925738</v>
      </c>
      <c r="G86" s="97">
        <f t="shared" si="7"/>
        <v>0.12005785920925738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265</v>
      </c>
      <c r="Y86" s="125">
        <v>272</v>
      </c>
      <c r="Z86" s="125">
        <v>299</v>
      </c>
    </row>
    <row r="87" spans="1:32" ht="15" customHeight="1" x14ac:dyDescent="0.25">
      <c r="A87" s="98" t="s">
        <v>5</v>
      </c>
      <c r="B87" s="95"/>
      <c r="C87" s="109" t="str">
        <f t="shared" si="3"/>
        <v>10,702</v>
      </c>
      <c r="D87" s="96">
        <f t="shared" si="4"/>
        <v>1.9141034187220241E-2</v>
      </c>
      <c r="E87" s="97">
        <f t="shared" si="5"/>
        <v>1.9141034187220241E-2</v>
      </c>
      <c r="F87" s="96">
        <f t="shared" si="6"/>
        <v>0.12510513036164839</v>
      </c>
      <c r="G87" s="97">
        <f t="shared" si="7"/>
        <v>0.12510513036164839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192</v>
      </c>
      <c r="Y87" s="125">
        <v>213</v>
      </c>
      <c r="Z87" s="125">
        <v>211</v>
      </c>
    </row>
    <row r="88" spans="1:32" ht="15" customHeight="1" x14ac:dyDescent="0.25">
      <c r="A88" s="95" t="s">
        <v>6</v>
      </c>
      <c r="B88" s="95"/>
      <c r="C88" s="109" t="str">
        <f t="shared" si="3"/>
        <v>15,560</v>
      </c>
      <c r="D88" s="96">
        <f t="shared" si="4"/>
        <v>4.3454935622317503E-2</v>
      </c>
      <c r="E88" s="97">
        <f t="shared" si="5"/>
        <v>4.3454935622317503E-2</v>
      </c>
      <c r="F88" s="96">
        <f t="shared" si="6"/>
        <v>9.9802092168504331E-2</v>
      </c>
      <c r="G88" s="97">
        <f t="shared" si="7"/>
        <v>9.9802092168504331E-2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308</v>
      </c>
      <c r="Y88" s="125">
        <v>318</v>
      </c>
      <c r="Z88" s="125">
        <v>337</v>
      </c>
    </row>
    <row r="89" spans="1:32" ht="15" customHeight="1" x14ac:dyDescent="0.25">
      <c r="A89" s="95" t="s">
        <v>104</v>
      </c>
      <c r="B89" s="95"/>
      <c r="C89" s="146" t="str">
        <f t="shared" si="3"/>
        <v>$37,152</v>
      </c>
      <c r="D89" s="96">
        <f t="shared" si="4"/>
        <v>5.9339388454438646E-2</v>
      </c>
      <c r="E89" s="97">
        <f t="shared" si="5"/>
        <v>5.9339388454438646E-2</v>
      </c>
      <c r="F89" s="96">
        <f t="shared" si="6"/>
        <v>0.22270359502549253</v>
      </c>
      <c r="G89" s="97">
        <f t="shared" si="7"/>
        <v>0.22270359502549253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745</v>
      </c>
      <c r="Y89" s="125">
        <v>820</v>
      </c>
      <c r="Z89" s="125">
        <v>894</v>
      </c>
    </row>
    <row r="90" spans="1:32" ht="15" customHeight="1" x14ac:dyDescent="0.25">
      <c r="A90" s="95" t="s">
        <v>7</v>
      </c>
      <c r="B90" s="95"/>
      <c r="C90" s="109" t="str">
        <f t="shared" si="3"/>
        <v>$682.8 mil</v>
      </c>
      <c r="D90" s="96">
        <f t="shared" si="4"/>
        <v>8.6036522772567681E-2</v>
      </c>
      <c r="E90" s="97">
        <f t="shared" si="5"/>
        <v>8.6036522772567681E-2</v>
      </c>
      <c r="F90" s="96">
        <f t="shared" si="6"/>
        <v>0.33109296750038775</v>
      </c>
      <c r="G90" s="97">
        <f t="shared" si="7"/>
        <v>0.33109296750038775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1489</v>
      </c>
      <c r="Y90" s="125">
        <v>1543</v>
      </c>
      <c r="Z90" s="125">
        <v>1569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7683</v>
      </c>
      <c r="Y91" s="125">
        <v>7807</v>
      </c>
      <c r="Z91" s="125">
        <v>8240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415</v>
      </c>
      <c r="Y93" s="125">
        <v>461</v>
      </c>
      <c r="Z93" s="125">
        <v>481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1101</v>
      </c>
      <c r="Y94" s="125">
        <v>1160</v>
      </c>
      <c r="Z94" s="125">
        <v>1213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219</v>
      </c>
      <c r="Y95" s="125">
        <v>224</v>
      </c>
      <c r="Z95" s="125">
        <v>247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1002</v>
      </c>
      <c r="Y96" s="125">
        <v>1041</v>
      </c>
      <c r="Z96" s="125">
        <v>1096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949</v>
      </c>
      <c r="Y97" s="125">
        <v>998</v>
      </c>
      <c r="Z97" s="125">
        <v>1016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680</v>
      </c>
      <c r="Y98" s="125">
        <v>713</v>
      </c>
      <c r="Z98" s="125">
        <v>748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61</v>
      </c>
      <c r="Y99" s="125">
        <v>67</v>
      </c>
      <c r="Z99" s="125">
        <v>59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850</v>
      </c>
      <c r="Y100" s="125">
        <v>883</v>
      </c>
      <c r="Z100" s="125">
        <v>915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6879</v>
      </c>
      <c r="Y101" s="125">
        <v>7105</v>
      </c>
      <c r="Z101" s="125">
        <v>7322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14367</v>
      </c>
      <c r="Y104" s="125">
        <v>15333</v>
      </c>
      <c r="Z104" s="125">
        <v>16080</v>
      </c>
      <c r="AB104" s="122" t="str">
        <f>TEXT(Z104,"###,###")</f>
        <v>16,080</v>
      </c>
      <c r="AD104" s="143">
        <f>Z104/($Z$4)*100</f>
        <v>72.052695254738538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2715</v>
      </c>
      <c r="Y105" s="125">
        <v>3047</v>
      </c>
      <c r="Z105" s="125">
        <v>2973</v>
      </c>
      <c r="AB105" s="122" t="str">
        <f>TEXT(Z105,"###,###")</f>
        <v>2,973</v>
      </c>
      <c r="AD105" s="143">
        <f>Z105/($Z$4)*100</f>
        <v>13.321683021911548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17082</v>
      </c>
      <c r="Y106" s="132">
        <v>18380</v>
      </c>
      <c r="Z106" s="132">
        <v>19053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3234</v>
      </c>
      <c r="Y108" s="125">
        <v>3440</v>
      </c>
      <c r="Z108" s="125">
        <v>3800</v>
      </c>
      <c r="AB108" s="122" t="str">
        <f>TEXT(Z108,"###,###")</f>
        <v>3,800</v>
      </c>
      <c r="AD108" s="143">
        <f>Z108/($Z$4)*100</f>
        <v>17.027378231841197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3799</v>
      </c>
      <c r="Y109" s="125">
        <v>3877</v>
      </c>
      <c r="Z109" s="125">
        <v>4042</v>
      </c>
      <c r="AB109" s="122" t="str">
        <f>TEXT(Z109,"###,###")</f>
        <v>4,042</v>
      </c>
      <c r="AD109" s="143">
        <f>Z109/($Z$4)*100</f>
        <v>18.111753371868978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4808</v>
      </c>
      <c r="Y110" s="125">
        <v>5326</v>
      </c>
      <c r="Z110" s="125">
        <v>5294</v>
      </c>
      <c r="AB110" s="122" t="str">
        <f>TEXT(Z110,"###,###")</f>
        <v>5,294</v>
      </c>
      <c r="AD110" s="143">
        <f>Z110/($Z$4)*100</f>
        <v>23.721826410359814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5234</v>
      </c>
      <c r="Y111" s="125">
        <v>5737</v>
      </c>
      <c r="Z111" s="125">
        <v>5911</v>
      </c>
      <c r="AB111" s="122" t="str">
        <f>TEXT(Z111,"###,###")</f>
        <v>5,911</v>
      </c>
      <c r="AD111" s="143">
        <f>Z111/($Z$4)*100</f>
        <v>26.486534928529821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20320</v>
      </c>
      <c r="Y112" s="125">
        <v>21249</v>
      </c>
      <c r="Z112" s="125">
        <v>22317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39.450000000000003</v>
      </c>
      <c r="U118" s="144">
        <v>41.68</v>
      </c>
      <c r="V118" s="144">
        <v>44.87</v>
      </c>
      <c r="W118" s="144">
        <v>39.729999999999997</v>
      </c>
      <c r="X118" s="144">
        <v>42.76</v>
      </c>
      <c r="Y118" s="144">
        <v>43.03</v>
      </c>
      <c r="Z118" s="144">
        <v>43.28</v>
      </c>
      <c r="AB118" s="122" t="str">
        <f>TEXT(Z118,"##.0")</f>
        <v>43.3</v>
      </c>
    </row>
    <row r="120" spans="19:32" x14ac:dyDescent="0.25">
      <c r="S120" s="115" t="s">
        <v>106</v>
      </c>
      <c r="T120" s="125">
        <v>10542</v>
      </c>
      <c r="U120" s="125">
        <v>10712</v>
      </c>
      <c r="V120" s="125">
        <v>10888</v>
      </c>
      <c r="W120" s="125">
        <v>11084</v>
      </c>
      <c r="X120" s="125">
        <v>11148</v>
      </c>
      <c r="Y120" s="125">
        <v>11515</v>
      </c>
      <c r="Z120" s="125">
        <v>12003</v>
      </c>
      <c r="AB120" s="122" t="str">
        <f>TEXT(Z120,"###,###")</f>
        <v>12,003</v>
      </c>
    </row>
    <row r="121" spans="19:32" x14ac:dyDescent="0.25">
      <c r="S121" s="115" t="s">
        <v>107</v>
      </c>
      <c r="T121" s="125">
        <v>2083</v>
      </c>
      <c r="U121" s="125">
        <v>2086</v>
      </c>
      <c r="V121" s="125">
        <v>2081</v>
      </c>
      <c r="W121" s="125">
        <v>2031</v>
      </c>
      <c r="X121" s="125">
        <v>2005</v>
      </c>
      <c r="Y121" s="125">
        <v>1901</v>
      </c>
      <c r="Z121" s="125">
        <v>2041</v>
      </c>
      <c r="AB121" s="122" t="str">
        <f>TEXT(Z121,"###,###")</f>
        <v>2,041</v>
      </c>
    </row>
    <row r="122" spans="19:32" x14ac:dyDescent="0.25">
      <c r="S122" s="115" t="s">
        <v>108</v>
      </c>
      <c r="T122" s="125">
        <v>1524</v>
      </c>
      <c r="U122" s="125">
        <v>1483</v>
      </c>
      <c r="V122" s="125">
        <v>1411</v>
      </c>
      <c r="W122" s="125">
        <v>1426</v>
      </c>
      <c r="X122" s="125">
        <v>1411</v>
      </c>
      <c r="Y122" s="125">
        <v>1496</v>
      </c>
      <c r="Z122" s="125">
        <v>1513</v>
      </c>
      <c r="AB122" s="122" t="str">
        <f>TEXT(Z122,"###,###")</f>
        <v>1,513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12066</v>
      </c>
      <c r="U124" s="125">
        <v>12195</v>
      </c>
      <c r="V124" s="125">
        <v>12299</v>
      </c>
      <c r="W124" s="125">
        <v>12510</v>
      </c>
      <c r="X124" s="125">
        <v>12559</v>
      </c>
      <c r="Y124" s="125">
        <v>13011</v>
      </c>
      <c r="Z124" s="125">
        <v>13516</v>
      </c>
      <c r="AB124" s="122" t="str">
        <f>TEXT(Z124,"###,###")</f>
        <v>13,516</v>
      </c>
      <c r="AD124" s="139">
        <f>Z124/$Z$7*100</f>
        <v>86.863753213367616</v>
      </c>
    </row>
    <row r="125" spans="19:32" x14ac:dyDescent="0.25">
      <c r="S125" s="115" t="s">
        <v>110</v>
      </c>
      <c r="T125" s="125">
        <v>3607</v>
      </c>
      <c r="U125" s="125">
        <v>3569</v>
      </c>
      <c r="V125" s="125">
        <v>3492</v>
      </c>
      <c r="W125" s="125">
        <v>3457</v>
      </c>
      <c r="X125" s="125">
        <v>3416</v>
      </c>
      <c r="Y125" s="125">
        <v>3397</v>
      </c>
      <c r="Z125" s="125">
        <v>3554</v>
      </c>
      <c r="AB125" s="122" t="str">
        <f>TEXT(Z125,"###,###")</f>
        <v>3,554</v>
      </c>
      <c r="AD125" s="139">
        <f>Z125/$Z$7*100</f>
        <v>22.840616966580978</v>
      </c>
    </row>
    <row r="127" spans="19:32" x14ac:dyDescent="0.25">
      <c r="S127" s="115" t="s">
        <v>111</v>
      </c>
      <c r="T127" s="125">
        <v>7539</v>
      </c>
      <c r="U127" s="125">
        <v>7616</v>
      </c>
      <c r="V127" s="125">
        <v>7597</v>
      </c>
      <c r="W127" s="125">
        <v>7676</v>
      </c>
      <c r="X127" s="125">
        <v>7680</v>
      </c>
      <c r="Y127" s="125">
        <v>7807</v>
      </c>
      <c r="Z127" s="125">
        <v>8241</v>
      </c>
      <c r="AB127" s="122" t="str">
        <f>TEXT(Z127,"###,###")</f>
        <v>8,241</v>
      </c>
      <c r="AD127" s="139">
        <f>Z127/$Z$7*100</f>
        <v>52.962724935732652</v>
      </c>
    </row>
    <row r="128" spans="19:32" x14ac:dyDescent="0.25">
      <c r="S128" s="115" t="s">
        <v>112</v>
      </c>
      <c r="T128" s="125">
        <v>6605</v>
      </c>
      <c r="U128" s="125">
        <v>6662</v>
      </c>
      <c r="V128" s="125">
        <v>6777</v>
      </c>
      <c r="W128" s="125">
        <v>6863</v>
      </c>
      <c r="X128" s="125">
        <v>6879</v>
      </c>
      <c r="Y128" s="125">
        <v>7105</v>
      </c>
      <c r="Z128" s="125">
        <v>7319</v>
      </c>
      <c r="AB128" s="122" t="str">
        <f>TEXT(Z128,"###,###")</f>
        <v>7,319</v>
      </c>
      <c r="AD128" s="139">
        <f>Z128/$Z$7*100</f>
        <v>47.037275064267355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25" id="{8DB93BDA-5F12-4C74-93DF-3FD14DCC49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28" id="{E050DAA8-C777-4775-947C-CC0F61B15F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31" id="{01ECB2BC-E1E7-4E9D-B54D-BE87CD8E72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34" id="{D3AC90F3-538F-4CAF-9ABD-476844C490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0D760-58C1-4142-9516-C4E22152214F}">
  <sheetPr codeName="Sheet6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Banyule</v>
      </c>
      <c r="T1" s="113"/>
      <c r="U1" s="113"/>
      <c r="V1" s="113"/>
      <c r="W1" s="113"/>
      <c r="X1" s="113"/>
      <c r="Y1" s="114" t="str">
        <f>Y3</f>
        <v>8.4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119</v>
      </c>
      <c r="Y3" s="118" t="s">
        <v>216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8.4 Banyule,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94540</v>
      </c>
      <c r="U4" s="121">
        <v>94512</v>
      </c>
      <c r="V4" s="121">
        <v>94180</v>
      </c>
      <c r="W4" s="121">
        <v>94259</v>
      </c>
      <c r="X4" s="121">
        <v>95099</v>
      </c>
      <c r="Y4" s="121">
        <v>98329</v>
      </c>
      <c r="Z4" s="121">
        <v>100699</v>
      </c>
      <c r="AB4" s="122" t="str">
        <f>TEXT(Z4,"###,###")</f>
        <v>100,699</v>
      </c>
      <c r="AD4" s="123">
        <f>Z4/Y4-1</f>
        <v>2.410275707065046E-2</v>
      </c>
      <c r="AF4" s="123">
        <f t="shared" ref="AF4:AF9" si="0">Z4/T4-1</f>
        <v>6.5147027713137406E-2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46956</v>
      </c>
      <c r="U5" s="121">
        <v>47108</v>
      </c>
      <c r="V5" s="121">
        <v>46874</v>
      </c>
      <c r="W5" s="121">
        <v>46515</v>
      </c>
      <c r="X5" s="121">
        <v>46921</v>
      </c>
      <c r="Y5" s="121">
        <v>48749</v>
      </c>
      <c r="Z5" s="121">
        <v>49878</v>
      </c>
      <c r="AB5" s="122" t="str">
        <f>TEXT(Z5,"###,###")</f>
        <v>49,878</v>
      </c>
      <c r="AD5" s="123">
        <f t="shared" ref="AD5:AD9" si="1">Z5/Y5-1</f>
        <v>2.3159449424603684E-2</v>
      </c>
      <c r="AF5" s="123">
        <f t="shared" si="0"/>
        <v>6.2228469205213299E-2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47584</v>
      </c>
      <c r="U6" s="121">
        <v>47403</v>
      </c>
      <c r="V6" s="121">
        <v>47306</v>
      </c>
      <c r="W6" s="121">
        <v>47744</v>
      </c>
      <c r="X6" s="121">
        <v>48178</v>
      </c>
      <c r="Y6" s="121">
        <v>49580</v>
      </c>
      <c r="Z6" s="121">
        <v>50818</v>
      </c>
      <c r="AB6" s="122" t="str">
        <f>TEXT(Z6,"###,###")</f>
        <v>50,818</v>
      </c>
      <c r="AD6" s="123">
        <f t="shared" si="1"/>
        <v>2.4969745865268234E-2</v>
      </c>
      <c r="AF6" s="123">
        <f t="shared" si="0"/>
        <v>6.7964021519838491E-2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69246</v>
      </c>
      <c r="U7" s="121">
        <v>69038</v>
      </c>
      <c r="V7" s="121">
        <v>68948</v>
      </c>
      <c r="W7" s="121">
        <v>68567</v>
      </c>
      <c r="X7" s="121">
        <v>69360</v>
      </c>
      <c r="Y7" s="121">
        <v>70480</v>
      </c>
      <c r="Z7" s="121">
        <v>72377</v>
      </c>
      <c r="AB7" s="122" t="str">
        <f>TEXT(Z7,"###,###")</f>
        <v>72,377</v>
      </c>
      <c r="AD7" s="123">
        <f t="shared" si="1"/>
        <v>2.6915437003405263E-2</v>
      </c>
      <c r="AF7" s="123">
        <f t="shared" si="0"/>
        <v>4.5215608121768724E-2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100,699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72,377</v>
      </c>
      <c r="P8" s="48"/>
      <c r="S8" s="120" t="s">
        <v>88</v>
      </c>
      <c r="T8" s="121">
        <v>40602.43</v>
      </c>
      <c r="U8" s="121">
        <v>41460</v>
      </c>
      <c r="V8" s="121">
        <v>42214.5</v>
      </c>
      <c r="W8" s="121">
        <v>44118.98</v>
      </c>
      <c r="X8" s="121">
        <v>46082</v>
      </c>
      <c r="Y8" s="121">
        <v>47073.94</v>
      </c>
      <c r="Z8" s="121">
        <v>48800</v>
      </c>
      <c r="AB8" s="122" t="str">
        <f>TEXT(Z8,"$###,###")</f>
        <v>$48,800</v>
      </c>
      <c r="AD8" s="123">
        <f t="shared" si="1"/>
        <v>3.6666996644002969E-2</v>
      </c>
      <c r="AF8" s="123">
        <f t="shared" si="0"/>
        <v>0.20189850705979917</v>
      </c>
    </row>
    <row r="9" spans="1:32" x14ac:dyDescent="0.25">
      <c r="A9" s="52" t="s">
        <v>15</v>
      </c>
      <c r="B9" s="53"/>
      <c r="C9" s="54"/>
      <c r="D9" s="55">
        <f>AD104</f>
        <v>72.827932750076968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50.583748981029885</v>
      </c>
      <c r="P9" s="56" t="s">
        <v>89</v>
      </c>
      <c r="S9" s="120" t="s">
        <v>7</v>
      </c>
      <c r="T9" s="121">
        <v>3843682424</v>
      </c>
      <c r="U9" s="121">
        <v>3938220595</v>
      </c>
      <c r="V9" s="121">
        <v>4025635164</v>
      </c>
      <c r="W9" s="121">
        <v>4152014615</v>
      </c>
      <c r="X9" s="121">
        <v>4344571786</v>
      </c>
      <c r="Y9" s="121">
        <v>4578254522</v>
      </c>
      <c r="Z9" s="121">
        <v>4879440741</v>
      </c>
      <c r="AB9" s="122" t="str">
        <f>TEXT(Z9/1000000,"$#,###.0")&amp;" mil"</f>
        <v>$4,879.4 mil</v>
      </c>
      <c r="AD9" s="123">
        <f t="shared" si="1"/>
        <v>6.5786254904069308E-2</v>
      </c>
      <c r="AF9" s="123">
        <f t="shared" si="0"/>
        <v>0.26947031589621262</v>
      </c>
    </row>
    <row r="10" spans="1:32" x14ac:dyDescent="0.25">
      <c r="A10" s="52" t="s">
        <v>18</v>
      </c>
      <c r="B10" s="53"/>
      <c r="C10" s="54"/>
      <c r="D10" s="55">
        <f>AD105</f>
        <v>20.357699679242096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49.412106055791206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93.539384058471612</v>
      </c>
      <c r="P11" s="56" t="s">
        <v>89</v>
      </c>
      <c r="S11" s="120" t="s">
        <v>30</v>
      </c>
      <c r="T11" s="125">
        <v>85141</v>
      </c>
      <c r="U11" s="125">
        <v>85150</v>
      </c>
      <c r="V11" s="125">
        <v>84960</v>
      </c>
      <c r="W11" s="125">
        <v>85398</v>
      </c>
      <c r="X11" s="125">
        <v>85889</v>
      </c>
      <c r="Y11" s="125">
        <v>88771</v>
      </c>
      <c r="Z11" s="125">
        <v>90890</v>
      </c>
    </row>
    <row r="12" spans="1:32" ht="28.5" customHeight="1" x14ac:dyDescent="0.25">
      <c r="A12" s="52" t="s">
        <v>20</v>
      </c>
      <c r="B12" s="54"/>
      <c r="C12" s="54"/>
      <c r="D12" s="55">
        <f>AD108</f>
        <v>16.384472536966605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13.544358014286306</v>
      </c>
      <c r="P12" s="56" t="s">
        <v>89</v>
      </c>
      <c r="S12" s="120" t="s">
        <v>31</v>
      </c>
      <c r="T12" s="125">
        <v>9396</v>
      </c>
      <c r="U12" s="125">
        <v>9363</v>
      </c>
      <c r="V12" s="125">
        <v>9222</v>
      </c>
      <c r="W12" s="125">
        <v>8860</v>
      </c>
      <c r="X12" s="125">
        <v>9210</v>
      </c>
      <c r="Y12" s="125">
        <v>9558</v>
      </c>
      <c r="Z12" s="125">
        <v>9811</v>
      </c>
    </row>
    <row r="13" spans="1:32" ht="15" customHeight="1" x14ac:dyDescent="0.25">
      <c r="A13" s="52" t="s">
        <v>21</v>
      </c>
      <c r="B13" s="54"/>
      <c r="C13" s="54"/>
      <c r="D13" s="55">
        <f>AD109</f>
        <v>12.765767286666202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20.425227658665925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43.61016494702033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383</v>
      </c>
      <c r="Z15" s="125">
        <v>371</v>
      </c>
      <c r="AB15" s="129">
        <f t="shared" ref="AB15:AB34" si="2">IF(Z15="np",0,Z15/$Z$34)</f>
        <v>3.6842471126823503E-3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122</v>
      </c>
      <c r="Z16" s="125">
        <v>85</v>
      </c>
      <c r="AB16" s="129">
        <f t="shared" si="2"/>
        <v>8.4409974279784305E-4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4637</v>
      </c>
      <c r="Z17" s="125">
        <v>4642</v>
      </c>
      <c r="AB17" s="129">
        <f t="shared" si="2"/>
        <v>4.609777654197162E-2</v>
      </c>
    </row>
    <row r="18" spans="1:28" x14ac:dyDescent="0.25">
      <c r="A18" s="82" t="str">
        <f>$S$1&amp;" ("&amp;$T$2&amp;" to "&amp;$Z$2&amp;")"</f>
        <v>Banyule (2011-12 to 2017-18)</v>
      </c>
      <c r="B18" s="82"/>
      <c r="C18" s="82"/>
      <c r="D18" s="82"/>
      <c r="E18" s="82"/>
      <c r="F18" s="82"/>
      <c r="G18" s="82" t="str">
        <f>$S$1&amp;" ("&amp;$T$2&amp;" to "&amp;$Z$2&amp;")"</f>
        <v>Banyule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612</v>
      </c>
      <c r="Z18" s="125">
        <v>596</v>
      </c>
      <c r="AB18" s="129">
        <f t="shared" si="2"/>
        <v>5.9186287847942881E-3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5971</v>
      </c>
      <c r="Z19" s="125">
        <v>6668</v>
      </c>
      <c r="AB19" s="129">
        <f t="shared" si="2"/>
        <v>6.6217142176188445E-2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3961</v>
      </c>
      <c r="Z20" s="125">
        <v>4028</v>
      </c>
      <c r="AB20" s="129">
        <f t="shared" si="2"/>
        <v>4.0000397223408375E-2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7908</v>
      </c>
      <c r="Z21" s="125">
        <v>8125</v>
      </c>
      <c r="AB21" s="129">
        <f t="shared" si="2"/>
        <v>8.068600482626441E-2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5025</v>
      </c>
      <c r="Z22" s="125">
        <v>5313</v>
      </c>
      <c r="AB22" s="129">
        <f t="shared" si="2"/>
        <v>5.2761199217469884E-2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2669</v>
      </c>
      <c r="Z23" s="125">
        <v>2998</v>
      </c>
      <c r="AB23" s="129">
        <f t="shared" si="2"/>
        <v>2.9771894457740394E-2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2052</v>
      </c>
      <c r="Z24" s="125">
        <v>2131</v>
      </c>
      <c r="AB24" s="129">
        <f t="shared" si="2"/>
        <v>2.1162077081202397E-2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4607</v>
      </c>
      <c r="Z25" s="125">
        <v>4764</v>
      </c>
      <c r="AB25" s="129">
        <f t="shared" si="2"/>
        <v>4.7309307937516761E-2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1597</v>
      </c>
      <c r="Z26" s="125">
        <v>1704</v>
      </c>
      <c r="AB26" s="129">
        <f t="shared" si="2"/>
        <v>1.6921717196794406E-2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9382</v>
      </c>
      <c r="Z27" s="125">
        <v>10287</v>
      </c>
      <c r="AB27" s="129">
        <f t="shared" si="2"/>
        <v>0.10215593004895779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7065</v>
      </c>
      <c r="Z28" s="125">
        <v>7763</v>
      </c>
      <c r="AB28" s="129">
        <f t="shared" si="2"/>
        <v>7.7091132980466534E-2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5792</v>
      </c>
      <c r="Z29" s="125">
        <v>5587</v>
      </c>
      <c r="AB29" s="129">
        <f t="shared" si="2"/>
        <v>5.5482179564841756E-2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11059</v>
      </c>
      <c r="Z30" s="125">
        <v>11358</v>
      </c>
      <c r="AB30" s="129">
        <f t="shared" si="2"/>
        <v>0.11279158680821061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13146</v>
      </c>
      <c r="Z31" s="125">
        <v>14077</v>
      </c>
      <c r="AB31" s="129">
        <f t="shared" si="2"/>
        <v>0.13979284799253219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2312</v>
      </c>
      <c r="Z32" s="125">
        <v>2719</v>
      </c>
      <c r="AB32" s="129">
        <f t="shared" si="2"/>
        <v>2.7001261184321591E-2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2901</v>
      </c>
      <c r="Z33" s="125">
        <v>3213</v>
      </c>
      <c r="AB33" s="129">
        <f t="shared" si="2"/>
        <v>3.1906970277758469E-2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98329</v>
      </c>
      <c r="Z34" s="132">
        <v>100699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25</v>
      </c>
      <c r="Y44" s="125">
        <v>16</v>
      </c>
      <c r="Z44" s="125">
        <v>20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566</v>
      </c>
      <c r="Y45" s="125">
        <v>558</v>
      </c>
      <c r="Z45" s="125">
        <v>573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2137</v>
      </c>
      <c r="Y46" s="125">
        <v>2365</v>
      </c>
      <c r="Z46" s="125">
        <v>2395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4223</v>
      </c>
      <c r="Y47" s="125">
        <v>4407</v>
      </c>
      <c r="Z47" s="125">
        <v>4564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5829</v>
      </c>
      <c r="Y48" s="125">
        <v>6022</v>
      </c>
      <c r="Z48" s="125">
        <v>6120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Banyule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5697</v>
      </c>
      <c r="Y49" s="125">
        <v>5957</v>
      </c>
      <c r="Z49" s="125">
        <v>6130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5353</v>
      </c>
      <c r="Y50" s="125">
        <v>5645</v>
      </c>
      <c r="Z50" s="125">
        <v>5746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5181</v>
      </c>
      <c r="Y51" s="125">
        <v>5218</v>
      </c>
      <c r="Z51" s="125">
        <v>5246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4528</v>
      </c>
      <c r="Y52" s="125">
        <v>4819</v>
      </c>
      <c r="Z52" s="125">
        <v>5019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3886</v>
      </c>
      <c r="Y53" s="125">
        <v>3976</v>
      </c>
      <c r="Z53" s="125">
        <v>4136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3813</v>
      </c>
      <c r="Y54" s="125">
        <v>3892</v>
      </c>
      <c r="Z54" s="125">
        <v>3836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2837</v>
      </c>
      <c r="Y55" s="125">
        <v>2907</v>
      </c>
      <c r="Z55" s="125">
        <v>3012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1685</v>
      </c>
      <c r="Y56" s="125">
        <v>1749</v>
      </c>
      <c r="Z56" s="125">
        <v>1701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644</v>
      </c>
      <c r="Y57" s="125">
        <v>709</v>
      </c>
      <c r="Z57" s="125">
        <v>788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260</v>
      </c>
      <c r="Y58" s="125">
        <v>249</v>
      </c>
      <c r="Z58" s="125">
        <v>269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152</v>
      </c>
      <c r="Y59" s="125">
        <v>146</v>
      </c>
      <c r="Z59" s="125">
        <v>158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109</v>
      </c>
      <c r="Y60" s="125">
        <v>113</v>
      </c>
      <c r="Z60" s="125">
        <v>131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46921</v>
      </c>
      <c r="Y61" s="125">
        <v>48749</v>
      </c>
      <c r="Z61" s="125">
        <v>49878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8</v>
      </c>
      <c r="Y63" s="125">
        <v>11</v>
      </c>
      <c r="Z63" s="125">
        <v>18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Banyule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752</v>
      </c>
      <c r="Y64" s="125">
        <v>749</v>
      </c>
      <c r="Z64" s="125">
        <v>755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2318</v>
      </c>
      <c r="Y65" s="125">
        <v>2506</v>
      </c>
      <c r="Z65" s="125">
        <v>2670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4621</v>
      </c>
      <c r="Y66" s="125">
        <v>4778</v>
      </c>
      <c r="Z66" s="125">
        <v>4821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5788</v>
      </c>
      <c r="Y67" s="125">
        <v>6023</v>
      </c>
      <c r="Z67" s="125">
        <v>6085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5571</v>
      </c>
      <c r="Y68" s="125">
        <v>5715</v>
      </c>
      <c r="Z68" s="125">
        <v>5993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5210</v>
      </c>
      <c r="Y69" s="125">
        <v>5378</v>
      </c>
      <c r="Z69" s="125">
        <v>5566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5115</v>
      </c>
      <c r="Y70" s="125">
        <v>5147</v>
      </c>
      <c r="Z70" s="125">
        <v>5311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4844</v>
      </c>
      <c r="Y71" s="125">
        <v>5059</v>
      </c>
      <c r="Z71" s="125">
        <v>5312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4472</v>
      </c>
      <c r="Y72" s="125">
        <v>4494</v>
      </c>
      <c r="Z72" s="125">
        <v>4427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4057</v>
      </c>
      <c r="Y73" s="125">
        <v>4203</v>
      </c>
      <c r="Z73" s="125">
        <v>4139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2904</v>
      </c>
      <c r="Y74" s="125">
        <v>3002</v>
      </c>
      <c r="Z74" s="125">
        <v>2997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1461</v>
      </c>
      <c r="Y75" s="125">
        <v>1424</v>
      </c>
      <c r="Z75" s="125">
        <v>1535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472</v>
      </c>
      <c r="Y76" s="125">
        <v>521</v>
      </c>
      <c r="Z76" s="125">
        <v>576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243</v>
      </c>
      <c r="Y77" s="125">
        <v>238</v>
      </c>
      <c r="Z77" s="125">
        <v>254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177</v>
      </c>
      <c r="Y78" s="125">
        <v>152</v>
      </c>
      <c r="Z78" s="125">
        <v>150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181</v>
      </c>
      <c r="Y79" s="125">
        <v>180</v>
      </c>
      <c r="Z79" s="125">
        <v>187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48178</v>
      </c>
      <c r="Y80" s="125">
        <v>49580</v>
      </c>
      <c r="Z80" s="125">
        <v>50818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Banyule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5035</v>
      </c>
      <c r="Y83" s="125">
        <v>5232</v>
      </c>
      <c r="Z83" s="125">
        <v>5535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7864</v>
      </c>
      <c r="Y84" s="125">
        <v>8231</v>
      </c>
      <c r="Z84" s="125">
        <v>8449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100,699</v>
      </c>
      <c r="D85" s="96">
        <f t="shared" ref="D85:D90" si="4">AD4</f>
        <v>2.410275707065046E-2</v>
      </c>
      <c r="E85" s="97">
        <f t="shared" ref="E85:E90" si="5">AD4</f>
        <v>2.410275707065046E-2</v>
      </c>
      <c r="F85" s="96">
        <f t="shared" ref="F85:F90" si="6">AF4</f>
        <v>6.5147027713137406E-2</v>
      </c>
      <c r="G85" s="97">
        <f t="shared" ref="G85:G90" si="7">AF4</f>
        <v>6.5147027713137406E-2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5076</v>
      </c>
      <c r="Y85" s="125">
        <v>5067</v>
      </c>
      <c r="Z85" s="125">
        <v>5250</v>
      </c>
    </row>
    <row r="86" spans="1:32" ht="15" customHeight="1" x14ac:dyDescent="0.25">
      <c r="A86" s="98" t="s">
        <v>4</v>
      </c>
      <c r="B86" s="95"/>
      <c r="C86" s="109" t="str">
        <f t="shared" si="3"/>
        <v>49,878</v>
      </c>
      <c r="D86" s="96">
        <f t="shared" si="4"/>
        <v>2.3159449424603684E-2</v>
      </c>
      <c r="E86" s="97">
        <f t="shared" si="5"/>
        <v>2.3159449424603684E-2</v>
      </c>
      <c r="F86" s="96">
        <f t="shared" si="6"/>
        <v>6.2228469205213299E-2</v>
      </c>
      <c r="G86" s="97">
        <f t="shared" si="7"/>
        <v>6.2228469205213299E-2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1955</v>
      </c>
      <c r="Y86" s="125">
        <v>1997</v>
      </c>
      <c r="Z86" s="125">
        <v>2123</v>
      </c>
    </row>
    <row r="87" spans="1:32" ht="15" customHeight="1" x14ac:dyDescent="0.25">
      <c r="A87" s="98" t="s">
        <v>5</v>
      </c>
      <c r="B87" s="95"/>
      <c r="C87" s="109" t="str">
        <f t="shared" si="3"/>
        <v>50,818</v>
      </c>
      <c r="D87" s="96">
        <f t="shared" si="4"/>
        <v>2.4969745865268234E-2</v>
      </c>
      <c r="E87" s="97">
        <f t="shared" si="5"/>
        <v>2.4969745865268234E-2</v>
      </c>
      <c r="F87" s="96">
        <f t="shared" si="6"/>
        <v>6.7964021519838491E-2</v>
      </c>
      <c r="G87" s="97">
        <f t="shared" si="7"/>
        <v>6.7964021519838491E-2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2399</v>
      </c>
      <c r="Y87" s="125">
        <v>2481</v>
      </c>
      <c r="Z87" s="125">
        <v>2555</v>
      </c>
    </row>
    <row r="88" spans="1:32" ht="15" customHeight="1" x14ac:dyDescent="0.25">
      <c r="A88" s="95" t="s">
        <v>6</v>
      </c>
      <c r="B88" s="95"/>
      <c r="C88" s="109" t="str">
        <f t="shared" si="3"/>
        <v>72,377</v>
      </c>
      <c r="D88" s="96">
        <f t="shared" si="4"/>
        <v>2.6915437003405263E-2</v>
      </c>
      <c r="E88" s="97">
        <f t="shared" si="5"/>
        <v>2.6915437003405263E-2</v>
      </c>
      <c r="F88" s="96">
        <f t="shared" si="6"/>
        <v>4.5215608121768724E-2</v>
      </c>
      <c r="G88" s="97">
        <f t="shared" si="7"/>
        <v>4.5215608121768724E-2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1953</v>
      </c>
      <c r="Y88" s="125">
        <v>2054</v>
      </c>
      <c r="Z88" s="125">
        <v>2071</v>
      </c>
    </row>
    <row r="89" spans="1:32" ht="15" customHeight="1" x14ac:dyDescent="0.25">
      <c r="A89" s="95" t="s">
        <v>104</v>
      </c>
      <c r="B89" s="95"/>
      <c r="C89" s="146" t="str">
        <f t="shared" si="3"/>
        <v>$48,800</v>
      </c>
      <c r="D89" s="96">
        <f t="shared" si="4"/>
        <v>3.6666996644002969E-2</v>
      </c>
      <c r="E89" s="97">
        <f t="shared" si="5"/>
        <v>3.6666996644002969E-2</v>
      </c>
      <c r="F89" s="96">
        <f t="shared" si="6"/>
        <v>0.20189850705979917</v>
      </c>
      <c r="G89" s="97">
        <f t="shared" si="7"/>
        <v>0.20189850705979917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1474</v>
      </c>
      <c r="Y89" s="125">
        <v>1518</v>
      </c>
      <c r="Z89" s="125">
        <v>1530</v>
      </c>
    </row>
    <row r="90" spans="1:32" ht="15" customHeight="1" x14ac:dyDescent="0.25">
      <c r="A90" s="95" t="s">
        <v>7</v>
      </c>
      <c r="B90" s="95"/>
      <c r="C90" s="109" t="str">
        <f t="shared" si="3"/>
        <v>$4,879.4 mil</v>
      </c>
      <c r="D90" s="96">
        <f t="shared" si="4"/>
        <v>6.5786254904069308E-2</v>
      </c>
      <c r="E90" s="97">
        <f t="shared" si="5"/>
        <v>6.5786254904069308E-2</v>
      </c>
      <c r="F90" s="96">
        <f t="shared" si="6"/>
        <v>0.26947031589621262</v>
      </c>
      <c r="G90" s="97">
        <f t="shared" si="7"/>
        <v>0.26947031589621262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2048</v>
      </c>
      <c r="Y90" s="125">
        <v>2128</v>
      </c>
      <c r="Z90" s="125">
        <v>2306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35045</v>
      </c>
      <c r="Y91" s="125">
        <v>35717</v>
      </c>
      <c r="Z91" s="125">
        <v>36611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3062</v>
      </c>
      <c r="Y93" s="125">
        <v>3219</v>
      </c>
      <c r="Z93" s="125">
        <v>3449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9952</v>
      </c>
      <c r="Y94" s="125">
        <v>10221</v>
      </c>
      <c r="Z94" s="125">
        <v>10613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886</v>
      </c>
      <c r="Y95" s="125">
        <v>888</v>
      </c>
      <c r="Z95" s="125">
        <v>937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3412</v>
      </c>
      <c r="Y96" s="125">
        <v>3661</v>
      </c>
      <c r="Z96" s="125">
        <v>3852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6736</v>
      </c>
      <c r="Y97" s="125">
        <v>7071</v>
      </c>
      <c r="Z97" s="125">
        <v>7126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2926</v>
      </c>
      <c r="Y98" s="125">
        <v>2911</v>
      </c>
      <c r="Z98" s="125">
        <v>3047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150</v>
      </c>
      <c r="Y99" s="125">
        <v>144</v>
      </c>
      <c r="Z99" s="125">
        <v>164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809</v>
      </c>
      <c r="Y100" s="125">
        <v>845</v>
      </c>
      <c r="Z100" s="125">
        <v>949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34315</v>
      </c>
      <c r="Y101" s="125">
        <v>34763</v>
      </c>
      <c r="Z101" s="125">
        <v>35763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65401</v>
      </c>
      <c r="Y104" s="125">
        <v>70731</v>
      </c>
      <c r="Z104" s="125">
        <v>73337</v>
      </c>
      <c r="AB104" s="122" t="str">
        <f>TEXT(Z104,"###,###")</f>
        <v>73,337</v>
      </c>
      <c r="AD104" s="143">
        <f>Z104/($Z$4)*100</f>
        <v>72.827932750076968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21521</v>
      </c>
      <c r="Y105" s="125">
        <v>20869</v>
      </c>
      <c r="Z105" s="125">
        <v>20500</v>
      </c>
      <c r="AB105" s="122" t="str">
        <f>TEXT(Z105,"###,###")</f>
        <v>20,500</v>
      </c>
      <c r="AD105" s="143">
        <f>Z105/($Z$4)*100</f>
        <v>20.357699679242096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86922</v>
      </c>
      <c r="Y106" s="132">
        <v>91600</v>
      </c>
      <c r="Z106" s="132">
        <v>93837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12806</v>
      </c>
      <c r="Y108" s="125">
        <v>14346</v>
      </c>
      <c r="Z108" s="125">
        <v>16499</v>
      </c>
      <c r="AB108" s="122" t="str">
        <f>TEXT(Z108,"###,###")</f>
        <v>16,499</v>
      </c>
      <c r="AD108" s="143">
        <f>Z108/($Z$4)*100</f>
        <v>16.384472536966605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11924</v>
      </c>
      <c r="Y109" s="125">
        <v>12615</v>
      </c>
      <c r="Z109" s="125">
        <v>12855</v>
      </c>
      <c r="AB109" s="122" t="str">
        <f>TEXT(Z109,"###,###")</f>
        <v>12,855</v>
      </c>
      <c r="AD109" s="143">
        <f>Z109/($Z$4)*100</f>
        <v>12.765767286666202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20121</v>
      </c>
      <c r="Y110" s="125">
        <v>21029</v>
      </c>
      <c r="Z110" s="125">
        <v>20568</v>
      </c>
      <c r="AB110" s="122" t="str">
        <f>TEXT(Z110,"###,###")</f>
        <v>20,568</v>
      </c>
      <c r="AD110" s="143">
        <f>Z110/($Z$4)*100</f>
        <v>20.425227658665925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42071</v>
      </c>
      <c r="Y111" s="125">
        <v>43610</v>
      </c>
      <c r="Z111" s="125">
        <v>43915</v>
      </c>
      <c r="AB111" s="122" t="str">
        <f>TEXT(Z111,"###,###")</f>
        <v>43,915</v>
      </c>
      <c r="AD111" s="143">
        <f>Z111/($Z$4)*100</f>
        <v>43.61016494702033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95099</v>
      </c>
      <c r="Y112" s="125">
        <v>98329</v>
      </c>
      <c r="Z112" s="125">
        <v>100699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44.33</v>
      </c>
      <c r="U118" s="144">
        <v>38.54</v>
      </c>
      <c r="V118" s="144">
        <v>39.729999999999997</v>
      </c>
      <c r="W118" s="144">
        <v>38.82</v>
      </c>
      <c r="X118" s="144">
        <v>42.76</v>
      </c>
      <c r="Y118" s="144">
        <v>41.75</v>
      </c>
      <c r="Z118" s="144">
        <v>41.76</v>
      </c>
      <c r="AB118" s="122" t="str">
        <f>TEXT(Z118,"##.0")</f>
        <v>41.8</v>
      </c>
    </row>
    <row r="120" spans="19:32" x14ac:dyDescent="0.25">
      <c r="S120" s="115" t="s">
        <v>106</v>
      </c>
      <c r="T120" s="125">
        <v>59847</v>
      </c>
      <c r="U120" s="125">
        <v>59682</v>
      </c>
      <c r="V120" s="125">
        <v>59728</v>
      </c>
      <c r="W120" s="125">
        <v>59706</v>
      </c>
      <c r="X120" s="125">
        <v>60150</v>
      </c>
      <c r="Y120" s="125">
        <v>60922</v>
      </c>
      <c r="Z120" s="125">
        <v>62568</v>
      </c>
      <c r="AB120" s="122" t="str">
        <f>TEXT(Z120,"###,###")</f>
        <v>62,568</v>
      </c>
    </row>
    <row r="121" spans="19:32" x14ac:dyDescent="0.25">
      <c r="S121" s="115" t="s">
        <v>107</v>
      </c>
      <c r="T121" s="125">
        <v>4680</v>
      </c>
      <c r="U121" s="125">
        <v>4655</v>
      </c>
      <c r="V121" s="125">
        <v>4571</v>
      </c>
      <c r="W121" s="125">
        <v>4367</v>
      </c>
      <c r="X121" s="125">
        <v>4395</v>
      </c>
      <c r="Y121" s="125">
        <v>4489</v>
      </c>
      <c r="Z121" s="125">
        <v>4670</v>
      </c>
      <c r="AB121" s="122" t="str">
        <f>TEXT(Z121,"###,###")</f>
        <v>4,670</v>
      </c>
    </row>
    <row r="122" spans="19:32" x14ac:dyDescent="0.25">
      <c r="S122" s="115" t="s">
        <v>108</v>
      </c>
      <c r="T122" s="125">
        <v>4716</v>
      </c>
      <c r="U122" s="125">
        <v>4698</v>
      </c>
      <c r="V122" s="125">
        <v>4648</v>
      </c>
      <c r="W122" s="125">
        <v>4492</v>
      </c>
      <c r="X122" s="125">
        <v>4814</v>
      </c>
      <c r="Y122" s="125">
        <v>5069</v>
      </c>
      <c r="Z122" s="125">
        <v>5133</v>
      </c>
      <c r="AB122" s="122" t="str">
        <f>TEXT(Z122,"###,###")</f>
        <v>5,133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64563</v>
      </c>
      <c r="U124" s="125">
        <v>64380</v>
      </c>
      <c r="V124" s="125">
        <v>64376</v>
      </c>
      <c r="W124" s="125">
        <v>64198</v>
      </c>
      <c r="X124" s="125">
        <v>64964</v>
      </c>
      <c r="Y124" s="125">
        <v>65991</v>
      </c>
      <c r="Z124" s="125">
        <v>67701</v>
      </c>
      <c r="AB124" s="122" t="str">
        <f>TEXT(Z124,"###,###")</f>
        <v>67,701</v>
      </c>
      <c r="AD124" s="139">
        <f>Z124/$Z$7*100</f>
        <v>93.539384058471612</v>
      </c>
    </row>
    <row r="125" spans="19:32" x14ac:dyDescent="0.25">
      <c r="S125" s="115" t="s">
        <v>110</v>
      </c>
      <c r="T125" s="125">
        <v>9396</v>
      </c>
      <c r="U125" s="125">
        <v>9353</v>
      </c>
      <c r="V125" s="125">
        <v>9219</v>
      </c>
      <c r="W125" s="125">
        <v>8859</v>
      </c>
      <c r="X125" s="125">
        <v>9209</v>
      </c>
      <c r="Y125" s="125">
        <v>9558</v>
      </c>
      <c r="Z125" s="125">
        <v>9803</v>
      </c>
      <c r="AB125" s="122" t="str">
        <f>TEXT(Z125,"###,###")</f>
        <v>9,803</v>
      </c>
      <c r="AD125" s="139">
        <f>Z125/$Z$7*100</f>
        <v>13.544358014286306</v>
      </c>
    </row>
    <row r="127" spans="19:32" x14ac:dyDescent="0.25">
      <c r="S127" s="115" t="s">
        <v>111</v>
      </c>
      <c r="T127" s="125">
        <v>35280</v>
      </c>
      <c r="U127" s="125">
        <v>35151</v>
      </c>
      <c r="V127" s="125">
        <v>35025</v>
      </c>
      <c r="W127" s="125">
        <v>34712</v>
      </c>
      <c r="X127" s="125">
        <v>35045</v>
      </c>
      <c r="Y127" s="125">
        <v>35717</v>
      </c>
      <c r="Z127" s="125">
        <v>36611</v>
      </c>
      <c r="AB127" s="122" t="str">
        <f>TEXT(Z127,"###,###")</f>
        <v>36,611</v>
      </c>
      <c r="AD127" s="139">
        <f>Z127/$Z$7*100</f>
        <v>50.583748981029885</v>
      </c>
    </row>
    <row r="128" spans="19:32" x14ac:dyDescent="0.25">
      <c r="S128" s="115" t="s">
        <v>112</v>
      </c>
      <c r="T128" s="125">
        <v>33966</v>
      </c>
      <c r="U128" s="125">
        <v>33886</v>
      </c>
      <c r="V128" s="125">
        <v>33923</v>
      </c>
      <c r="W128" s="125">
        <v>33855</v>
      </c>
      <c r="X128" s="125">
        <v>34315</v>
      </c>
      <c r="Y128" s="125">
        <v>34763</v>
      </c>
      <c r="Z128" s="125">
        <v>35763</v>
      </c>
      <c r="AB128" s="122" t="str">
        <f>TEXT(Z128,"###,###")</f>
        <v>35,763</v>
      </c>
      <c r="AD128" s="139">
        <f>Z128/$Z$7*100</f>
        <v>49.412106055791206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65" id="{5CAE3E3F-047B-4D47-A660-5BA81A52E9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68" id="{88F1ED50-1774-49D2-8571-EEB81AAF5A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71" id="{D4B6F521-5815-43E7-BEF4-6BC93E594E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74" id="{AAD3E771-5C52-4173-A0CA-6E216833093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53FC1-32FB-4C31-9AD8-C25517A21977}">
  <sheetPr codeName="Sheet11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Monash</v>
      </c>
      <c r="T1" s="113"/>
      <c r="U1" s="113"/>
      <c r="V1" s="113"/>
      <c r="W1" s="113"/>
      <c r="X1" s="113"/>
      <c r="Y1" s="114" t="str">
        <f>Y3</f>
        <v>8.49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167</v>
      </c>
      <c r="Y3" s="118" t="s">
        <v>257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8.49 Monash,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133541</v>
      </c>
      <c r="U4" s="121">
        <v>133881</v>
      </c>
      <c r="V4" s="121">
        <v>131755</v>
      </c>
      <c r="W4" s="121">
        <v>132211</v>
      </c>
      <c r="X4" s="121">
        <v>132442</v>
      </c>
      <c r="Y4" s="121">
        <v>137341</v>
      </c>
      <c r="Z4" s="121">
        <v>142847</v>
      </c>
      <c r="AB4" s="122" t="str">
        <f>TEXT(Z4,"###,###")</f>
        <v>142,847</v>
      </c>
      <c r="AD4" s="123">
        <f>Z4/Y4-1</f>
        <v>4.0089994976008514E-2</v>
      </c>
      <c r="AF4" s="123">
        <f t="shared" ref="AF4:AF9" si="0">Z4/T4-1</f>
        <v>6.9686463333358262E-2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70012</v>
      </c>
      <c r="U5" s="121">
        <v>69848</v>
      </c>
      <c r="V5" s="121">
        <v>68448</v>
      </c>
      <c r="W5" s="121">
        <v>68524</v>
      </c>
      <c r="X5" s="121">
        <v>68598</v>
      </c>
      <c r="Y5" s="121">
        <v>71340</v>
      </c>
      <c r="Z5" s="121">
        <v>74169</v>
      </c>
      <c r="AB5" s="122" t="str">
        <f>TEXT(Z5,"###,###")</f>
        <v>74,169</v>
      </c>
      <c r="AD5" s="123">
        <f t="shared" ref="AD5:AD9" si="1">Z5/Y5-1</f>
        <v>3.9655172413793016E-2</v>
      </c>
      <c r="AF5" s="123">
        <f t="shared" si="0"/>
        <v>5.9375535622464781E-2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63529</v>
      </c>
      <c r="U6" s="121">
        <v>64030</v>
      </c>
      <c r="V6" s="121">
        <v>63307</v>
      </c>
      <c r="W6" s="121">
        <v>63687</v>
      </c>
      <c r="X6" s="121">
        <v>63844</v>
      </c>
      <c r="Y6" s="121">
        <v>66001</v>
      </c>
      <c r="Z6" s="121">
        <v>68675</v>
      </c>
      <c r="AB6" s="122" t="str">
        <f>TEXT(Z6,"###,###")</f>
        <v>68,675</v>
      </c>
      <c r="AD6" s="123">
        <f t="shared" si="1"/>
        <v>4.0514537658520311E-2</v>
      </c>
      <c r="AF6" s="123">
        <f t="shared" si="0"/>
        <v>8.100237686725742E-2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97958</v>
      </c>
      <c r="U7" s="121">
        <v>97713</v>
      </c>
      <c r="V7" s="121">
        <v>97007</v>
      </c>
      <c r="W7" s="121">
        <v>96593</v>
      </c>
      <c r="X7" s="121">
        <v>96923</v>
      </c>
      <c r="Y7" s="121">
        <v>98765</v>
      </c>
      <c r="Z7" s="121">
        <v>102081</v>
      </c>
      <c r="AB7" s="122" t="str">
        <f>TEXT(Z7,"###,###")</f>
        <v>102,081</v>
      </c>
      <c r="AD7" s="123">
        <f t="shared" si="1"/>
        <v>3.3574646889080073E-2</v>
      </c>
      <c r="AF7" s="123">
        <f t="shared" si="0"/>
        <v>4.208946691439186E-2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142,847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102,081</v>
      </c>
      <c r="P8" s="48"/>
      <c r="S8" s="120" t="s">
        <v>88</v>
      </c>
      <c r="T8" s="121">
        <v>37063.42</v>
      </c>
      <c r="U8" s="121">
        <v>37700</v>
      </c>
      <c r="V8" s="121">
        <v>38553</v>
      </c>
      <c r="W8" s="121">
        <v>40134.400000000001</v>
      </c>
      <c r="X8" s="121">
        <v>41880</v>
      </c>
      <c r="Y8" s="121">
        <v>41693.93</v>
      </c>
      <c r="Z8" s="121">
        <v>42340</v>
      </c>
      <c r="AB8" s="122" t="str">
        <f>TEXT(Z8,"$###,###")</f>
        <v>$42,340</v>
      </c>
      <c r="AD8" s="123">
        <f t="shared" si="1"/>
        <v>1.5495540957640497E-2</v>
      </c>
      <c r="AF8" s="123">
        <f t="shared" si="0"/>
        <v>0.14236624682773469</v>
      </c>
    </row>
    <row r="9" spans="1:32" x14ac:dyDescent="0.25">
      <c r="A9" s="52" t="s">
        <v>15</v>
      </c>
      <c r="B9" s="53"/>
      <c r="C9" s="54"/>
      <c r="D9" s="55">
        <f>AD104</f>
        <v>77.138476831855058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52.330992055328608</v>
      </c>
      <c r="P9" s="56" t="s">
        <v>89</v>
      </c>
      <c r="S9" s="120" t="s">
        <v>7</v>
      </c>
      <c r="T9" s="121">
        <v>4956985509</v>
      </c>
      <c r="U9" s="121">
        <v>5089942730</v>
      </c>
      <c r="V9" s="121">
        <v>5186638565</v>
      </c>
      <c r="W9" s="121">
        <v>5313099159</v>
      </c>
      <c r="X9" s="121">
        <v>5516489979</v>
      </c>
      <c r="Y9" s="121">
        <v>5719101659</v>
      </c>
      <c r="Z9" s="121">
        <v>6081233434</v>
      </c>
      <c r="AB9" s="122" t="str">
        <f>TEXT(Z9/1000000,"$#,###.0")&amp;" mil"</f>
        <v>$6,081.2 mil</v>
      </c>
      <c r="AD9" s="123">
        <f t="shared" si="1"/>
        <v>6.3319695398336373E-2</v>
      </c>
      <c r="AF9" s="123">
        <f t="shared" si="0"/>
        <v>0.22680072857965672</v>
      </c>
    </row>
    <row r="10" spans="1:32" x14ac:dyDescent="0.25">
      <c r="A10" s="52" t="s">
        <v>18</v>
      </c>
      <c r="B10" s="53"/>
      <c r="C10" s="54"/>
      <c r="D10" s="55">
        <f>AD105</f>
        <v>14.901257989317241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47.666069101987638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93.221069542814035</v>
      </c>
      <c r="P11" s="56" t="s">
        <v>89</v>
      </c>
      <c r="S11" s="120" t="s">
        <v>30</v>
      </c>
      <c r="T11" s="125">
        <v>120220</v>
      </c>
      <c r="U11" s="125">
        <v>120652</v>
      </c>
      <c r="V11" s="125">
        <v>118870</v>
      </c>
      <c r="W11" s="125">
        <v>119540</v>
      </c>
      <c r="X11" s="125">
        <v>119392</v>
      </c>
      <c r="Y11" s="125">
        <v>123780</v>
      </c>
      <c r="Z11" s="125">
        <v>128360</v>
      </c>
    </row>
    <row r="12" spans="1:32" ht="28.5" customHeight="1" x14ac:dyDescent="0.25">
      <c r="A12" s="52" t="s">
        <v>20</v>
      </c>
      <c r="B12" s="54"/>
      <c r="C12" s="54"/>
      <c r="D12" s="55">
        <f>AD108</f>
        <v>17.822565402143553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14.187752862922581</v>
      </c>
      <c r="P12" s="56" t="s">
        <v>89</v>
      </c>
      <c r="S12" s="120" t="s">
        <v>31</v>
      </c>
      <c r="T12" s="125">
        <v>13321</v>
      </c>
      <c r="U12" s="125">
        <v>13229</v>
      </c>
      <c r="V12" s="125">
        <v>12885</v>
      </c>
      <c r="W12" s="125">
        <v>12671</v>
      </c>
      <c r="X12" s="125">
        <v>13050</v>
      </c>
      <c r="Y12" s="125">
        <v>13561</v>
      </c>
      <c r="Z12" s="125">
        <v>14487</v>
      </c>
    </row>
    <row r="13" spans="1:32" ht="15" customHeight="1" x14ac:dyDescent="0.25">
      <c r="A13" s="52" t="s">
        <v>21</v>
      </c>
      <c r="B13" s="54"/>
      <c r="C13" s="54"/>
      <c r="D13" s="55">
        <f>AD109</f>
        <v>13.15393392930898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19.574789810076513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41.488445679643256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506</v>
      </c>
      <c r="Z15" s="125">
        <v>478</v>
      </c>
      <c r="AB15" s="129">
        <f t="shared" ref="AB15:AB34" si="2">IF(Z15="np",0,Z15/$Z$34)</f>
        <v>3.3462375828683835E-3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150</v>
      </c>
      <c r="Z16" s="125">
        <v>129</v>
      </c>
      <c r="AB16" s="129">
        <f t="shared" si="2"/>
        <v>9.0306411755234619E-4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7540</v>
      </c>
      <c r="Z17" s="125">
        <v>7576</v>
      </c>
      <c r="AB17" s="129">
        <f t="shared" si="2"/>
        <v>5.3035765539353297E-2</v>
      </c>
    </row>
    <row r="18" spans="1:28" x14ac:dyDescent="0.25">
      <c r="A18" s="82" t="str">
        <f>$S$1&amp;" ("&amp;$T$2&amp;" to "&amp;$Z$2&amp;")"</f>
        <v>Monash (2011-12 to 2017-18)</v>
      </c>
      <c r="B18" s="82"/>
      <c r="C18" s="82"/>
      <c r="D18" s="82"/>
      <c r="E18" s="82"/>
      <c r="F18" s="82"/>
      <c r="G18" s="82" t="str">
        <f>$S$1&amp;" ("&amp;$T$2&amp;" to "&amp;$Z$2&amp;")"</f>
        <v>Monash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742</v>
      </c>
      <c r="Z18" s="125">
        <v>765</v>
      </c>
      <c r="AB18" s="129">
        <f t="shared" si="2"/>
        <v>5.3553802319964714E-3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5549</v>
      </c>
      <c r="Z19" s="125">
        <v>6468</v>
      </c>
      <c r="AB19" s="129">
        <f t="shared" si="2"/>
        <v>4.5279214824252519E-2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7565</v>
      </c>
      <c r="Z20" s="125">
        <v>7691</v>
      </c>
      <c r="AB20" s="129">
        <f t="shared" si="2"/>
        <v>5.3840822698411589E-2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13113</v>
      </c>
      <c r="Z21" s="125">
        <v>13508</v>
      </c>
      <c r="AB21" s="129">
        <f t="shared" si="2"/>
        <v>9.4562713952690641E-2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10141</v>
      </c>
      <c r="Z22" s="125">
        <v>10432</v>
      </c>
      <c r="AB22" s="129">
        <f t="shared" si="2"/>
        <v>7.3029185072140124E-2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3555</v>
      </c>
      <c r="Z23" s="125">
        <v>4309</v>
      </c>
      <c r="AB23" s="129">
        <f t="shared" si="2"/>
        <v>3.0165141725062478E-2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2981</v>
      </c>
      <c r="Z24" s="125">
        <v>2977</v>
      </c>
      <c r="AB24" s="129">
        <f t="shared" si="2"/>
        <v>2.0840479674056858E-2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7038</v>
      </c>
      <c r="Z25" s="125">
        <v>7269</v>
      </c>
      <c r="AB25" s="129">
        <f t="shared" si="2"/>
        <v>5.0886612949519419E-2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2478</v>
      </c>
      <c r="Z26" s="125">
        <v>2782</v>
      </c>
      <c r="AB26" s="129">
        <f t="shared" si="2"/>
        <v>1.9475382752175405E-2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14248</v>
      </c>
      <c r="Z27" s="125">
        <v>15740</v>
      </c>
      <c r="AB27" s="129">
        <f t="shared" si="2"/>
        <v>0.11018782333545682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12268</v>
      </c>
      <c r="Z28" s="125">
        <v>14954</v>
      </c>
      <c r="AB28" s="129">
        <f t="shared" si="2"/>
        <v>0.10468543266571927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4975</v>
      </c>
      <c r="Z29" s="125">
        <v>4529</v>
      </c>
      <c r="AB29" s="129">
        <f t="shared" si="2"/>
        <v>3.1705251072826172E-2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12638</v>
      </c>
      <c r="Z30" s="125">
        <v>13498</v>
      </c>
      <c r="AB30" s="129">
        <f t="shared" si="2"/>
        <v>9.4492708982337748E-2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14244</v>
      </c>
      <c r="Z31" s="125">
        <v>15650</v>
      </c>
      <c r="AB31" s="129">
        <f t="shared" si="2"/>
        <v>0.10955777860228076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2191</v>
      </c>
      <c r="Z32" s="125">
        <v>2534</v>
      </c>
      <c r="AB32" s="129">
        <f t="shared" si="2"/>
        <v>1.7739259487423609E-2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3987</v>
      </c>
      <c r="Z33" s="125">
        <v>4486</v>
      </c>
      <c r="AB33" s="129">
        <f t="shared" si="2"/>
        <v>3.140422970030872E-2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137341</v>
      </c>
      <c r="Z34" s="132">
        <v>142847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26</v>
      </c>
      <c r="Y44" s="125">
        <v>10</v>
      </c>
      <c r="Z44" s="125">
        <v>18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745</v>
      </c>
      <c r="Y45" s="125">
        <v>778</v>
      </c>
      <c r="Z45" s="125">
        <v>753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3133</v>
      </c>
      <c r="Y46" s="125">
        <v>3374</v>
      </c>
      <c r="Z46" s="125">
        <v>3331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7269</v>
      </c>
      <c r="Y47" s="125">
        <v>8021</v>
      </c>
      <c r="Z47" s="125">
        <v>9157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10310</v>
      </c>
      <c r="Y48" s="125">
        <v>10861</v>
      </c>
      <c r="Z48" s="125">
        <v>11740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Monash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8987</v>
      </c>
      <c r="Y49" s="125">
        <v>9066</v>
      </c>
      <c r="Z49" s="125">
        <v>9145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7210</v>
      </c>
      <c r="Y50" s="125">
        <v>7663</v>
      </c>
      <c r="Z50" s="125">
        <v>8112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6930</v>
      </c>
      <c r="Y51" s="125">
        <v>6959</v>
      </c>
      <c r="Z51" s="125">
        <v>6882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6458</v>
      </c>
      <c r="Y52" s="125">
        <v>6784</v>
      </c>
      <c r="Z52" s="125">
        <v>6832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5735</v>
      </c>
      <c r="Y53" s="125">
        <v>5907</v>
      </c>
      <c r="Z53" s="125">
        <v>5813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4722</v>
      </c>
      <c r="Y54" s="125">
        <v>4809</v>
      </c>
      <c r="Z54" s="125">
        <v>4936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3427</v>
      </c>
      <c r="Y55" s="125">
        <v>3381</v>
      </c>
      <c r="Z55" s="125">
        <v>3629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1894</v>
      </c>
      <c r="Y56" s="125">
        <v>1937</v>
      </c>
      <c r="Z56" s="125">
        <v>1976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884</v>
      </c>
      <c r="Y57" s="125">
        <v>910</v>
      </c>
      <c r="Z57" s="125">
        <v>951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473</v>
      </c>
      <c r="Y58" s="125">
        <v>480</v>
      </c>
      <c r="Z58" s="125">
        <v>455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221</v>
      </c>
      <c r="Y59" s="125">
        <v>236</v>
      </c>
      <c r="Z59" s="125">
        <v>254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176</v>
      </c>
      <c r="Y60" s="125">
        <v>162</v>
      </c>
      <c r="Z60" s="125">
        <v>160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68598</v>
      </c>
      <c r="Y61" s="125">
        <v>71340</v>
      </c>
      <c r="Z61" s="125">
        <v>74169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27</v>
      </c>
      <c r="Y63" s="125">
        <v>20</v>
      </c>
      <c r="Z63" s="125">
        <v>15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Monash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965</v>
      </c>
      <c r="Y64" s="125">
        <v>1015</v>
      </c>
      <c r="Z64" s="125">
        <v>962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3443</v>
      </c>
      <c r="Y65" s="125">
        <v>3749</v>
      </c>
      <c r="Z65" s="125">
        <v>3579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6678</v>
      </c>
      <c r="Y66" s="125">
        <v>7428</v>
      </c>
      <c r="Z66" s="125">
        <v>8182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9014</v>
      </c>
      <c r="Y67" s="125">
        <v>9201</v>
      </c>
      <c r="Z67" s="125">
        <v>9894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7666</v>
      </c>
      <c r="Y68" s="125">
        <v>7882</v>
      </c>
      <c r="Z68" s="125">
        <v>8171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6276</v>
      </c>
      <c r="Y69" s="125">
        <v>6727</v>
      </c>
      <c r="Z69" s="125">
        <v>7325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6483</v>
      </c>
      <c r="Y70" s="125">
        <v>6369</v>
      </c>
      <c r="Z70" s="125">
        <v>6455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6680</v>
      </c>
      <c r="Y71" s="125">
        <v>6843</v>
      </c>
      <c r="Z71" s="125">
        <v>7035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5762</v>
      </c>
      <c r="Y72" s="125">
        <v>5908</v>
      </c>
      <c r="Z72" s="125">
        <v>5907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4689</v>
      </c>
      <c r="Y73" s="125">
        <v>4711</v>
      </c>
      <c r="Z73" s="125">
        <v>4816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3036</v>
      </c>
      <c r="Y74" s="125">
        <v>3063</v>
      </c>
      <c r="Z74" s="125">
        <v>3118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1601</v>
      </c>
      <c r="Y75" s="125">
        <v>1578</v>
      </c>
      <c r="Z75" s="125">
        <v>1622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631</v>
      </c>
      <c r="Y76" s="125">
        <v>678</v>
      </c>
      <c r="Z76" s="125">
        <v>694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406</v>
      </c>
      <c r="Y77" s="125">
        <v>387</v>
      </c>
      <c r="Z77" s="125">
        <v>375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248</v>
      </c>
      <c r="Y78" s="125">
        <v>220</v>
      </c>
      <c r="Z78" s="125">
        <v>242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236</v>
      </c>
      <c r="Y79" s="125">
        <v>222</v>
      </c>
      <c r="Z79" s="125">
        <v>246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63844</v>
      </c>
      <c r="Y80" s="125">
        <v>66001</v>
      </c>
      <c r="Z80" s="125">
        <v>68675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Monash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6962</v>
      </c>
      <c r="Y83" s="125">
        <v>7268</v>
      </c>
      <c r="Z83" s="125">
        <v>7531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12434</v>
      </c>
      <c r="Y84" s="125">
        <v>12696</v>
      </c>
      <c r="Z84" s="125">
        <v>13357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142,847</v>
      </c>
      <c r="D85" s="96">
        <f t="shared" ref="D85:D90" si="4">AD4</f>
        <v>4.0089994976008514E-2</v>
      </c>
      <c r="E85" s="97">
        <f t="shared" ref="E85:E90" si="5">AD4</f>
        <v>4.0089994976008514E-2</v>
      </c>
      <c r="F85" s="96">
        <f t="shared" ref="F85:F90" si="6">AF4</f>
        <v>6.9686463333358262E-2</v>
      </c>
      <c r="G85" s="97">
        <f t="shared" ref="G85:G90" si="7">AF4</f>
        <v>6.9686463333358262E-2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5583</v>
      </c>
      <c r="Y85" s="125">
        <v>5733</v>
      </c>
      <c r="Z85" s="125">
        <v>5920</v>
      </c>
    </row>
    <row r="86" spans="1:32" ht="15" customHeight="1" x14ac:dyDescent="0.25">
      <c r="A86" s="98" t="s">
        <v>4</v>
      </c>
      <c r="B86" s="95"/>
      <c r="C86" s="109" t="str">
        <f t="shared" si="3"/>
        <v>74,169</v>
      </c>
      <c r="D86" s="96">
        <f t="shared" si="4"/>
        <v>3.9655172413793016E-2</v>
      </c>
      <c r="E86" s="97">
        <f t="shared" si="5"/>
        <v>3.9655172413793016E-2</v>
      </c>
      <c r="F86" s="96">
        <f t="shared" si="6"/>
        <v>5.9375535622464781E-2</v>
      </c>
      <c r="G86" s="97">
        <f t="shared" si="7"/>
        <v>5.9375535622464781E-2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2094</v>
      </c>
      <c r="Y86" s="125">
        <v>2239</v>
      </c>
      <c r="Z86" s="125">
        <v>2436</v>
      </c>
    </row>
    <row r="87" spans="1:32" ht="15" customHeight="1" x14ac:dyDescent="0.25">
      <c r="A87" s="98" t="s">
        <v>5</v>
      </c>
      <c r="B87" s="95"/>
      <c r="C87" s="109" t="str">
        <f t="shared" si="3"/>
        <v>68,675</v>
      </c>
      <c r="D87" s="96">
        <f t="shared" si="4"/>
        <v>4.0514537658520311E-2</v>
      </c>
      <c r="E87" s="97">
        <f t="shared" si="5"/>
        <v>4.0514537658520311E-2</v>
      </c>
      <c r="F87" s="96">
        <f t="shared" si="6"/>
        <v>8.100237686725742E-2</v>
      </c>
      <c r="G87" s="97">
        <f t="shared" si="7"/>
        <v>8.100237686725742E-2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3468</v>
      </c>
      <c r="Y87" s="125">
        <v>3658</v>
      </c>
      <c r="Z87" s="125">
        <v>3718</v>
      </c>
    </row>
    <row r="88" spans="1:32" ht="15" customHeight="1" x14ac:dyDescent="0.25">
      <c r="A88" s="95" t="s">
        <v>6</v>
      </c>
      <c r="B88" s="95"/>
      <c r="C88" s="109" t="str">
        <f t="shared" si="3"/>
        <v>102,081</v>
      </c>
      <c r="D88" s="96">
        <f t="shared" si="4"/>
        <v>3.3574646889080073E-2</v>
      </c>
      <c r="E88" s="97">
        <f t="shared" si="5"/>
        <v>3.3574646889080073E-2</v>
      </c>
      <c r="F88" s="96">
        <f t="shared" si="6"/>
        <v>4.208946691439186E-2</v>
      </c>
      <c r="G88" s="97">
        <f t="shared" si="7"/>
        <v>4.208946691439186E-2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3165</v>
      </c>
      <c r="Y88" s="125">
        <v>3321</v>
      </c>
      <c r="Z88" s="125">
        <v>3508</v>
      </c>
    </row>
    <row r="89" spans="1:32" ht="15" customHeight="1" x14ac:dyDescent="0.25">
      <c r="A89" s="95" t="s">
        <v>104</v>
      </c>
      <c r="B89" s="95"/>
      <c r="C89" s="146" t="str">
        <f t="shared" si="3"/>
        <v>$42,340</v>
      </c>
      <c r="D89" s="96">
        <f t="shared" si="4"/>
        <v>1.5495540957640497E-2</v>
      </c>
      <c r="E89" s="97">
        <f t="shared" si="5"/>
        <v>1.5495540957640497E-2</v>
      </c>
      <c r="F89" s="96">
        <f t="shared" si="6"/>
        <v>0.14236624682773469</v>
      </c>
      <c r="G89" s="97">
        <f t="shared" si="7"/>
        <v>0.14236624682773469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2181</v>
      </c>
      <c r="Y89" s="125">
        <v>2254</v>
      </c>
      <c r="Z89" s="125">
        <v>2314</v>
      </c>
    </row>
    <row r="90" spans="1:32" ht="15" customHeight="1" x14ac:dyDescent="0.25">
      <c r="A90" s="95" t="s">
        <v>7</v>
      </c>
      <c r="B90" s="95"/>
      <c r="C90" s="109" t="str">
        <f t="shared" si="3"/>
        <v>$6,081.2 mil</v>
      </c>
      <c r="D90" s="96">
        <f t="shared" si="4"/>
        <v>6.3319695398336373E-2</v>
      </c>
      <c r="E90" s="97">
        <f t="shared" si="5"/>
        <v>6.3319695398336373E-2</v>
      </c>
      <c r="F90" s="96">
        <f t="shared" si="6"/>
        <v>0.22680072857965672</v>
      </c>
      <c r="G90" s="97">
        <f t="shared" si="7"/>
        <v>0.22680072857965672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3330</v>
      </c>
      <c r="Y90" s="125">
        <v>3514</v>
      </c>
      <c r="Z90" s="125">
        <v>3891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50674</v>
      </c>
      <c r="Y91" s="125">
        <v>51736</v>
      </c>
      <c r="Z91" s="125">
        <v>53420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4242</v>
      </c>
      <c r="Y93" s="125">
        <v>4475</v>
      </c>
      <c r="Z93" s="125">
        <v>4733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12128</v>
      </c>
      <c r="Y94" s="125">
        <v>12422</v>
      </c>
      <c r="Z94" s="125">
        <v>13015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1226</v>
      </c>
      <c r="Y95" s="125">
        <v>1280</v>
      </c>
      <c r="Z95" s="125">
        <v>1371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4341</v>
      </c>
      <c r="Y96" s="125">
        <v>4690</v>
      </c>
      <c r="Z96" s="125">
        <v>5184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8396</v>
      </c>
      <c r="Y97" s="125">
        <v>8679</v>
      </c>
      <c r="Z97" s="125">
        <v>8829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4315</v>
      </c>
      <c r="Y98" s="125">
        <v>4441</v>
      </c>
      <c r="Z98" s="125">
        <v>4680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306</v>
      </c>
      <c r="Y99" s="125">
        <v>343</v>
      </c>
      <c r="Z99" s="125">
        <v>349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1816</v>
      </c>
      <c r="Y100" s="125">
        <v>1941</v>
      </c>
      <c r="Z100" s="125">
        <v>2101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46249</v>
      </c>
      <c r="Y101" s="125">
        <v>47029</v>
      </c>
      <c r="Z101" s="125">
        <v>48658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98284</v>
      </c>
      <c r="Y104" s="125">
        <v>105177</v>
      </c>
      <c r="Z104" s="125">
        <v>110190</v>
      </c>
      <c r="AB104" s="122" t="str">
        <f>TEXT(Z104,"###,###")</f>
        <v>110,190</v>
      </c>
      <c r="AD104" s="143">
        <f>Z104/($Z$4)*100</f>
        <v>77.138476831855058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21780</v>
      </c>
      <c r="Y105" s="125">
        <v>21314</v>
      </c>
      <c r="Z105" s="125">
        <v>21286</v>
      </c>
      <c r="AB105" s="122" t="str">
        <f>TEXT(Z105,"###,###")</f>
        <v>21,286</v>
      </c>
      <c r="AD105" s="143">
        <f>Z105/($Z$4)*100</f>
        <v>14.901257989317241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120064</v>
      </c>
      <c r="Y106" s="132">
        <v>126491</v>
      </c>
      <c r="Z106" s="132">
        <v>131476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19141</v>
      </c>
      <c r="Y108" s="125">
        <v>20885</v>
      </c>
      <c r="Z108" s="125">
        <v>25459</v>
      </c>
      <c r="AB108" s="122" t="str">
        <f>TEXT(Z108,"###,###")</f>
        <v>25,459</v>
      </c>
      <c r="AD108" s="143">
        <f>Z108/($Z$4)*100</f>
        <v>17.822565402143553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17665</v>
      </c>
      <c r="Y109" s="125">
        <v>18554</v>
      </c>
      <c r="Z109" s="125">
        <v>18790</v>
      </c>
      <c r="AB109" s="122" t="str">
        <f>TEXT(Z109,"###,###")</f>
        <v>18,790</v>
      </c>
      <c r="AD109" s="143">
        <f>Z109/($Z$4)*100</f>
        <v>13.15393392930898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28098</v>
      </c>
      <c r="Y110" s="125">
        <v>29320</v>
      </c>
      <c r="Z110" s="125">
        <v>27962</v>
      </c>
      <c r="AB110" s="122" t="str">
        <f>TEXT(Z110,"###,###")</f>
        <v>27,962</v>
      </c>
      <c r="AD110" s="143">
        <f>Z110/($Z$4)*100</f>
        <v>19.574789810076513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55160</v>
      </c>
      <c r="Y111" s="125">
        <v>57732</v>
      </c>
      <c r="Z111" s="125">
        <v>59265</v>
      </c>
      <c r="AB111" s="122" t="str">
        <f>TEXT(Z111,"###,###")</f>
        <v>59,265</v>
      </c>
      <c r="AD111" s="143">
        <f>Z111/($Z$4)*100</f>
        <v>41.488445679643256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132442</v>
      </c>
      <c r="Y112" s="125">
        <v>137341</v>
      </c>
      <c r="Z112" s="125">
        <v>142847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37.46</v>
      </c>
      <c r="U118" s="144">
        <v>41.53</v>
      </c>
      <c r="V118" s="144">
        <v>43.64</v>
      </c>
      <c r="W118" s="144">
        <v>43.65</v>
      </c>
      <c r="X118" s="144">
        <v>42.59</v>
      </c>
      <c r="Y118" s="144">
        <v>40.39</v>
      </c>
      <c r="Z118" s="144">
        <v>40.229999999999997</v>
      </c>
      <c r="AB118" s="122" t="str">
        <f>TEXT(Z118,"##.0")</f>
        <v>40.2</v>
      </c>
    </row>
    <row r="120" spans="19:32" x14ac:dyDescent="0.25">
      <c r="S120" s="115" t="s">
        <v>106</v>
      </c>
      <c r="T120" s="125">
        <v>84637</v>
      </c>
      <c r="U120" s="125">
        <v>84489</v>
      </c>
      <c r="V120" s="125">
        <v>84122</v>
      </c>
      <c r="W120" s="125">
        <v>83922</v>
      </c>
      <c r="X120" s="125">
        <v>83873</v>
      </c>
      <c r="Y120" s="125">
        <v>85204</v>
      </c>
      <c r="Z120" s="125">
        <v>87594</v>
      </c>
      <c r="AB120" s="122" t="str">
        <f>TEXT(Z120,"###,###")</f>
        <v>87,594</v>
      </c>
    </row>
    <row r="121" spans="19:32" x14ac:dyDescent="0.25">
      <c r="S121" s="115" t="s">
        <v>107</v>
      </c>
      <c r="T121" s="125">
        <v>7070</v>
      </c>
      <c r="U121" s="125">
        <v>6974</v>
      </c>
      <c r="V121" s="125">
        <v>6822</v>
      </c>
      <c r="W121" s="125">
        <v>6575</v>
      </c>
      <c r="X121" s="125">
        <v>6674</v>
      </c>
      <c r="Y121" s="125">
        <v>6689</v>
      </c>
      <c r="Z121" s="125">
        <v>6916</v>
      </c>
      <c r="AB121" s="122" t="str">
        <f>TEXT(Z121,"###,###")</f>
        <v>6,916</v>
      </c>
    </row>
    <row r="122" spans="19:32" x14ac:dyDescent="0.25">
      <c r="S122" s="115" t="s">
        <v>108</v>
      </c>
      <c r="T122" s="125">
        <v>6252</v>
      </c>
      <c r="U122" s="125">
        <v>6252</v>
      </c>
      <c r="V122" s="125">
        <v>6063</v>
      </c>
      <c r="W122" s="125">
        <v>6095</v>
      </c>
      <c r="X122" s="125">
        <v>6373</v>
      </c>
      <c r="Y122" s="125">
        <v>6872</v>
      </c>
      <c r="Z122" s="125">
        <v>7567</v>
      </c>
      <c r="AB122" s="122" t="str">
        <f>TEXT(Z122,"###,###")</f>
        <v>7,567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90889</v>
      </c>
      <c r="U124" s="125">
        <v>90741</v>
      </c>
      <c r="V124" s="125">
        <v>90185</v>
      </c>
      <c r="W124" s="125">
        <v>90017</v>
      </c>
      <c r="X124" s="125">
        <v>90246</v>
      </c>
      <c r="Y124" s="125">
        <v>92076</v>
      </c>
      <c r="Z124" s="125">
        <v>95161</v>
      </c>
      <c r="AB124" s="122" t="str">
        <f>TEXT(Z124,"###,###")</f>
        <v>95,161</v>
      </c>
      <c r="AD124" s="139">
        <f>Z124/$Z$7*100</f>
        <v>93.221069542814035</v>
      </c>
    </row>
    <row r="125" spans="19:32" x14ac:dyDescent="0.25">
      <c r="S125" s="115" t="s">
        <v>110</v>
      </c>
      <c r="T125" s="125">
        <v>13322</v>
      </c>
      <c r="U125" s="125">
        <v>13226</v>
      </c>
      <c r="V125" s="125">
        <v>12885</v>
      </c>
      <c r="W125" s="125">
        <v>12670</v>
      </c>
      <c r="X125" s="125">
        <v>13047</v>
      </c>
      <c r="Y125" s="125">
        <v>13561</v>
      </c>
      <c r="Z125" s="125">
        <v>14483</v>
      </c>
      <c r="AB125" s="122" t="str">
        <f>TEXT(Z125,"###,###")</f>
        <v>14,483</v>
      </c>
      <c r="AD125" s="139">
        <f>Z125/$Z$7*100</f>
        <v>14.187752862922581</v>
      </c>
    </row>
    <row r="127" spans="19:32" x14ac:dyDescent="0.25">
      <c r="S127" s="115" t="s">
        <v>111</v>
      </c>
      <c r="T127" s="125">
        <v>51883</v>
      </c>
      <c r="U127" s="125">
        <v>51641</v>
      </c>
      <c r="V127" s="125">
        <v>50976</v>
      </c>
      <c r="W127" s="125">
        <v>50543</v>
      </c>
      <c r="X127" s="125">
        <v>50674</v>
      </c>
      <c r="Y127" s="125">
        <v>51736</v>
      </c>
      <c r="Z127" s="125">
        <v>53420</v>
      </c>
      <c r="AB127" s="122" t="str">
        <f>TEXT(Z127,"###,###")</f>
        <v>53,420</v>
      </c>
      <c r="AD127" s="139">
        <f>Z127/$Z$7*100</f>
        <v>52.330992055328608</v>
      </c>
    </row>
    <row r="128" spans="19:32" x14ac:dyDescent="0.25">
      <c r="S128" s="115" t="s">
        <v>112</v>
      </c>
      <c r="T128" s="125">
        <v>46075</v>
      </c>
      <c r="U128" s="125">
        <v>46069</v>
      </c>
      <c r="V128" s="125">
        <v>46031</v>
      </c>
      <c r="W128" s="125">
        <v>46050</v>
      </c>
      <c r="X128" s="125">
        <v>46249</v>
      </c>
      <c r="Y128" s="125">
        <v>47029</v>
      </c>
      <c r="Z128" s="125">
        <v>48658</v>
      </c>
      <c r="AB128" s="122" t="str">
        <f>TEXT(Z128,"###,###")</f>
        <v>48,658</v>
      </c>
      <c r="AD128" s="139">
        <f>Z128/$Z$7*100</f>
        <v>47.666069101987638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15" id="{B16761A1-95E7-416B-BC7F-84CA06CA69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18" id="{69F486C7-66FC-4F9F-A4A6-3F8E364CDF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21" id="{E09FE8AC-0562-4103-84EE-98D3392BD7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24" id="{F4AEDBB0-4FB8-4AB2-BF1D-9467C6DD36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160E0-02D0-48B8-B392-EE082F6D75F0}">
  <sheetPr codeName="Sheet11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Moonee Valley</v>
      </c>
      <c r="T1" s="113"/>
      <c r="U1" s="113"/>
      <c r="V1" s="113"/>
      <c r="W1" s="113"/>
      <c r="X1" s="113"/>
      <c r="Y1" s="114" t="str">
        <f>Y3</f>
        <v>8.50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168</v>
      </c>
      <c r="Y3" s="118" t="s">
        <v>169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8.50 Moonee Valley,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89714</v>
      </c>
      <c r="U4" s="121">
        <v>90741</v>
      </c>
      <c r="V4" s="121">
        <v>91229</v>
      </c>
      <c r="W4" s="121">
        <v>93334</v>
      </c>
      <c r="X4" s="121">
        <v>94768</v>
      </c>
      <c r="Y4" s="121">
        <v>99101</v>
      </c>
      <c r="Z4" s="121">
        <v>102114</v>
      </c>
      <c r="AB4" s="122" t="str">
        <f>TEXT(Z4,"###,###")</f>
        <v>102,114</v>
      </c>
      <c r="AD4" s="123">
        <f>Z4/Y4-1</f>
        <v>3.0403325899839517E-2</v>
      </c>
      <c r="AF4" s="123">
        <f t="shared" ref="AF4:AF9" si="0">Z4/T4-1</f>
        <v>0.138217000691085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45089</v>
      </c>
      <c r="U5" s="121">
        <v>45367</v>
      </c>
      <c r="V5" s="121">
        <v>45425</v>
      </c>
      <c r="W5" s="121">
        <v>46356</v>
      </c>
      <c r="X5" s="121">
        <v>46829</v>
      </c>
      <c r="Y5" s="121">
        <v>49340</v>
      </c>
      <c r="Z5" s="121">
        <v>51021</v>
      </c>
      <c r="AB5" s="122" t="str">
        <f>TEXT(Z5,"###,###")</f>
        <v>51,021</v>
      </c>
      <c r="AD5" s="123">
        <f t="shared" ref="AD5:AD9" si="1">Z5/Y5-1</f>
        <v>3.4069720308066431E-2</v>
      </c>
      <c r="AF5" s="123">
        <f t="shared" si="0"/>
        <v>0.131562021779148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44625</v>
      </c>
      <c r="U6" s="121">
        <v>45373</v>
      </c>
      <c r="V6" s="121">
        <v>45804</v>
      </c>
      <c r="W6" s="121">
        <v>46978</v>
      </c>
      <c r="X6" s="121">
        <v>47939</v>
      </c>
      <c r="Y6" s="121">
        <v>49761</v>
      </c>
      <c r="Z6" s="121">
        <v>51093</v>
      </c>
      <c r="AB6" s="122" t="str">
        <f>TEXT(Z6,"###,###")</f>
        <v>51,093</v>
      </c>
      <c r="AD6" s="123">
        <f t="shared" si="1"/>
        <v>2.6767950804847063E-2</v>
      </c>
      <c r="AF6" s="123">
        <f t="shared" si="0"/>
        <v>0.14494117647058813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64676</v>
      </c>
      <c r="U7" s="121">
        <v>64998</v>
      </c>
      <c r="V7" s="121">
        <v>65701</v>
      </c>
      <c r="W7" s="121">
        <v>66547</v>
      </c>
      <c r="X7" s="121">
        <v>67928</v>
      </c>
      <c r="Y7" s="121">
        <v>69797</v>
      </c>
      <c r="Z7" s="121">
        <v>71672</v>
      </c>
      <c r="AB7" s="122" t="str">
        <f>TEXT(Z7,"###,###")</f>
        <v>71,672</v>
      </c>
      <c r="AD7" s="123">
        <f t="shared" si="1"/>
        <v>2.6863618780176735E-2</v>
      </c>
      <c r="AF7" s="123">
        <f t="shared" si="0"/>
        <v>0.10816995485187708</v>
      </c>
    </row>
    <row r="8" spans="1:32" ht="17.25" customHeight="1" x14ac:dyDescent="0.25">
      <c r="A8" s="44" t="s">
        <v>13</v>
      </c>
      <c r="B8" s="45"/>
      <c r="C8" s="46"/>
      <c r="D8" s="47" t="str">
        <f>AB4</f>
        <v>102,114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71,672</v>
      </c>
      <c r="P8" s="48"/>
      <c r="S8" s="120" t="s">
        <v>88</v>
      </c>
      <c r="T8" s="121">
        <v>41388</v>
      </c>
      <c r="U8" s="121">
        <v>42209.96</v>
      </c>
      <c r="V8" s="121">
        <v>42553</v>
      </c>
      <c r="W8" s="121">
        <v>44640.05</v>
      </c>
      <c r="X8" s="121">
        <v>46267</v>
      </c>
      <c r="Y8" s="121">
        <v>47325.5</v>
      </c>
      <c r="Z8" s="121">
        <v>49060</v>
      </c>
      <c r="AB8" s="122" t="str">
        <f>TEXT(Z8,"$###,###")</f>
        <v>$49,060</v>
      </c>
      <c r="AD8" s="123">
        <f t="shared" si="1"/>
        <v>3.6650431585508958E-2</v>
      </c>
      <c r="AF8" s="123">
        <f t="shared" si="0"/>
        <v>0.18536773944138396</v>
      </c>
    </row>
    <row r="9" spans="1:32" x14ac:dyDescent="0.25">
      <c r="A9" s="52" t="s">
        <v>15</v>
      </c>
      <c r="B9" s="53"/>
      <c r="C9" s="54"/>
      <c r="D9" s="55">
        <f>AD104</f>
        <v>75.740838670505511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50.498102466793171</v>
      </c>
      <c r="P9" s="56" t="s">
        <v>89</v>
      </c>
      <c r="S9" s="120" t="s">
        <v>7</v>
      </c>
      <c r="T9" s="121">
        <v>3723070478</v>
      </c>
      <c r="U9" s="121">
        <v>3842723946</v>
      </c>
      <c r="V9" s="121">
        <v>3978025329</v>
      </c>
      <c r="W9" s="121">
        <v>4161158142</v>
      </c>
      <c r="X9" s="121">
        <v>4407692629</v>
      </c>
      <c r="Y9" s="121">
        <v>4676003309</v>
      </c>
      <c r="Z9" s="121">
        <v>4956671207</v>
      </c>
      <c r="AB9" s="122" t="str">
        <f>TEXT(Z9/1000000,"$#,###.0")&amp;" mil"</f>
        <v>$4,956.7 mil</v>
      </c>
      <c r="AD9" s="123">
        <f t="shared" si="1"/>
        <v>6.0023032374633356E-2</v>
      </c>
      <c r="AF9" s="123">
        <f t="shared" si="0"/>
        <v>0.33133961236819753</v>
      </c>
    </row>
    <row r="10" spans="1:32" x14ac:dyDescent="0.25">
      <c r="A10" s="52" t="s">
        <v>18</v>
      </c>
      <c r="B10" s="53"/>
      <c r="C10" s="54"/>
      <c r="D10" s="55">
        <f>AD105</f>
        <v>17.410932878939224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49.501897533206829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94.275309744391109</v>
      </c>
      <c r="P11" s="56" t="s">
        <v>89</v>
      </c>
      <c r="S11" s="120" t="s">
        <v>30</v>
      </c>
      <c r="T11" s="125">
        <v>81314</v>
      </c>
      <c r="U11" s="125">
        <v>82344</v>
      </c>
      <c r="V11" s="125">
        <v>82933</v>
      </c>
      <c r="W11" s="125">
        <v>85235</v>
      </c>
      <c r="X11" s="125">
        <v>86400</v>
      </c>
      <c r="Y11" s="125">
        <v>90168</v>
      </c>
      <c r="Z11" s="125">
        <v>92909</v>
      </c>
    </row>
    <row r="12" spans="1:32" ht="28.5" customHeight="1" x14ac:dyDescent="0.25">
      <c r="A12" s="52" t="s">
        <v>20</v>
      </c>
      <c r="B12" s="54"/>
      <c r="C12" s="54"/>
      <c r="D12" s="55">
        <f>AD108</f>
        <v>15.238850696280629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12.841835026230605</v>
      </c>
      <c r="P12" s="56" t="s">
        <v>89</v>
      </c>
      <c r="S12" s="120" t="s">
        <v>31</v>
      </c>
      <c r="T12" s="125">
        <v>8397</v>
      </c>
      <c r="U12" s="125">
        <v>8397</v>
      </c>
      <c r="V12" s="125">
        <v>8298</v>
      </c>
      <c r="W12" s="125">
        <v>8097</v>
      </c>
      <c r="X12" s="125">
        <v>8366</v>
      </c>
      <c r="Y12" s="125">
        <v>8933</v>
      </c>
      <c r="Z12" s="125">
        <v>9208</v>
      </c>
    </row>
    <row r="13" spans="1:32" ht="15" customHeight="1" x14ac:dyDescent="0.25">
      <c r="A13" s="52" t="s">
        <v>21</v>
      </c>
      <c r="B13" s="54"/>
      <c r="C13" s="54"/>
      <c r="D13" s="55">
        <f>AD109</f>
        <v>12.474293436747166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21.115615880290655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44.323011536126288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461</v>
      </c>
      <c r="Z15" s="125">
        <v>413</v>
      </c>
      <c r="AB15" s="129">
        <f t="shared" ref="AB15:AB34" si="2">IF(Z15="np",0,Z15/$Z$34)</f>
        <v>4.0444992851127173E-3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149</v>
      </c>
      <c r="Z16" s="125">
        <v>115</v>
      </c>
      <c r="AB16" s="129">
        <f t="shared" si="2"/>
        <v>1.1261922948861078E-3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4460</v>
      </c>
      <c r="Z17" s="125">
        <v>4395</v>
      </c>
      <c r="AB17" s="129">
        <f t="shared" si="2"/>
        <v>4.3040131617603852E-2</v>
      </c>
    </row>
    <row r="18" spans="1:28" x14ac:dyDescent="0.25">
      <c r="A18" s="82" t="str">
        <f>$S$1&amp;" ("&amp;$T$2&amp;" to "&amp;$Z$2&amp;")"</f>
        <v>Moonee Valley (2011-12 to 2017-18)</v>
      </c>
      <c r="B18" s="82"/>
      <c r="C18" s="82"/>
      <c r="D18" s="82"/>
      <c r="E18" s="82"/>
      <c r="F18" s="82"/>
      <c r="G18" s="82" t="str">
        <f>$S$1&amp;" ("&amp;$T$2&amp;" to "&amp;$Z$2&amp;")"</f>
        <v>Moonee Valley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573</v>
      </c>
      <c r="Z18" s="125">
        <v>610</v>
      </c>
      <c r="AB18" s="129">
        <f t="shared" si="2"/>
        <v>5.9737156511350063E-3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5316</v>
      </c>
      <c r="Z19" s="125">
        <v>5807</v>
      </c>
      <c r="AB19" s="129">
        <f t="shared" si="2"/>
        <v>5.6867814403509805E-2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3936</v>
      </c>
      <c r="Z20" s="125">
        <v>4001</v>
      </c>
      <c r="AB20" s="129">
        <f t="shared" si="2"/>
        <v>3.918169888555928E-2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8308</v>
      </c>
      <c r="Z21" s="125">
        <v>8613</v>
      </c>
      <c r="AB21" s="129">
        <f t="shared" si="2"/>
        <v>8.4346906398730825E-2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6345</v>
      </c>
      <c r="Z22" s="125">
        <v>6846</v>
      </c>
      <c r="AB22" s="129">
        <f t="shared" si="2"/>
        <v>6.7042716963393853E-2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4130</v>
      </c>
      <c r="Z23" s="125">
        <v>4476</v>
      </c>
      <c r="AB23" s="129">
        <f t="shared" si="2"/>
        <v>4.3833362712262763E-2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2190</v>
      </c>
      <c r="Z24" s="125">
        <v>2304</v>
      </c>
      <c r="AB24" s="129">
        <f t="shared" si="2"/>
        <v>2.2563017803631236E-2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5123</v>
      </c>
      <c r="Z25" s="125">
        <v>5288</v>
      </c>
      <c r="AB25" s="129">
        <f t="shared" si="2"/>
        <v>5.1785259611806411E-2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1828</v>
      </c>
      <c r="Z26" s="125">
        <v>2011</v>
      </c>
      <c r="AB26" s="129">
        <f t="shared" si="2"/>
        <v>1.9693675695790978E-2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9900</v>
      </c>
      <c r="Z27" s="125">
        <v>11072</v>
      </c>
      <c r="AB27" s="129">
        <f t="shared" si="2"/>
        <v>0.10842783555633899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8976</v>
      </c>
      <c r="Z28" s="125">
        <v>9924</v>
      </c>
      <c r="AB28" s="129">
        <f t="shared" si="2"/>
        <v>9.7185498560432459E-2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5546</v>
      </c>
      <c r="Z29" s="125">
        <v>5274</v>
      </c>
      <c r="AB29" s="129">
        <f t="shared" si="2"/>
        <v>5.1648157941124623E-2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9046</v>
      </c>
      <c r="Z30" s="125">
        <v>9525</v>
      </c>
      <c r="AB30" s="129">
        <f t="shared" si="2"/>
        <v>9.327810094600153E-2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9841</v>
      </c>
      <c r="Z31" s="125">
        <v>10706</v>
      </c>
      <c r="AB31" s="129">
        <f t="shared" si="2"/>
        <v>0.10484360616565799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3037</v>
      </c>
      <c r="Z32" s="125">
        <v>3296</v>
      </c>
      <c r="AB32" s="129">
        <f t="shared" si="2"/>
        <v>3.2277650469083576E-2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2730</v>
      </c>
      <c r="Z33" s="125">
        <v>3137</v>
      </c>
      <c r="AB33" s="129">
        <f t="shared" si="2"/>
        <v>3.0720567209197563E-2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99101</v>
      </c>
      <c r="Z34" s="132">
        <v>102114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29</v>
      </c>
      <c r="Y44" s="125">
        <v>26</v>
      </c>
      <c r="Z44" s="125">
        <v>28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547</v>
      </c>
      <c r="Y45" s="125">
        <v>577</v>
      </c>
      <c r="Z45" s="125">
        <v>646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2312</v>
      </c>
      <c r="Y46" s="125">
        <v>2313</v>
      </c>
      <c r="Z46" s="125">
        <v>2369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4811</v>
      </c>
      <c r="Y47" s="125">
        <v>5110</v>
      </c>
      <c r="Z47" s="125">
        <v>5160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6656</v>
      </c>
      <c r="Y48" s="125">
        <v>7018</v>
      </c>
      <c r="Z48" s="125">
        <v>7525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Moonee Valley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6288</v>
      </c>
      <c r="Y49" s="125">
        <v>6757</v>
      </c>
      <c r="Z49" s="125">
        <v>6799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5022</v>
      </c>
      <c r="Y50" s="125">
        <v>5555</v>
      </c>
      <c r="Z50" s="125">
        <v>5807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4795</v>
      </c>
      <c r="Y51" s="125">
        <v>4815</v>
      </c>
      <c r="Z51" s="125">
        <v>4911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4602</v>
      </c>
      <c r="Y52" s="125">
        <v>4951</v>
      </c>
      <c r="Z52" s="125">
        <v>4970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3884</v>
      </c>
      <c r="Y53" s="125">
        <v>3978</v>
      </c>
      <c r="Z53" s="125">
        <v>4151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3329</v>
      </c>
      <c r="Y54" s="125">
        <v>3458</v>
      </c>
      <c r="Z54" s="125">
        <v>3679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2402</v>
      </c>
      <c r="Y55" s="125">
        <v>2463</v>
      </c>
      <c r="Z55" s="125">
        <v>2475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1260</v>
      </c>
      <c r="Y56" s="125">
        <v>1340</v>
      </c>
      <c r="Z56" s="125">
        <v>1375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504</v>
      </c>
      <c r="Y57" s="125">
        <v>592</v>
      </c>
      <c r="Z57" s="125">
        <v>645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218</v>
      </c>
      <c r="Y58" s="125">
        <v>202</v>
      </c>
      <c r="Z58" s="125">
        <v>201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112</v>
      </c>
      <c r="Y59" s="125">
        <v>119</v>
      </c>
      <c r="Z59" s="125">
        <v>113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63</v>
      </c>
      <c r="Y60" s="125">
        <v>64</v>
      </c>
      <c r="Z60" s="125">
        <v>78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46829</v>
      </c>
      <c r="Y61" s="125">
        <v>49340</v>
      </c>
      <c r="Z61" s="125">
        <v>51021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24</v>
      </c>
      <c r="Y63" s="125">
        <v>30</v>
      </c>
      <c r="Z63" s="125">
        <v>19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Moonee Valley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790</v>
      </c>
      <c r="Y64" s="125">
        <v>809</v>
      </c>
      <c r="Z64" s="125">
        <v>895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2547</v>
      </c>
      <c r="Y65" s="125">
        <v>2626</v>
      </c>
      <c r="Z65" s="125">
        <v>2612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5055</v>
      </c>
      <c r="Y66" s="125">
        <v>5351</v>
      </c>
      <c r="Z66" s="125">
        <v>5369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7185</v>
      </c>
      <c r="Y67" s="125">
        <v>7380</v>
      </c>
      <c r="Z67" s="125">
        <v>7629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6093</v>
      </c>
      <c r="Y68" s="125">
        <v>6413</v>
      </c>
      <c r="Z68" s="125">
        <v>6632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4910</v>
      </c>
      <c r="Y69" s="125">
        <v>5365</v>
      </c>
      <c r="Z69" s="125">
        <v>5449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4828</v>
      </c>
      <c r="Y70" s="125">
        <v>4804</v>
      </c>
      <c r="Z70" s="125">
        <v>4934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4676</v>
      </c>
      <c r="Y71" s="125">
        <v>4894</v>
      </c>
      <c r="Z71" s="125">
        <v>5056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4182</v>
      </c>
      <c r="Y72" s="125">
        <v>4222</v>
      </c>
      <c r="Z72" s="125">
        <v>4329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3487</v>
      </c>
      <c r="Y73" s="125">
        <v>3633</v>
      </c>
      <c r="Z73" s="125">
        <v>3694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2350</v>
      </c>
      <c r="Y74" s="125">
        <v>2341</v>
      </c>
      <c r="Z74" s="125">
        <v>2411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1084</v>
      </c>
      <c r="Y75" s="125">
        <v>1113</v>
      </c>
      <c r="Z75" s="125">
        <v>1164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307</v>
      </c>
      <c r="Y76" s="125">
        <v>374</v>
      </c>
      <c r="Z76" s="125">
        <v>426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202</v>
      </c>
      <c r="Y77" s="125">
        <v>184</v>
      </c>
      <c r="Z77" s="125">
        <v>191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116</v>
      </c>
      <c r="Y78" s="125">
        <v>123</v>
      </c>
      <c r="Z78" s="125">
        <v>116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106</v>
      </c>
      <c r="Y79" s="125">
        <v>99</v>
      </c>
      <c r="Z79" s="125">
        <v>125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47939</v>
      </c>
      <c r="Y80" s="125">
        <v>49761</v>
      </c>
      <c r="Z80" s="125">
        <v>51093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Moonee Valley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5272</v>
      </c>
      <c r="Y83" s="125">
        <v>5513</v>
      </c>
      <c r="Z83" s="125">
        <v>5783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7160</v>
      </c>
      <c r="Y84" s="125">
        <v>7554</v>
      </c>
      <c r="Z84" s="125">
        <v>7944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102,114</v>
      </c>
      <c r="D85" s="96">
        <f t="shared" ref="D85:D90" si="4">AD4</f>
        <v>3.0403325899839517E-2</v>
      </c>
      <c r="E85" s="97">
        <f t="shared" ref="E85:E90" si="5">AD4</f>
        <v>3.0403325899839517E-2</v>
      </c>
      <c r="F85" s="96">
        <f t="shared" ref="F85:F90" si="6">AF4</f>
        <v>0.138217000691085</v>
      </c>
      <c r="G85" s="97">
        <f t="shared" ref="G85:G90" si="7">AF4</f>
        <v>0.138217000691085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4302</v>
      </c>
      <c r="Y85" s="125">
        <v>4381</v>
      </c>
      <c r="Z85" s="125">
        <v>4532</v>
      </c>
    </row>
    <row r="86" spans="1:32" ht="15" customHeight="1" x14ac:dyDescent="0.25">
      <c r="A86" s="98" t="s">
        <v>4</v>
      </c>
      <c r="B86" s="95"/>
      <c r="C86" s="109" t="str">
        <f t="shared" si="3"/>
        <v>51,021</v>
      </c>
      <c r="D86" s="96">
        <f t="shared" si="4"/>
        <v>3.4069720308066431E-2</v>
      </c>
      <c r="E86" s="97">
        <f t="shared" si="5"/>
        <v>3.4069720308066431E-2</v>
      </c>
      <c r="F86" s="96">
        <f t="shared" si="6"/>
        <v>0.131562021779148</v>
      </c>
      <c r="G86" s="97">
        <f t="shared" si="7"/>
        <v>0.131562021779148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2018</v>
      </c>
      <c r="Y86" s="125">
        <v>2064</v>
      </c>
      <c r="Z86" s="125">
        <v>2129</v>
      </c>
    </row>
    <row r="87" spans="1:32" ht="15" customHeight="1" x14ac:dyDescent="0.25">
      <c r="A87" s="98" t="s">
        <v>5</v>
      </c>
      <c r="B87" s="95"/>
      <c r="C87" s="109" t="str">
        <f t="shared" si="3"/>
        <v>51,093</v>
      </c>
      <c r="D87" s="96">
        <f t="shared" si="4"/>
        <v>2.6767950804847063E-2</v>
      </c>
      <c r="E87" s="97">
        <f t="shared" si="5"/>
        <v>2.6767950804847063E-2</v>
      </c>
      <c r="F87" s="96">
        <f t="shared" si="6"/>
        <v>0.14494117647058813</v>
      </c>
      <c r="G87" s="97">
        <f t="shared" si="7"/>
        <v>0.14494117647058813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2536</v>
      </c>
      <c r="Y87" s="125">
        <v>2732</v>
      </c>
      <c r="Z87" s="125">
        <v>2815</v>
      </c>
    </row>
    <row r="88" spans="1:32" ht="15" customHeight="1" x14ac:dyDescent="0.25">
      <c r="A88" s="95" t="s">
        <v>6</v>
      </c>
      <c r="B88" s="95"/>
      <c r="C88" s="109" t="str">
        <f t="shared" si="3"/>
        <v>71,672</v>
      </c>
      <c r="D88" s="96">
        <f t="shared" si="4"/>
        <v>2.6863618780176735E-2</v>
      </c>
      <c r="E88" s="97">
        <f t="shared" si="5"/>
        <v>2.6863618780176735E-2</v>
      </c>
      <c r="F88" s="96">
        <f t="shared" si="6"/>
        <v>0.10816995485187708</v>
      </c>
      <c r="G88" s="97">
        <f t="shared" si="7"/>
        <v>0.10816995485187708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2087</v>
      </c>
      <c r="Y88" s="125">
        <v>2133</v>
      </c>
      <c r="Z88" s="125">
        <v>2204</v>
      </c>
    </row>
    <row r="89" spans="1:32" ht="15" customHeight="1" x14ac:dyDescent="0.25">
      <c r="A89" s="95" t="s">
        <v>104</v>
      </c>
      <c r="B89" s="95"/>
      <c r="C89" s="146" t="str">
        <f t="shared" si="3"/>
        <v>$49,060</v>
      </c>
      <c r="D89" s="96">
        <f t="shared" si="4"/>
        <v>3.6650431585508958E-2</v>
      </c>
      <c r="E89" s="97">
        <f t="shared" si="5"/>
        <v>3.6650431585508958E-2</v>
      </c>
      <c r="F89" s="96">
        <f t="shared" si="6"/>
        <v>0.18536773944138396</v>
      </c>
      <c r="G89" s="97">
        <f t="shared" si="7"/>
        <v>0.18536773944138396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1623</v>
      </c>
      <c r="Y89" s="125">
        <v>1674</v>
      </c>
      <c r="Z89" s="125">
        <v>1735</v>
      </c>
    </row>
    <row r="90" spans="1:32" ht="15" customHeight="1" x14ac:dyDescent="0.25">
      <c r="A90" s="95" t="s">
        <v>7</v>
      </c>
      <c r="B90" s="95"/>
      <c r="C90" s="109" t="str">
        <f t="shared" si="3"/>
        <v>$4,956.7 mil</v>
      </c>
      <c r="D90" s="96">
        <f t="shared" si="4"/>
        <v>6.0023032374633356E-2</v>
      </c>
      <c r="E90" s="97">
        <f t="shared" si="5"/>
        <v>6.0023032374633356E-2</v>
      </c>
      <c r="F90" s="96">
        <f t="shared" si="6"/>
        <v>0.33133961236819753</v>
      </c>
      <c r="G90" s="97">
        <f t="shared" si="7"/>
        <v>0.33133961236819753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2304</v>
      </c>
      <c r="Y90" s="125">
        <v>2504</v>
      </c>
      <c r="Z90" s="125">
        <v>2657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34190</v>
      </c>
      <c r="Y91" s="125">
        <v>35245</v>
      </c>
      <c r="Z91" s="125">
        <v>36193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3555</v>
      </c>
      <c r="Y93" s="125">
        <v>3848</v>
      </c>
      <c r="Z93" s="125">
        <v>4059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9152</v>
      </c>
      <c r="Y94" s="125">
        <v>9472</v>
      </c>
      <c r="Z94" s="125">
        <v>9940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783</v>
      </c>
      <c r="Y95" s="125">
        <v>824</v>
      </c>
      <c r="Z95" s="125">
        <v>870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3143</v>
      </c>
      <c r="Y96" s="125">
        <v>3381</v>
      </c>
      <c r="Z96" s="125">
        <v>3593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6683</v>
      </c>
      <c r="Y97" s="125">
        <v>6943</v>
      </c>
      <c r="Z97" s="125">
        <v>7011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3163</v>
      </c>
      <c r="Y98" s="125">
        <v>3226</v>
      </c>
      <c r="Z98" s="125">
        <v>3315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184</v>
      </c>
      <c r="Y99" s="125">
        <v>187</v>
      </c>
      <c r="Z99" s="125">
        <v>203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994</v>
      </c>
      <c r="Y100" s="125">
        <v>981</v>
      </c>
      <c r="Z100" s="125">
        <v>1034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33738</v>
      </c>
      <c r="Y101" s="125">
        <v>34552</v>
      </c>
      <c r="Z101" s="125">
        <v>35479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68853</v>
      </c>
      <c r="Y104" s="125">
        <v>74322</v>
      </c>
      <c r="Z104" s="125">
        <v>77342</v>
      </c>
      <c r="AB104" s="122" t="str">
        <f>TEXT(Z104,"###,###")</f>
        <v>77,342</v>
      </c>
      <c r="AD104" s="143">
        <f>Z104/($Z$4)*100</f>
        <v>75.740838670505511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18257</v>
      </c>
      <c r="Y105" s="125">
        <v>17963</v>
      </c>
      <c r="Z105" s="125">
        <v>17779</v>
      </c>
      <c r="AB105" s="122" t="str">
        <f>TEXT(Z105,"###,###")</f>
        <v>17,779</v>
      </c>
      <c r="AD105" s="143">
        <f>Z105/($Z$4)*100</f>
        <v>17.410932878939224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87110</v>
      </c>
      <c r="Y106" s="132">
        <v>92285</v>
      </c>
      <c r="Z106" s="132">
        <v>95121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11842</v>
      </c>
      <c r="Y108" s="125">
        <v>13075</v>
      </c>
      <c r="Z108" s="125">
        <v>15561</v>
      </c>
      <c r="AB108" s="122" t="str">
        <f>TEXT(Z108,"###,###")</f>
        <v>15,561</v>
      </c>
      <c r="AD108" s="143">
        <f>Z108/($Z$4)*100</f>
        <v>15.238850696280629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11813</v>
      </c>
      <c r="Y109" s="125">
        <v>12410</v>
      </c>
      <c r="Z109" s="125">
        <v>12738</v>
      </c>
      <c r="AB109" s="122" t="str">
        <f>TEXT(Z109,"###,###")</f>
        <v>12,738</v>
      </c>
      <c r="AD109" s="143">
        <f>Z109/($Z$4)*100</f>
        <v>12.474293436747166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21021</v>
      </c>
      <c r="Y110" s="125">
        <v>21816</v>
      </c>
      <c r="Z110" s="125">
        <v>21562</v>
      </c>
      <c r="AB110" s="122" t="str">
        <f>TEXT(Z110,"###,###")</f>
        <v>21,562</v>
      </c>
      <c r="AD110" s="143">
        <f>Z110/($Z$4)*100</f>
        <v>21.115615880290655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42434</v>
      </c>
      <c r="Y111" s="125">
        <v>44984</v>
      </c>
      <c r="Z111" s="125">
        <v>45260</v>
      </c>
      <c r="AB111" s="122" t="str">
        <f>TEXT(Z111,"###,###")</f>
        <v>45,260</v>
      </c>
      <c r="AD111" s="143">
        <f>Z111/($Z$4)*100</f>
        <v>44.323011536126288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94768</v>
      </c>
      <c r="Y112" s="125">
        <v>99101</v>
      </c>
      <c r="Z112" s="125">
        <v>102114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37.880000000000003</v>
      </c>
      <c r="U118" s="144">
        <v>40.090000000000003</v>
      </c>
      <c r="V118" s="144">
        <v>40.22</v>
      </c>
      <c r="W118" s="144">
        <v>40.26</v>
      </c>
      <c r="X118" s="144">
        <v>43.27</v>
      </c>
      <c r="Y118" s="144">
        <v>40.29</v>
      </c>
      <c r="Z118" s="144">
        <v>40.33</v>
      </c>
      <c r="AB118" s="122" t="str">
        <f>TEXT(Z118,"##.0")</f>
        <v>40.3</v>
      </c>
    </row>
    <row r="120" spans="19:32" x14ac:dyDescent="0.25">
      <c r="S120" s="115" t="s">
        <v>106</v>
      </c>
      <c r="T120" s="125">
        <v>56276</v>
      </c>
      <c r="U120" s="125">
        <v>56607</v>
      </c>
      <c r="V120" s="125">
        <v>57405</v>
      </c>
      <c r="W120" s="125">
        <v>58448</v>
      </c>
      <c r="X120" s="125">
        <v>59560</v>
      </c>
      <c r="Y120" s="125">
        <v>60864</v>
      </c>
      <c r="Z120" s="125">
        <v>62467</v>
      </c>
      <c r="AB120" s="122" t="str">
        <f>TEXT(Z120,"###,###")</f>
        <v>62,467</v>
      </c>
    </row>
    <row r="121" spans="19:32" x14ac:dyDescent="0.25">
      <c r="S121" s="115" t="s">
        <v>107</v>
      </c>
      <c r="T121" s="125">
        <v>4117</v>
      </c>
      <c r="U121" s="125">
        <v>4092</v>
      </c>
      <c r="V121" s="125">
        <v>4069</v>
      </c>
      <c r="W121" s="125">
        <v>3863</v>
      </c>
      <c r="X121" s="125">
        <v>3879</v>
      </c>
      <c r="Y121" s="125">
        <v>4022</v>
      </c>
      <c r="Z121" s="125">
        <v>4102</v>
      </c>
      <c r="AB121" s="122" t="str">
        <f>TEXT(Z121,"###,###")</f>
        <v>4,102</v>
      </c>
    </row>
    <row r="122" spans="19:32" x14ac:dyDescent="0.25">
      <c r="S122" s="115" t="s">
        <v>108</v>
      </c>
      <c r="T122" s="125">
        <v>4280</v>
      </c>
      <c r="U122" s="125">
        <v>4299</v>
      </c>
      <c r="V122" s="125">
        <v>4227</v>
      </c>
      <c r="W122" s="125">
        <v>4236</v>
      </c>
      <c r="X122" s="125">
        <v>4490</v>
      </c>
      <c r="Y122" s="125">
        <v>4911</v>
      </c>
      <c r="Z122" s="125">
        <v>5102</v>
      </c>
      <c r="AB122" s="122" t="str">
        <f>TEXT(Z122,"###,###")</f>
        <v>5,102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60556</v>
      </c>
      <c r="U124" s="125">
        <v>60906</v>
      </c>
      <c r="V124" s="125">
        <v>61632</v>
      </c>
      <c r="W124" s="125">
        <v>62684</v>
      </c>
      <c r="X124" s="125">
        <v>64050</v>
      </c>
      <c r="Y124" s="125">
        <v>65775</v>
      </c>
      <c r="Z124" s="125">
        <v>67569</v>
      </c>
      <c r="AB124" s="122" t="str">
        <f>TEXT(Z124,"###,###")</f>
        <v>67,569</v>
      </c>
      <c r="AD124" s="139">
        <f>Z124/$Z$7*100</f>
        <v>94.275309744391109</v>
      </c>
    </row>
    <row r="125" spans="19:32" x14ac:dyDescent="0.25">
      <c r="S125" s="115" t="s">
        <v>110</v>
      </c>
      <c r="T125" s="125">
        <v>8397</v>
      </c>
      <c r="U125" s="125">
        <v>8391</v>
      </c>
      <c r="V125" s="125">
        <v>8296</v>
      </c>
      <c r="W125" s="125">
        <v>8099</v>
      </c>
      <c r="X125" s="125">
        <v>8369</v>
      </c>
      <c r="Y125" s="125">
        <v>8933</v>
      </c>
      <c r="Z125" s="125">
        <v>9204</v>
      </c>
      <c r="AB125" s="122" t="str">
        <f>TEXT(Z125,"###,###")</f>
        <v>9,204</v>
      </c>
      <c r="AD125" s="139">
        <f>Z125/$Z$7*100</f>
        <v>12.841835026230605</v>
      </c>
    </row>
    <row r="127" spans="19:32" x14ac:dyDescent="0.25">
      <c r="S127" s="115" t="s">
        <v>111</v>
      </c>
      <c r="T127" s="125">
        <v>33070</v>
      </c>
      <c r="U127" s="125">
        <v>33055</v>
      </c>
      <c r="V127" s="125">
        <v>33313</v>
      </c>
      <c r="W127" s="125">
        <v>33601</v>
      </c>
      <c r="X127" s="125">
        <v>34190</v>
      </c>
      <c r="Y127" s="125">
        <v>35245</v>
      </c>
      <c r="Z127" s="125">
        <v>36193</v>
      </c>
      <c r="AB127" s="122" t="str">
        <f>TEXT(Z127,"###,###")</f>
        <v>36,193</v>
      </c>
      <c r="AD127" s="139">
        <f>Z127/$Z$7*100</f>
        <v>50.498102466793171</v>
      </c>
    </row>
    <row r="128" spans="19:32" x14ac:dyDescent="0.25">
      <c r="S128" s="115" t="s">
        <v>112</v>
      </c>
      <c r="T128" s="125">
        <v>31606</v>
      </c>
      <c r="U128" s="125">
        <v>31942</v>
      </c>
      <c r="V128" s="125">
        <v>32388</v>
      </c>
      <c r="W128" s="125">
        <v>32946</v>
      </c>
      <c r="X128" s="125">
        <v>33738</v>
      </c>
      <c r="Y128" s="125">
        <v>34552</v>
      </c>
      <c r="Z128" s="125">
        <v>35479</v>
      </c>
      <c r="AB128" s="122" t="str">
        <f>TEXT(Z128,"###,###")</f>
        <v>35,479</v>
      </c>
      <c r="AD128" s="139">
        <f>Z128/$Z$7*100</f>
        <v>49.501897533206829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05" id="{EF33845D-828E-4D19-9E3D-20B762CEFC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08" id="{37517E0A-EACB-4EC6-8219-1D93FEE788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11" id="{3D0AAF3B-DFD3-4DAF-8812-22BCB1A807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14" id="{7AAB424D-8B44-43B7-9BAD-7636C6CBB0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805DA-47CC-4531-A50D-01C3491DE579}">
  <sheetPr codeName="Sheet11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Moorabool</v>
      </c>
      <c r="T1" s="113"/>
      <c r="U1" s="113"/>
      <c r="V1" s="113"/>
      <c r="W1" s="113"/>
      <c r="X1" s="113"/>
      <c r="Y1" s="114" t="str">
        <f>Y3</f>
        <v>8.51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170</v>
      </c>
      <c r="Y3" s="118" t="s">
        <v>258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8.51 Moorabool,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21531</v>
      </c>
      <c r="U4" s="121">
        <v>22075</v>
      </c>
      <c r="V4" s="121">
        <v>22467</v>
      </c>
      <c r="W4" s="121">
        <v>23140</v>
      </c>
      <c r="X4" s="121">
        <v>23334</v>
      </c>
      <c r="Y4" s="121">
        <v>25292</v>
      </c>
      <c r="Z4" s="121">
        <v>26227</v>
      </c>
      <c r="AB4" s="122" t="str">
        <f>TEXT(Z4,"###,###")</f>
        <v>26,227</v>
      </c>
      <c r="AD4" s="123">
        <f>Z4/Y4-1</f>
        <v>3.6968211292108144E-2</v>
      </c>
      <c r="AF4" s="123">
        <f t="shared" ref="AF4:AF9" si="0">Z4/T4-1</f>
        <v>0.21810412893037956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11357</v>
      </c>
      <c r="U5" s="121">
        <v>11732</v>
      </c>
      <c r="V5" s="121">
        <v>11804</v>
      </c>
      <c r="W5" s="121">
        <v>12139</v>
      </c>
      <c r="X5" s="121">
        <v>12145</v>
      </c>
      <c r="Y5" s="121">
        <v>13273</v>
      </c>
      <c r="Z5" s="121">
        <v>13818</v>
      </c>
      <c r="AB5" s="122" t="str">
        <f>TEXT(Z5,"###,###")</f>
        <v>13,818</v>
      </c>
      <c r="AD5" s="123">
        <f t="shared" ref="AD5:AD9" si="1">Z5/Y5-1</f>
        <v>4.1060800120545471E-2</v>
      </c>
      <c r="AF5" s="123">
        <f t="shared" si="0"/>
        <v>0.21669454961697632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10174</v>
      </c>
      <c r="U6" s="121">
        <v>10343</v>
      </c>
      <c r="V6" s="121">
        <v>10663</v>
      </c>
      <c r="W6" s="121">
        <v>11001</v>
      </c>
      <c r="X6" s="121">
        <v>11189</v>
      </c>
      <c r="Y6" s="121">
        <v>12019</v>
      </c>
      <c r="Z6" s="121">
        <v>12409</v>
      </c>
      <c r="AB6" s="122" t="str">
        <f>TEXT(Z6,"###,###")</f>
        <v>12,409</v>
      </c>
      <c r="AD6" s="123">
        <f t="shared" si="1"/>
        <v>3.2448623013561884E-2</v>
      </c>
      <c r="AF6" s="123">
        <f t="shared" si="0"/>
        <v>0.21967760959308036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15802</v>
      </c>
      <c r="U7" s="121">
        <v>16177</v>
      </c>
      <c r="V7" s="121">
        <v>16486</v>
      </c>
      <c r="W7" s="121">
        <v>16835</v>
      </c>
      <c r="X7" s="121">
        <v>17139</v>
      </c>
      <c r="Y7" s="121">
        <v>18259</v>
      </c>
      <c r="Z7" s="121">
        <v>19054</v>
      </c>
      <c r="AB7" s="122" t="str">
        <f>TEXT(Z7,"###,###")</f>
        <v>19,054</v>
      </c>
      <c r="AD7" s="123">
        <f t="shared" si="1"/>
        <v>4.3540171969987496E-2</v>
      </c>
      <c r="AF7" s="123">
        <f t="shared" si="0"/>
        <v>0.20579673459055825</v>
      </c>
    </row>
    <row r="8" spans="1:32" ht="17.25" customHeight="1" x14ac:dyDescent="0.25">
      <c r="A8" s="44" t="s">
        <v>13</v>
      </c>
      <c r="B8" s="45"/>
      <c r="C8" s="46"/>
      <c r="D8" s="47" t="str">
        <f>AB4</f>
        <v>26,227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19,054</v>
      </c>
      <c r="P8" s="48"/>
      <c r="S8" s="120" t="s">
        <v>88</v>
      </c>
      <c r="T8" s="121">
        <v>38897</v>
      </c>
      <c r="U8" s="121">
        <v>40602</v>
      </c>
      <c r="V8" s="121">
        <v>40928</v>
      </c>
      <c r="W8" s="121">
        <v>42821.24</v>
      </c>
      <c r="X8" s="121">
        <v>44449.11</v>
      </c>
      <c r="Y8" s="121">
        <v>45562.720000000001</v>
      </c>
      <c r="Z8" s="121">
        <v>47154.5</v>
      </c>
      <c r="AB8" s="122" t="str">
        <f>TEXT(Z8,"$###,###")</f>
        <v>$47,155</v>
      </c>
      <c r="AD8" s="123">
        <f t="shared" si="1"/>
        <v>3.4936017867238878E-2</v>
      </c>
      <c r="AF8" s="123">
        <f t="shared" si="0"/>
        <v>0.21229143635755965</v>
      </c>
    </row>
    <row r="9" spans="1:32" x14ac:dyDescent="0.25">
      <c r="A9" s="52" t="s">
        <v>15</v>
      </c>
      <c r="B9" s="53"/>
      <c r="C9" s="54"/>
      <c r="D9" s="55">
        <f>AD104</f>
        <v>73.527281046250053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52.912774220636081</v>
      </c>
      <c r="P9" s="56" t="s">
        <v>89</v>
      </c>
      <c r="S9" s="120" t="s">
        <v>7</v>
      </c>
      <c r="T9" s="121">
        <v>755199455</v>
      </c>
      <c r="U9" s="121">
        <v>803105848</v>
      </c>
      <c r="V9" s="121">
        <v>839154276</v>
      </c>
      <c r="W9" s="121">
        <v>882722772</v>
      </c>
      <c r="X9" s="121">
        <v>935003082</v>
      </c>
      <c r="Y9" s="121">
        <v>1019516748</v>
      </c>
      <c r="Z9" s="121">
        <v>1112878533</v>
      </c>
      <c r="AB9" s="122" t="str">
        <f>TEXT(Z9/1000000,"$#,###.0")&amp;" mil"</f>
        <v>$1,112.9 mil</v>
      </c>
      <c r="AD9" s="123">
        <f t="shared" si="1"/>
        <v>9.157454763067796E-2</v>
      </c>
      <c r="AF9" s="123">
        <f t="shared" si="0"/>
        <v>0.47362200228282747</v>
      </c>
    </row>
    <row r="10" spans="1:32" x14ac:dyDescent="0.25">
      <c r="A10" s="52" t="s">
        <v>18</v>
      </c>
      <c r="B10" s="53"/>
      <c r="C10" s="54"/>
      <c r="D10" s="55">
        <f>AD105</f>
        <v>17.470545620925002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47.081977537524928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92.788915713236065</v>
      </c>
      <c r="P11" s="56" t="s">
        <v>89</v>
      </c>
      <c r="S11" s="120" t="s">
        <v>30</v>
      </c>
      <c r="T11" s="125">
        <v>19083</v>
      </c>
      <c r="U11" s="125">
        <v>19640</v>
      </c>
      <c r="V11" s="125">
        <v>19969</v>
      </c>
      <c r="W11" s="125">
        <v>20653</v>
      </c>
      <c r="X11" s="125">
        <v>20884</v>
      </c>
      <c r="Y11" s="125">
        <v>22662</v>
      </c>
      <c r="Z11" s="125">
        <v>23508</v>
      </c>
    </row>
    <row r="12" spans="1:32" ht="28.5" customHeight="1" x14ac:dyDescent="0.25">
      <c r="A12" s="52" t="s">
        <v>20</v>
      </c>
      <c r="B12" s="54"/>
      <c r="C12" s="54"/>
      <c r="D12" s="55">
        <f>AD108</f>
        <v>16.936744576200098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14.290962527553269</v>
      </c>
      <c r="P12" s="56" t="s">
        <v>89</v>
      </c>
      <c r="S12" s="120" t="s">
        <v>31</v>
      </c>
      <c r="T12" s="125">
        <v>2446</v>
      </c>
      <c r="U12" s="125">
        <v>2438</v>
      </c>
      <c r="V12" s="125">
        <v>2501</v>
      </c>
      <c r="W12" s="125">
        <v>2484</v>
      </c>
      <c r="X12" s="125">
        <v>2447</v>
      </c>
      <c r="Y12" s="125">
        <v>2630</v>
      </c>
      <c r="Z12" s="125">
        <v>2722</v>
      </c>
    </row>
    <row r="13" spans="1:32" ht="15" customHeight="1" x14ac:dyDescent="0.25">
      <c r="A13" s="52" t="s">
        <v>21</v>
      </c>
      <c r="B13" s="54"/>
      <c r="C13" s="54"/>
      <c r="D13" s="55">
        <f>AD109</f>
        <v>15.247645556106304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21.657070957410301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37.133488389827278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690</v>
      </c>
      <c r="Z15" s="125">
        <v>744</v>
      </c>
      <c r="AB15" s="129">
        <f t="shared" ref="AB15:AB34" si="2">IF(Z15="np",0,Z15/$Z$34)</f>
        <v>2.8367712662523355E-2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110</v>
      </c>
      <c r="Z16" s="125">
        <v>102</v>
      </c>
      <c r="AB16" s="129">
        <f t="shared" si="2"/>
        <v>3.8891218972814277E-3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1403</v>
      </c>
      <c r="Z17" s="125">
        <v>1572</v>
      </c>
      <c r="AB17" s="129">
        <f t="shared" si="2"/>
        <v>5.9938231593396119E-2</v>
      </c>
    </row>
    <row r="18" spans="1:28" x14ac:dyDescent="0.25">
      <c r="A18" s="82" t="str">
        <f>$S$1&amp;" ("&amp;$T$2&amp;" to "&amp;$Z$2&amp;")"</f>
        <v>Moorabool (2011-12 to 2017-18)</v>
      </c>
      <c r="B18" s="82"/>
      <c r="C18" s="82"/>
      <c r="D18" s="82"/>
      <c r="E18" s="82"/>
      <c r="F18" s="82"/>
      <c r="G18" s="82" t="str">
        <f>$S$1&amp;" ("&amp;$T$2&amp;" to "&amp;$Z$2&amp;")"</f>
        <v>Moorabool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206</v>
      </c>
      <c r="Z18" s="125">
        <v>207</v>
      </c>
      <c r="AB18" s="129">
        <f t="shared" si="2"/>
        <v>7.8926297327181916E-3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2480</v>
      </c>
      <c r="Z19" s="125">
        <v>2771</v>
      </c>
      <c r="AB19" s="129">
        <f t="shared" si="2"/>
        <v>0.10565447820947878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905</v>
      </c>
      <c r="Z20" s="125">
        <v>944</v>
      </c>
      <c r="AB20" s="129">
        <f t="shared" si="2"/>
        <v>3.5993441872879096E-2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2091</v>
      </c>
      <c r="Z21" s="125">
        <v>2185</v>
      </c>
      <c r="AB21" s="129">
        <f t="shared" si="2"/>
        <v>8.3311091623136463E-2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1383</v>
      </c>
      <c r="Z22" s="125">
        <v>1503</v>
      </c>
      <c r="AB22" s="129">
        <f t="shared" si="2"/>
        <v>5.7307355015823389E-2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1627</v>
      </c>
      <c r="Z23" s="125">
        <v>1615</v>
      </c>
      <c r="AB23" s="129">
        <f t="shared" si="2"/>
        <v>6.1577763373622606E-2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259</v>
      </c>
      <c r="Z24" s="125">
        <v>250</v>
      </c>
      <c r="AB24" s="129">
        <f t="shared" si="2"/>
        <v>9.5321615129446754E-3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801</v>
      </c>
      <c r="Z25" s="125">
        <v>857</v>
      </c>
      <c r="AB25" s="129">
        <f t="shared" si="2"/>
        <v>3.2676249666374349E-2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420</v>
      </c>
      <c r="Z26" s="125">
        <v>483</v>
      </c>
      <c r="AB26" s="129">
        <f t="shared" si="2"/>
        <v>1.8416136043009113E-2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1365</v>
      </c>
      <c r="Z27" s="125">
        <v>1509</v>
      </c>
      <c r="AB27" s="129">
        <f t="shared" si="2"/>
        <v>5.7536126892134061E-2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1821</v>
      </c>
      <c r="Z28" s="125">
        <v>2031</v>
      </c>
      <c r="AB28" s="129">
        <f t="shared" si="2"/>
        <v>7.7439280131162538E-2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1706</v>
      </c>
      <c r="Z29" s="125">
        <v>1652</v>
      </c>
      <c r="AB29" s="129">
        <f t="shared" si="2"/>
        <v>6.2988523277538414E-2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2111</v>
      </c>
      <c r="Z30" s="125">
        <v>2219</v>
      </c>
      <c r="AB30" s="129">
        <f t="shared" si="2"/>
        <v>8.4607465588896938E-2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2467</v>
      </c>
      <c r="Z31" s="125">
        <v>2518</v>
      </c>
      <c r="AB31" s="129">
        <f t="shared" si="2"/>
        <v>9.6007930758378768E-2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562</v>
      </c>
      <c r="Z32" s="125">
        <v>549</v>
      </c>
      <c r="AB32" s="129">
        <f t="shared" si="2"/>
        <v>2.0932626682426507E-2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824</v>
      </c>
      <c r="Z33" s="125">
        <v>871</v>
      </c>
      <c r="AB33" s="129">
        <f t="shared" si="2"/>
        <v>3.3210050711099247E-2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25292</v>
      </c>
      <c r="Z34" s="132">
        <v>26227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7</v>
      </c>
      <c r="Y44" s="125">
        <v>0</v>
      </c>
      <c r="Z44" s="125">
        <v>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280</v>
      </c>
      <c r="Y45" s="125">
        <v>322</v>
      </c>
      <c r="Z45" s="125">
        <v>317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758</v>
      </c>
      <c r="Y46" s="125">
        <v>811</v>
      </c>
      <c r="Z46" s="125">
        <v>842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1040</v>
      </c>
      <c r="Y47" s="125">
        <v>1242</v>
      </c>
      <c r="Z47" s="125">
        <v>1246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1191</v>
      </c>
      <c r="Y48" s="125">
        <v>1345</v>
      </c>
      <c r="Z48" s="125">
        <v>1412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Moorabool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1243</v>
      </c>
      <c r="Y49" s="125">
        <v>1341</v>
      </c>
      <c r="Z49" s="125">
        <v>1389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1236</v>
      </c>
      <c r="Y50" s="125">
        <v>1349</v>
      </c>
      <c r="Z50" s="125">
        <v>1373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1264</v>
      </c>
      <c r="Y51" s="125">
        <v>1347</v>
      </c>
      <c r="Z51" s="125">
        <v>1404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1291</v>
      </c>
      <c r="Y52" s="125">
        <v>1435</v>
      </c>
      <c r="Z52" s="125">
        <v>1468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1272</v>
      </c>
      <c r="Y53" s="125">
        <v>1294</v>
      </c>
      <c r="Z53" s="125">
        <v>1335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1057</v>
      </c>
      <c r="Y54" s="125">
        <v>1198</v>
      </c>
      <c r="Z54" s="125">
        <v>1250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809</v>
      </c>
      <c r="Y55" s="125">
        <v>827</v>
      </c>
      <c r="Z55" s="125">
        <v>890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453</v>
      </c>
      <c r="Y56" s="125">
        <v>460</v>
      </c>
      <c r="Z56" s="125">
        <v>490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143</v>
      </c>
      <c r="Y57" s="125">
        <v>174</v>
      </c>
      <c r="Z57" s="125">
        <v>211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60</v>
      </c>
      <c r="Y58" s="125">
        <v>65</v>
      </c>
      <c r="Z58" s="125">
        <v>76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33</v>
      </c>
      <c r="Y59" s="125">
        <v>35</v>
      </c>
      <c r="Z59" s="125">
        <v>37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17</v>
      </c>
      <c r="Y60" s="125">
        <v>25</v>
      </c>
      <c r="Z60" s="125">
        <v>24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12145</v>
      </c>
      <c r="Y61" s="125">
        <v>13273</v>
      </c>
      <c r="Z61" s="125">
        <v>13818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7</v>
      </c>
      <c r="Y63" s="125">
        <v>15</v>
      </c>
      <c r="Z63" s="125">
        <v>13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Moorabool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349</v>
      </c>
      <c r="Y64" s="125">
        <v>357</v>
      </c>
      <c r="Z64" s="125">
        <v>371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776</v>
      </c>
      <c r="Y65" s="125">
        <v>842</v>
      </c>
      <c r="Z65" s="125">
        <v>880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966</v>
      </c>
      <c r="Y66" s="125">
        <v>1145</v>
      </c>
      <c r="Z66" s="125">
        <v>1156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1106</v>
      </c>
      <c r="Y67" s="125">
        <v>1206</v>
      </c>
      <c r="Z67" s="125">
        <v>1294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1082</v>
      </c>
      <c r="Y68" s="125">
        <v>1200</v>
      </c>
      <c r="Z68" s="125">
        <v>1227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1097</v>
      </c>
      <c r="Y69" s="125">
        <v>1196</v>
      </c>
      <c r="Z69" s="125">
        <v>1247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1241</v>
      </c>
      <c r="Y70" s="125">
        <v>1190</v>
      </c>
      <c r="Z70" s="125">
        <v>1181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1299</v>
      </c>
      <c r="Y71" s="125">
        <v>1425</v>
      </c>
      <c r="Z71" s="125">
        <v>1420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1200</v>
      </c>
      <c r="Y72" s="125">
        <v>1283</v>
      </c>
      <c r="Z72" s="125">
        <v>1261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982</v>
      </c>
      <c r="Y73" s="125">
        <v>1030</v>
      </c>
      <c r="Z73" s="125">
        <v>1112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643</v>
      </c>
      <c r="Y74" s="125">
        <v>678</v>
      </c>
      <c r="Z74" s="125">
        <v>742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286</v>
      </c>
      <c r="Y75" s="125">
        <v>278</v>
      </c>
      <c r="Z75" s="125">
        <v>307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84</v>
      </c>
      <c r="Y76" s="125">
        <v>96</v>
      </c>
      <c r="Z76" s="125">
        <v>96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34</v>
      </c>
      <c r="Y77" s="125">
        <v>34</v>
      </c>
      <c r="Z77" s="125">
        <v>55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18</v>
      </c>
      <c r="Y78" s="125">
        <v>22</v>
      </c>
      <c r="Z78" s="125">
        <v>23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18</v>
      </c>
      <c r="Y79" s="125">
        <v>22</v>
      </c>
      <c r="Z79" s="125">
        <v>26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11189</v>
      </c>
      <c r="Y80" s="125">
        <v>12019</v>
      </c>
      <c r="Z80" s="125">
        <v>12409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Moorabool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1068</v>
      </c>
      <c r="Y83" s="125">
        <v>1152</v>
      </c>
      <c r="Z83" s="125">
        <v>1203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933</v>
      </c>
      <c r="Y84" s="125">
        <v>970</v>
      </c>
      <c r="Z84" s="125">
        <v>1009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26,227</v>
      </c>
      <c r="D85" s="96">
        <f t="shared" ref="D85:D90" si="4">AD4</f>
        <v>3.6968211292108144E-2</v>
      </c>
      <c r="E85" s="97">
        <f t="shared" ref="E85:E90" si="5">AD4</f>
        <v>3.6968211292108144E-2</v>
      </c>
      <c r="F85" s="96">
        <f t="shared" ref="F85:F90" si="6">AF4</f>
        <v>0.21810412893037956</v>
      </c>
      <c r="G85" s="97">
        <f t="shared" ref="G85:G90" si="7">AF4</f>
        <v>0.21810412893037956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1937</v>
      </c>
      <c r="Y85" s="125">
        <v>2049</v>
      </c>
      <c r="Z85" s="125">
        <v>2168</v>
      </c>
    </row>
    <row r="86" spans="1:32" ht="15" customHeight="1" x14ac:dyDescent="0.25">
      <c r="A86" s="98" t="s">
        <v>4</v>
      </c>
      <c r="B86" s="95"/>
      <c r="C86" s="109" t="str">
        <f t="shared" si="3"/>
        <v>13,818</v>
      </c>
      <c r="D86" s="96">
        <f t="shared" si="4"/>
        <v>4.1060800120545471E-2</v>
      </c>
      <c r="E86" s="97">
        <f t="shared" si="5"/>
        <v>4.1060800120545471E-2</v>
      </c>
      <c r="F86" s="96">
        <f t="shared" si="6"/>
        <v>0.21669454961697632</v>
      </c>
      <c r="G86" s="97">
        <f t="shared" si="7"/>
        <v>0.21669454961697632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484</v>
      </c>
      <c r="Y86" s="125">
        <v>524</v>
      </c>
      <c r="Z86" s="125">
        <v>555</v>
      </c>
    </row>
    <row r="87" spans="1:32" ht="15" customHeight="1" x14ac:dyDescent="0.25">
      <c r="A87" s="98" t="s">
        <v>5</v>
      </c>
      <c r="B87" s="95"/>
      <c r="C87" s="109" t="str">
        <f t="shared" si="3"/>
        <v>12,409</v>
      </c>
      <c r="D87" s="96">
        <f t="shared" si="4"/>
        <v>3.2448623013561884E-2</v>
      </c>
      <c r="E87" s="97">
        <f t="shared" si="5"/>
        <v>3.2448623013561884E-2</v>
      </c>
      <c r="F87" s="96">
        <f t="shared" si="6"/>
        <v>0.21967760959308036</v>
      </c>
      <c r="G87" s="97">
        <f t="shared" si="7"/>
        <v>0.21967760959308036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425</v>
      </c>
      <c r="Y87" s="125">
        <v>470</v>
      </c>
      <c r="Z87" s="125">
        <v>476</v>
      </c>
    </row>
    <row r="88" spans="1:32" ht="15" customHeight="1" x14ac:dyDescent="0.25">
      <c r="A88" s="95" t="s">
        <v>6</v>
      </c>
      <c r="B88" s="95"/>
      <c r="C88" s="109" t="str">
        <f t="shared" si="3"/>
        <v>19,054</v>
      </c>
      <c r="D88" s="96">
        <f t="shared" si="4"/>
        <v>4.3540171969987496E-2</v>
      </c>
      <c r="E88" s="97">
        <f t="shared" si="5"/>
        <v>4.3540171969987496E-2</v>
      </c>
      <c r="F88" s="96">
        <f t="shared" si="6"/>
        <v>0.20579673459055825</v>
      </c>
      <c r="G88" s="97">
        <f t="shared" si="7"/>
        <v>0.20579673459055825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339</v>
      </c>
      <c r="Y88" s="125">
        <v>364</v>
      </c>
      <c r="Z88" s="125">
        <v>377</v>
      </c>
    </row>
    <row r="89" spans="1:32" ht="15" customHeight="1" x14ac:dyDescent="0.25">
      <c r="A89" s="95" t="s">
        <v>104</v>
      </c>
      <c r="B89" s="95"/>
      <c r="C89" s="146" t="str">
        <f t="shared" si="3"/>
        <v>$47,155</v>
      </c>
      <c r="D89" s="96">
        <f t="shared" si="4"/>
        <v>3.4936017867238878E-2</v>
      </c>
      <c r="E89" s="97">
        <f t="shared" si="5"/>
        <v>3.4936017867238878E-2</v>
      </c>
      <c r="F89" s="96">
        <f t="shared" si="6"/>
        <v>0.21229143635755965</v>
      </c>
      <c r="G89" s="97">
        <f t="shared" si="7"/>
        <v>0.21229143635755965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1205</v>
      </c>
      <c r="Y89" s="125">
        <v>1297</v>
      </c>
      <c r="Z89" s="125">
        <v>1314</v>
      </c>
    </row>
    <row r="90" spans="1:32" ht="15" customHeight="1" x14ac:dyDescent="0.25">
      <c r="A90" s="95" t="s">
        <v>7</v>
      </c>
      <c r="B90" s="95"/>
      <c r="C90" s="109" t="str">
        <f t="shared" si="3"/>
        <v>$1,112.9 mil</v>
      </c>
      <c r="D90" s="96">
        <f t="shared" si="4"/>
        <v>9.157454763067796E-2</v>
      </c>
      <c r="E90" s="97">
        <f t="shared" si="5"/>
        <v>9.157454763067796E-2</v>
      </c>
      <c r="F90" s="96">
        <f t="shared" si="6"/>
        <v>0.47362200228282747</v>
      </c>
      <c r="G90" s="97">
        <f t="shared" si="7"/>
        <v>0.47362200228282747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938</v>
      </c>
      <c r="Y90" s="125">
        <v>1036</v>
      </c>
      <c r="Z90" s="125">
        <v>1111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9026</v>
      </c>
      <c r="Y91" s="125">
        <v>9643</v>
      </c>
      <c r="Z91" s="125">
        <v>10082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707</v>
      </c>
      <c r="Y93" s="125">
        <v>780</v>
      </c>
      <c r="Z93" s="125">
        <v>871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1590</v>
      </c>
      <c r="Y94" s="125">
        <v>1679</v>
      </c>
      <c r="Z94" s="125">
        <v>1751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317</v>
      </c>
      <c r="Y95" s="125">
        <v>344</v>
      </c>
      <c r="Z95" s="125">
        <v>352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1133</v>
      </c>
      <c r="Y96" s="125">
        <v>1266</v>
      </c>
      <c r="Z96" s="125">
        <v>1350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1638</v>
      </c>
      <c r="Y97" s="125">
        <v>1758</v>
      </c>
      <c r="Z97" s="125">
        <v>1786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748</v>
      </c>
      <c r="Y98" s="125">
        <v>799</v>
      </c>
      <c r="Z98" s="125">
        <v>875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115</v>
      </c>
      <c r="Y99" s="125">
        <v>122</v>
      </c>
      <c r="Z99" s="125">
        <v>130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413</v>
      </c>
      <c r="Y100" s="125">
        <v>434</v>
      </c>
      <c r="Z100" s="125">
        <v>469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8114</v>
      </c>
      <c r="Y101" s="125">
        <v>8616</v>
      </c>
      <c r="Z101" s="125">
        <v>8969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16588</v>
      </c>
      <c r="Y104" s="125">
        <v>18666</v>
      </c>
      <c r="Z104" s="125">
        <v>19284</v>
      </c>
      <c r="AB104" s="122" t="str">
        <f>TEXT(Z104,"###,###")</f>
        <v>19,284</v>
      </c>
      <c r="AD104" s="143">
        <f>Z104/($Z$4)*100</f>
        <v>73.527281046250053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4489</v>
      </c>
      <c r="Y105" s="125">
        <v>4638</v>
      </c>
      <c r="Z105" s="125">
        <v>4582</v>
      </c>
      <c r="AB105" s="122" t="str">
        <f>TEXT(Z105,"###,###")</f>
        <v>4,582</v>
      </c>
      <c r="AD105" s="143">
        <f>Z105/($Z$4)*100</f>
        <v>17.470545620925002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21077</v>
      </c>
      <c r="Y106" s="132">
        <v>23304</v>
      </c>
      <c r="Z106" s="132">
        <v>23866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3460</v>
      </c>
      <c r="Y108" s="125">
        <v>3880</v>
      </c>
      <c r="Z108" s="125">
        <v>4442</v>
      </c>
      <c r="AB108" s="122" t="str">
        <f>TEXT(Z108,"###,###")</f>
        <v>4,442</v>
      </c>
      <c r="AD108" s="143">
        <f>Z108/($Z$4)*100</f>
        <v>16.936744576200098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3288</v>
      </c>
      <c r="Y109" s="125">
        <v>3931</v>
      </c>
      <c r="Z109" s="125">
        <v>3999</v>
      </c>
      <c r="AB109" s="122" t="str">
        <f>TEXT(Z109,"###,###")</f>
        <v>3,999</v>
      </c>
      <c r="AD109" s="143">
        <f>Z109/($Z$4)*100</f>
        <v>15.247645556106304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5231</v>
      </c>
      <c r="Y110" s="125">
        <v>5679</v>
      </c>
      <c r="Z110" s="125">
        <v>5680</v>
      </c>
      <c r="AB110" s="122" t="str">
        <f>TEXT(Z110,"###,###")</f>
        <v>5,680</v>
      </c>
      <c r="AD110" s="143">
        <f>Z110/($Z$4)*100</f>
        <v>21.657070957410301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9100</v>
      </c>
      <c r="Y111" s="125">
        <v>9814</v>
      </c>
      <c r="Z111" s="125">
        <v>9739</v>
      </c>
      <c r="AB111" s="122" t="str">
        <f>TEXT(Z111,"###,###")</f>
        <v>9,739</v>
      </c>
      <c r="AD111" s="143">
        <f>Z111/($Z$4)*100</f>
        <v>37.133488389827278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23334</v>
      </c>
      <c r="Y112" s="125">
        <v>25292</v>
      </c>
      <c r="Z112" s="125">
        <v>26227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43.28</v>
      </c>
      <c r="U118" s="144">
        <v>39.46</v>
      </c>
      <c r="V118" s="144">
        <v>42.48</v>
      </c>
      <c r="W118" s="144">
        <v>39.57</v>
      </c>
      <c r="X118" s="144">
        <v>38.520000000000003</v>
      </c>
      <c r="Y118" s="144">
        <v>41.46</v>
      </c>
      <c r="Z118" s="144">
        <v>41.6</v>
      </c>
      <c r="AB118" s="122" t="str">
        <f>TEXT(Z118,"##.0")</f>
        <v>41.6</v>
      </c>
    </row>
    <row r="120" spans="19:32" x14ac:dyDescent="0.25">
      <c r="S120" s="115" t="s">
        <v>106</v>
      </c>
      <c r="T120" s="125">
        <v>13354</v>
      </c>
      <c r="U120" s="125">
        <v>13743</v>
      </c>
      <c r="V120" s="125">
        <v>13988</v>
      </c>
      <c r="W120" s="125">
        <v>14348</v>
      </c>
      <c r="X120" s="125">
        <v>14689</v>
      </c>
      <c r="Y120" s="125">
        <v>15629</v>
      </c>
      <c r="Z120" s="125">
        <v>16335</v>
      </c>
      <c r="AB120" s="122" t="str">
        <f>TEXT(Z120,"###,###")</f>
        <v>16,335</v>
      </c>
    </row>
    <row r="121" spans="19:32" x14ac:dyDescent="0.25">
      <c r="S121" s="115" t="s">
        <v>107</v>
      </c>
      <c r="T121" s="125">
        <v>1318</v>
      </c>
      <c r="U121" s="125">
        <v>1291</v>
      </c>
      <c r="V121" s="125">
        <v>1278</v>
      </c>
      <c r="W121" s="125">
        <v>1270</v>
      </c>
      <c r="X121" s="125">
        <v>1237</v>
      </c>
      <c r="Y121" s="125">
        <v>1326</v>
      </c>
      <c r="Z121" s="125">
        <v>1378</v>
      </c>
      <c r="AB121" s="122" t="str">
        <f>TEXT(Z121,"###,###")</f>
        <v>1,378</v>
      </c>
    </row>
    <row r="122" spans="19:32" x14ac:dyDescent="0.25">
      <c r="S122" s="115" t="s">
        <v>108</v>
      </c>
      <c r="T122" s="125">
        <v>1130</v>
      </c>
      <c r="U122" s="125">
        <v>1142</v>
      </c>
      <c r="V122" s="125">
        <v>1218</v>
      </c>
      <c r="W122" s="125">
        <v>1217</v>
      </c>
      <c r="X122" s="125">
        <v>1216</v>
      </c>
      <c r="Y122" s="125">
        <v>1304</v>
      </c>
      <c r="Z122" s="125">
        <v>1345</v>
      </c>
      <c r="AB122" s="122" t="str">
        <f>TEXT(Z122,"###,###")</f>
        <v>1,345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14484</v>
      </c>
      <c r="U124" s="125">
        <v>14885</v>
      </c>
      <c r="V124" s="125">
        <v>15206</v>
      </c>
      <c r="W124" s="125">
        <v>15565</v>
      </c>
      <c r="X124" s="125">
        <v>15905</v>
      </c>
      <c r="Y124" s="125">
        <v>16933</v>
      </c>
      <c r="Z124" s="125">
        <v>17680</v>
      </c>
      <c r="AB124" s="122" t="str">
        <f>TEXT(Z124,"###,###")</f>
        <v>17,680</v>
      </c>
      <c r="AD124" s="139">
        <f>Z124/$Z$7*100</f>
        <v>92.788915713236065</v>
      </c>
    </row>
    <row r="125" spans="19:32" x14ac:dyDescent="0.25">
      <c r="S125" s="115" t="s">
        <v>110</v>
      </c>
      <c r="T125" s="125">
        <v>2448</v>
      </c>
      <c r="U125" s="125">
        <v>2433</v>
      </c>
      <c r="V125" s="125">
        <v>2496</v>
      </c>
      <c r="W125" s="125">
        <v>2487</v>
      </c>
      <c r="X125" s="125">
        <v>2453</v>
      </c>
      <c r="Y125" s="125">
        <v>2630</v>
      </c>
      <c r="Z125" s="125">
        <v>2723</v>
      </c>
      <c r="AB125" s="122" t="str">
        <f>TEXT(Z125,"###,###")</f>
        <v>2,723</v>
      </c>
      <c r="AD125" s="139">
        <f>Z125/$Z$7*100</f>
        <v>14.290962527553269</v>
      </c>
    </row>
    <row r="127" spans="19:32" x14ac:dyDescent="0.25">
      <c r="S127" s="115" t="s">
        <v>111</v>
      </c>
      <c r="T127" s="125">
        <v>8476</v>
      </c>
      <c r="U127" s="125">
        <v>8647</v>
      </c>
      <c r="V127" s="125">
        <v>8779</v>
      </c>
      <c r="W127" s="125">
        <v>8948</v>
      </c>
      <c r="X127" s="125">
        <v>9031</v>
      </c>
      <c r="Y127" s="125">
        <v>9643</v>
      </c>
      <c r="Z127" s="125">
        <v>10082</v>
      </c>
      <c r="AB127" s="122" t="str">
        <f>TEXT(Z127,"###,###")</f>
        <v>10,082</v>
      </c>
      <c r="AD127" s="139">
        <f>Z127/$Z$7*100</f>
        <v>52.912774220636081</v>
      </c>
    </row>
    <row r="128" spans="19:32" x14ac:dyDescent="0.25">
      <c r="S128" s="115" t="s">
        <v>112</v>
      </c>
      <c r="T128" s="125">
        <v>7328</v>
      </c>
      <c r="U128" s="125">
        <v>7524</v>
      </c>
      <c r="V128" s="125">
        <v>7709</v>
      </c>
      <c r="W128" s="125">
        <v>7887</v>
      </c>
      <c r="X128" s="125">
        <v>8114</v>
      </c>
      <c r="Y128" s="125">
        <v>8616</v>
      </c>
      <c r="Z128" s="125">
        <v>8971</v>
      </c>
      <c r="AB128" s="122" t="str">
        <f>TEXT(Z128,"###,###")</f>
        <v>8,971</v>
      </c>
      <c r="AD128" s="139">
        <f>Z128/$Z$7*100</f>
        <v>47.081977537524928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95" id="{7CEFFBF1-E222-4D2D-BCCD-B58E5FFF58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98" id="{4A369BE3-2B67-467E-947D-9FE63A8547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01" id="{74921F34-2A01-4CF8-B6AE-DF77788FA7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04" id="{5224BC0E-7E01-48D3-9A40-257638D32E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614C4-FAA2-4F4C-9C35-62A79C98EF52}">
  <sheetPr codeName="Sheet11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Moreland</v>
      </c>
      <c r="T1" s="113"/>
      <c r="U1" s="113"/>
      <c r="V1" s="113"/>
      <c r="W1" s="113"/>
      <c r="X1" s="113"/>
      <c r="Y1" s="114" t="str">
        <f>Y3</f>
        <v>8.52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171</v>
      </c>
      <c r="Y3" s="118" t="s">
        <v>259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8.52 Moreland,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125777</v>
      </c>
      <c r="U4" s="121">
        <v>128552</v>
      </c>
      <c r="V4" s="121">
        <v>131010</v>
      </c>
      <c r="W4" s="121">
        <v>134183</v>
      </c>
      <c r="X4" s="121">
        <v>139301</v>
      </c>
      <c r="Y4" s="121">
        <v>149539</v>
      </c>
      <c r="Z4" s="121">
        <v>155589</v>
      </c>
      <c r="AB4" s="122" t="str">
        <f>TEXT(Z4,"###,###")</f>
        <v>155,589</v>
      </c>
      <c r="AD4" s="123">
        <f>Z4/Y4-1</f>
        <v>4.0457673249118864E-2</v>
      </c>
      <c r="AF4" s="123">
        <f t="shared" ref="AF4:AF9" si="0">Z4/T4-1</f>
        <v>0.23702266710129827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65272</v>
      </c>
      <c r="U5" s="121">
        <v>65905</v>
      </c>
      <c r="V5" s="121">
        <v>66878</v>
      </c>
      <c r="W5" s="121">
        <v>68396</v>
      </c>
      <c r="X5" s="121">
        <v>71238</v>
      </c>
      <c r="Y5" s="121">
        <v>76263</v>
      </c>
      <c r="Z5" s="121">
        <v>79347</v>
      </c>
      <c r="AB5" s="122" t="str">
        <f>TEXT(Z5,"###,###")</f>
        <v>79,347</v>
      </c>
      <c r="AD5" s="123">
        <f t="shared" ref="AD5:AD9" si="1">Z5/Y5-1</f>
        <v>4.0439007120097514E-2</v>
      </c>
      <c r="AF5" s="123">
        <f t="shared" si="0"/>
        <v>0.21563610736609884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60505</v>
      </c>
      <c r="U6" s="121">
        <v>62646</v>
      </c>
      <c r="V6" s="121">
        <v>64132</v>
      </c>
      <c r="W6" s="121">
        <v>65787</v>
      </c>
      <c r="X6" s="121">
        <v>68063</v>
      </c>
      <c r="Y6" s="121">
        <v>73276</v>
      </c>
      <c r="Z6" s="121">
        <v>76240</v>
      </c>
      <c r="AB6" s="122" t="str">
        <f>TEXT(Z6,"###,###")</f>
        <v>76,240</v>
      </c>
      <c r="AD6" s="123">
        <f t="shared" si="1"/>
        <v>4.0449806212129458E-2</v>
      </c>
      <c r="AF6" s="123">
        <f t="shared" si="0"/>
        <v>0.26006115197091151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88451</v>
      </c>
      <c r="U7" s="121">
        <v>90068</v>
      </c>
      <c r="V7" s="121">
        <v>91722</v>
      </c>
      <c r="W7" s="121">
        <v>93161</v>
      </c>
      <c r="X7" s="121">
        <v>96354</v>
      </c>
      <c r="Y7" s="121">
        <v>101317</v>
      </c>
      <c r="Z7" s="121">
        <v>105233</v>
      </c>
      <c r="AB7" s="122" t="str">
        <f>TEXT(Z7,"###,###")</f>
        <v>105,233</v>
      </c>
      <c r="AD7" s="123">
        <f t="shared" si="1"/>
        <v>3.865096676766977E-2</v>
      </c>
      <c r="AF7" s="123">
        <f t="shared" si="0"/>
        <v>0.18973216809306859</v>
      </c>
    </row>
    <row r="8" spans="1:32" ht="17.25" customHeight="1" x14ac:dyDescent="0.25">
      <c r="A8" s="44" t="s">
        <v>13</v>
      </c>
      <c r="B8" s="45"/>
      <c r="C8" s="46"/>
      <c r="D8" s="47" t="str">
        <f>AB4</f>
        <v>155,589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105,233</v>
      </c>
      <c r="P8" s="48"/>
      <c r="S8" s="120" t="s">
        <v>88</v>
      </c>
      <c r="T8" s="121">
        <v>38196.03</v>
      </c>
      <c r="U8" s="121">
        <v>38922.269999999997</v>
      </c>
      <c r="V8" s="121">
        <v>39185</v>
      </c>
      <c r="W8" s="121">
        <v>41062.5</v>
      </c>
      <c r="X8" s="121">
        <v>42865</v>
      </c>
      <c r="Y8" s="121">
        <v>43097.83</v>
      </c>
      <c r="Z8" s="121">
        <v>45000</v>
      </c>
      <c r="AB8" s="122" t="str">
        <f>TEXT(Z8,"$###,###")</f>
        <v>$45,000</v>
      </c>
      <c r="AD8" s="123">
        <f t="shared" si="1"/>
        <v>4.4136096875410979E-2</v>
      </c>
      <c r="AF8" s="123">
        <f t="shared" si="0"/>
        <v>0.17813291067160653</v>
      </c>
    </row>
    <row r="9" spans="1:32" x14ac:dyDescent="0.25">
      <c r="A9" s="52" t="s">
        <v>15</v>
      </c>
      <c r="B9" s="53"/>
      <c r="C9" s="54"/>
      <c r="D9" s="55">
        <f>AD104</f>
        <v>74.917892653079591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51.588380070890302</v>
      </c>
      <c r="P9" s="56" t="s">
        <v>89</v>
      </c>
      <c r="S9" s="120" t="s">
        <v>7</v>
      </c>
      <c r="T9" s="121">
        <v>4362260831</v>
      </c>
      <c r="U9" s="121">
        <v>4576727546</v>
      </c>
      <c r="V9" s="121">
        <v>4765544282</v>
      </c>
      <c r="W9" s="121">
        <v>5022578653</v>
      </c>
      <c r="X9" s="121">
        <v>5429205704</v>
      </c>
      <c r="Y9" s="121">
        <v>5853526692</v>
      </c>
      <c r="Z9" s="121">
        <v>6373510217</v>
      </c>
      <c r="AB9" s="122" t="str">
        <f>TEXT(Z9/1000000,"$#,###.0")&amp;" mil"</f>
        <v>$6,373.5 mil</v>
      </c>
      <c r="AD9" s="123">
        <f t="shared" si="1"/>
        <v>8.8832519668981869E-2</v>
      </c>
      <c r="AF9" s="123">
        <f t="shared" si="0"/>
        <v>0.46105665477571711</v>
      </c>
    </row>
    <row r="10" spans="1:32" x14ac:dyDescent="0.25">
      <c r="A10" s="52" t="s">
        <v>18</v>
      </c>
      <c r="B10" s="53"/>
      <c r="C10" s="54"/>
      <c r="D10" s="55">
        <f>AD105</f>
        <v>18.012198805828174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48.40971938460369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93.836534167038849</v>
      </c>
      <c r="P11" s="56" t="s">
        <v>89</v>
      </c>
      <c r="S11" s="120" t="s">
        <v>30</v>
      </c>
      <c r="T11" s="125">
        <v>113233</v>
      </c>
      <c r="U11" s="125">
        <v>115872</v>
      </c>
      <c r="V11" s="125">
        <v>118037</v>
      </c>
      <c r="W11" s="125">
        <v>121242</v>
      </c>
      <c r="X11" s="125">
        <v>125490</v>
      </c>
      <c r="Y11" s="125">
        <v>134721</v>
      </c>
      <c r="Z11" s="125">
        <v>139992</v>
      </c>
    </row>
    <row r="12" spans="1:32" ht="28.5" customHeight="1" x14ac:dyDescent="0.25">
      <c r="A12" s="52" t="s">
        <v>20</v>
      </c>
      <c r="B12" s="54"/>
      <c r="C12" s="54"/>
      <c r="D12" s="55">
        <f>AD108</f>
        <v>15.554441509361203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14.818545513289557</v>
      </c>
      <c r="P12" s="56" t="s">
        <v>89</v>
      </c>
      <c r="S12" s="120" t="s">
        <v>31</v>
      </c>
      <c r="T12" s="125">
        <v>12544</v>
      </c>
      <c r="U12" s="125">
        <v>12680</v>
      </c>
      <c r="V12" s="125">
        <v>12973</v>
      </c>
      <c r="W12" s="125">
        <v>12941</v>
      </c>
      <c r="X12" s="125">
        <v>13811</v>
      </c>
      <c r="Y12" s="125">
        <v>14818</v>
      </c>
      <c r="Z12" s="125">
        <v>15597</v>
      </c>
    </row>
    <row r="13" spans="1:32" ht="15" customHeight="1" x14ac:dyDescent="0.25">
      <c r="A13" s="52" t="s">
        <v>21</v>
      </c>
      <c r="B13" s="54"/>
      <c r="C13" s="54"/>
      <c r="D13" s="55">
        <f>AD109</f>
        <v>12.399334143159221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37.8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21.421822879509477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43.554492926877863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839</v>
      </c>
      <c r="Z15" s="125">
        <v>824</v>
      </c>
      <c r="AB15" s="129">
        <f t="shared" ref="AB15:AB34" si="2">IF(Z15="np",0,Z15/$Z$34)</f>
        <v>5.2960042162363665E-3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170</v>
      </c>
      <c r="Z16" s="125">
        <v>139</v>
      </c>
      <c r="AB16" s="129">
        <f t="shared" si="2"/>
        <v>8.9337935201074621E-4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6209</v>
      </c>
      <c r="Z17" s="125">
        <v>6356</v>
      </c>
      <c r="AB17" s="129">
        <f t="shared" si="2"/>
        <v>4.0851216988347504E-2</v>
      </c>
    </row>
    <row r="18" spans="1:28" x14ac:dyDescent="0.25">
      <c r="A18" s="82" t="str">
        <f>$S$1&amp;" ("&amp;$T$2&amp;" to "&amp;$Z$2&amp;")"</f>
        <v>Moreland (2011-12 to 2017-18)</v>
      </c>
      <c r="B18" s="82"/>
      <c r="C18" s="82"/>
      <c r="D18" s="82"/>
      <c r="E18" s="82"/>
      <c r="F18" s="82"/>
      <c r="G18" s="82" t="str">
        <f>$S$1&amp;" ("&amp;$T$2&amp;" to "&amp;$Z$2&amp;")"</f>
        <v>Moreland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901</v>
      </c>
      <c r="Z18" s="125">
        <v>940</v>
      </c>
      <c r="AB18" s="129">
        <f t="shared" si="2"/>
        <v>6.0415582078424566E-3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6681</v>
      </c>
      <c r="Z19" s="125">
        <v>7762</v>
      </c>
      <c r="AB19" s="129">
        <f t="shared" si="2"/>
        <v>4.9887845541779947E-2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5389</v>
      </c>
      <c r="Z20" s="125">
        <v>5327</v>
      </c>
      <c r="AB20" s="129">
        <f t="shared" si="2"/>
        <v>3.4237638907634857E-2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11477</v>
      </c>
      <c r="Z21" s="125">
        <v>12090</v>
      </c>
      <c r="AB21" s="129">
        <f t="shared" si="2"/>
        <v>7.770472205618649E-2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12538</v>
      </c>
      <c r="Z22" s="125">
        <v>13152</v>
      </c>
      <c r="AB22" s="129">
        <f t="shared" si="2"/>
        <v>8.4530397393131909E-2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4706</v>
      </c>
      <c r="Z23" s="125">
        <v>5653</v>
      </c>
      <c r="AB23" s="129">
        <f t="shared" si="2"/>
        <v>3.6332902711631282E-2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4302</v>
      </c>
      <c r="Z24" s="125">
        <v>4539</v>
      </c>
      <c r="AB24" s="129">
        <f t="shared" si="2"/>
        <v>2.9173013516379694E-2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6503</v>
      </c>
      <c r="Z25" s="125">
        <v>6660</v>
      </c>
      <c r="AB25" s="129">
        <f t="shared" si="2"/>
        <v>4.2805082621522085E-2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2116</v>
      </c>
      <c r="Z26" s="125">
        <v>2415</v>
      </c>
      <c r="AB26" s="129">
        <f t="shared" si="2"/>
        <v>1.5521662842488865E-2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14557</v>
      </c>
      <c r="Z27" s="125">
        <v>16629</v>
      </c>
      <c r="AB27" s="129">
        <f t="shared" si="2"/>
        <v>0.10687773557256619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15062</v>
      </c>
      <c r="Z28" s="125">
        <v>16799</v>
      </c>
      <c r="AB28" s="129">
        <f t="shared" si="2"/>
        <v>0.10797035780164407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8096</v>
      </c>
      <c r="Z29" s="125">
        <v>7943</v>
      </c>
      <c r="AB29" s="129">
        <f t="shared" si="2"/>
        <v>5.1051166856268759E-2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15273</v>
      </c>
      <c r="Z30" s="125">
        <v>16167</v>
      </c>
      <c r="AB30" s="129">
        <f t="shared" si="2"/>
        <v>0.10390837398530745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14671</v>
      </c>
      <c r="Z31" s="125">
        <v>16303</v>
      </c>
      <c r="AB31" s="129">
        <f t="shared" si="2"/>
        <v>0.10478247176856975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4141</v>
      </c>
      <c r="Z32" s="125">
        <v>5193</v>
      </c>
      <c r="AB32" s="129">
        <f t="shared" si="2"/>
        <v>3.3376395503538166E-2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4497</v>
      </c>
      <c r="Z33" s="125">
        <v>5030</v>
      </c>
      <c r="AB33" s="129">
        <f t="shared" si="2"/>
        <v>3.2328763601539953E-2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149539</v>
      </c>
      <c r="Z34" s="132">
        <v>155589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10</v>
      </c>
      <c r="Y44" s="125">
        <v>16</v>
      </c>
      <c r="Z44" s="125">
        <v>10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549</v>
      </c>
      <c r="Y45" s="125">
        <v>594</v>
      </c>
      <c r="Z45" s="125">
        <v>545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2567</v>
      </c>
      <c r="Y46" s="125">
        <v>2826</v>
      </c>
      <c r="Z46" s="125">
        <v>3071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7057</v>
      </c>
      <c r="Y47" s="125">
        <v>8074</v>
      </c>
      <c r="Z47" s="125">
        <v>8344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13842</v>
      </c>
      <c r="Y48" s="125">
        <v>14734</v>
      </c>
      <c r="Z48" s="125">
        <v>15010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Moreland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12881</v>
      </c>
      <c r="Y49" s="125">
        <v>13885</v>
      </c>
      <c r="Z49" s="125">
        <v>14358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9367</v>
      </c>
      <c r="Y50" s="125">
        <v>10069</v>
      </c>
      <c r="Z50" s="125">
        <v>10801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6891</v>
      </c>
      <c r="Y51" s="125">
        <v>7280</v>
      </c>
      <c r="Z51" s="125">
        <v>7488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5874</v>
      </c>
      <c r="Y52" s="125">
        <v>5975</v>
      </c>
      <c r="Z52" s="125">
        <v>6378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4549</v>
      </c>
      <c r="Y53" s="125">
        <v>4733</v>
      </c>
      <c r="Z53" s="125">
        <v>4703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3469</v>
      </c>
      <c r="Y54" s="125">
        <v>3696</v>
      </c>
      <c r="Z54" s="125">
        <v>3863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2277</v>
      </c>
      <c r="Y55" s="125">
        <v>2380</v>
      </c>
      <c r="Z55" s="125">
        <v>2499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1056</v>
      </c>
      <c r="Y56" s="125">
        <v>1168</v>
      </c>
      <c r="Z56" s="125">
        <v>1214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351</v>
      </c>
      <c r="Y57" s="125">
        <v>363</v>
      </c>
      <c r="Z57" s="125">
        <v>414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221</v>
      </c>
      <c r="Y58" s="125">
        <v>229</v>
      </c>
      <c r="Z58" s="125">
        <v>213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155</v>
      </c>
      <c r="Y59" s="125">
        <v>132</v>
      </c>
      <c r="Z59" s="125">
        <v>133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108</v>
      </c>
      <c r="Y60" s="125">
        <v>108</v>
      </c>
      <c r="Z60" s="125">
        <v>94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71238</v>
      </c>
      <c r="Y61" s="125">
        <v>76263</v>
      </c>
      <c r="Z61" s="125">
        <v>79347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26</v>
      </c>
      <c r="Y63" s="125">
        <v>17</v>
      </c>
      <c r="Z63" s="125">
        <v>22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Moreland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678</v>
      </c>
      <c r="Y64" s="125">
        <v>755</v>
      </c>
      <c r="Z64" s="125">
        <v>745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2650</v>
      </c>
      <c r="Y65" s="125">
        <v>2795</v>
      </c>
      <c r="Z65" s="125">
        <v>2821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7463</v>
      </c>
      <c r="Y66" s="125">
        <v>8472</v>
      </c>
      <c r="Z66" s="125">
        <v>8421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12877</v>
      </c>
      <c r="Y67" s="125">
        <v>14080</v>
      </c>
      <c r="Z67" s="125">
        <v>14776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11528</v>
      </c>
      <c r="Y68" s="125">
        <v>12565</v>
      </c>
      <c r="Z68" s="125">
        <v>13386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8338</v>
      </c>
      <c r="Y69" s="125">
        <v>8931</v>
      </c>
      <c r="Z69" s="125">
        <v>9434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6711</v>
      </c>
      <c r="Y70" s="125">
        <v>6905</v>
      </c>
      <c r="Z70" s="125">
        <v>7147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5545</v>
      </c>
      <c r="Y71" s="125">
        <v>5984</v>
      </c>
      <c r="Z71" s="125">
        <v>6285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4685</v>
      </c>
      <c r="Y72" s="125">
        <v>4840</v>
      </c>
      <c r="Z72" s="125">
        <v>4831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3629</v>
      </c>
      <c r="Y73" s="125">
        <v>3866</v>
      </c>
      <c r="Z73" s="125">
        <v>4038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2179</v>
      </c>
      <c r="Y74" s="125">
        <v>2264</v>
      </c>
      <c r="Z74" s="125">
        <v>2446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930</v>
      </c>
      <c r="Y75" s="125">
        <v>982</v>
      </c>
      <c r="Z75" s="125">
        <v>1008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281</v>
      </c>
      <c r="Y76" s="125">
        <v>333</v>
      </c>
      <c r="Z76" s="125">
        <v>356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219</v>
      </c>
      <c r="Y77" s="125">
        <v>200</v>
      </c>
      <c r="Z77" s="125">
        <v>175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155</v>
      </c>
      <c r="Y78" s="125">
        <v>141</v>
      </c>
      <c r="Z78" s="125">
        <v>139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156</v>
      </c>
      <c r="Y79" s="125">
        <v>145</v>
      </c>
      <c r="Z79" s="125">
        <v>135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68063</v>
      </c>
      <c r="Y80" s="125">
        <v>73276</v>
      </c>
      <c r="Z80" s="125">
        <v>76240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Moreland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5651</v>
      </c>
      <c r="Y83" s="125">
        <v>6015</v>
      </c>
      <c r="Z83" s="125">
        <v>6424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10744</v>
      </c>
      <c r="Y84" s="125">
        <v>11651</v>
      </c>
      <c r="Z84" s="125">
        <v>12501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155,589</v>
      </c>
      <c r="D85" s="96">
        <f t="shared" ref="D85:D90" si="4">AD4</f>
        <v>4.0457673249118864E-2</v>
      </c>
      <c r="E85" s="97">
        <f t="shared" ref="E85:E90" si="5">AD4</f>
        <v>4.0457673249118864E-2</v>
      </c>
      <c r="F85" s="96">
        <f t="shared" ref="F85:F90" si="6">AF4</f>
        <v>0.23702266710129827</v>
      </c>
      <c r="G85" s="97">
        <f t="shared" ref="G85:G90" si="7">AF4</f>
        <v>0.23702266710129827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6523</v>
      </c>
      <c r="Y85" s="125">
        <v>6919</v>
      </c>
      <c r="Z85" s="125">
        <v>7210</v>
      </c>
    </row>
    <row r="86" spans="1:32" ht="15" customHeight="1" x14ac:dyDescent="0.25">
      <c r="A86" s="98" t="s">
        <v>4</v>
      </c>
      <c r="B86" s="95"/>
      <c r="C86" s="109" t="str">
        <f t="shared" si="3"/>
        <v>79,347</v>
      </c>
      <c r="D86" s="96">
        <f t="shared" si="4"/>
        <v>4.0439007120097514E-2</v>
      </c>
      <c r="E86" s="97">
        <f t="shared" si="5"/>
        <v>4.0439007120097514E-2</v>
      </c>
      <c r="F86" s="96">
        <f t="shared" si="6"/>
        <v>0.21563610736609884</v>
      </c>
      <c r="G86" s="97">
        <f t="shared" si="7"/>
        <v>0.21563610736609884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3124</v>
      </c>
      <c r="Y86" s="125">
        <v>3343</v>
      </c>
      <c r="Z86" s="125">
        <v>3561</v>
      </c>
    </row>
    <row r="87" spans="1:32" ht="15" customHeight="1" x14ac:dyDescent="0.25">
      <c r="A87" s="98" t="s">
        <v>5</v>
      </c>
      <c r="B87" s="95"/>
      <c r="C87" s="109" t="str">
        <f t="shared" si="3"/>
        <v>76,240</v>
      </c>
      <c r="D87" s="96">
        <f t="shared" si="4"/>
        <v>4.0449806212129458E-2</v>
      </c>
      <c r="E87" s="97">
        <f t="shared" si="5"/>
        <v>4.0449806212129458E-2</v>
      </c>
      <c r="F87" s="96">
        <f t="shared" si="6"/>
        <v>0.26006115197091151</v>
      </c>
      <c r="G87" s="97">
        <f t="shared" si="7"/>
        <v>0.26006115197091151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3478</v>
      </c>
      <c r="Y87" s="125">
        <v>3705</v>
      </c>
      <c r="Z87" s="125">
        <v>3766</v>
      </c>
    </row>
    <row r="88" spans="1:32" ht="15" customHeight="1" x14ac:dyDescent="0.25">
      <c r="A88" s="95" t="s">
        <v>6</v>
      </c>
      <c r="B88" s="95"/>
      <c r="C88" s="109" t="str">
        <f t="shared" si="3"/>
        <v>105,233</v>
      </c>
      <c r="D88" s="96">
        <f t="shared" si="4"/>
        <v>3.865096676766977E-2</v>
      </c>
      <c r="E88" s="97">
        <f t="shared" si="5"/>
        <v>3.865096676766977E-2</v>
      </c>
      <c r="F88" s="96">
        <f t="shared" si="6"/>
        <v>0.18973216809306859</v>
      </c>
      <c r="G88" s="97">
        <f t="shared" si="7"/>
        <v>0.18973216809306859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2702</v>
      </c>
      <c r="Y88" s="125">
        <v>2868</v>
      </c>
      <c r="Z88" s="125">
        <v>2992</v>
      </c>
    </row>
    <row r="89" spans="1:32" ht="15" customHeight="1" x14ac:dyDescent="0.25">
      <c r="A89" s="95" t="s">
        <v>104</v>
      </c>
      <c r="B89" s="95"/>
      <c r="C89" s="146" t="str">
        <f t="shared" si="3"/>
        <v>$45,000</v>
      </c>
      <c r="D89" s="96">
        <f t="shared" si="4"/>
        <v>4.4136096875410979E-2</v>
      </c>
      <c r="E89" s="97">
        <f t="shared" si="5"/>
        <v>4.4136096875410979E-2</v>
      </c>
      <c r="F89" s="96">
        <f t="shared" si="6"/>
        <v>0.17813291067160653</v>
      </c>
      <c r="G89" s="97">
        <f t="shared" si="7"/>
        <v>0.17813291067160653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2363</v>
      </c>
      <c r="Y89" s="125">
        <v>2462</v>
      </c>
      <c r="Z89" s="125">
        <v>2567</v>
      </c>
    </row>
    <row r="90" spans="1:32" ht="15" customHeight="1" x14ac:dyDescent="0.25">
      <c r="A90" s="95" t="s">
        <v>7</v>
      </c>
      <c r="B90" s="95"/>
      <c r="C90" s="109" t="str">
        <f t="shared" si="3"/>
        <v>$6,373.5 mil</v>
      </c>
      <c r="D90" s="96">
        <f t="shared" si="4"/>
        <v>8.8832519668981869E-2</v>
      </c>
      <c r="E90" s="97">
        <f t="shared" si="5"/>
        <v>8.8832519668981869E-2</v>
      </c>
      <c r="F90" s="96">
        <f t="shared" si="6"/>
        <v>0.46105665477571711</v>
      </c>
      <c r="G90" s="97">
        <f t="shared" si="7"/>
        <v>0.46105665477571711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4342</v>
      </c>
      <c r="Y90" s="125">
        <v>4529</v>
      </c>
      <c r="Z90" s="125">
        <v>4835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49941</v>
      </c>
      <c r="Y91" s="125">
        <v>52349</v>
      </c>
      <c r="Z91" s="125">
        <v>54288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4472</v>
      </c>
      <c r="Y93" s="125">
        <v>5012</v>
      </c>
      <c r="Z93" s="125">
        <v>5352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13089</v>
      </c>
      <c r="Y94" s="125">
        <v>14055</v>
      </c>
      <c r="Z94" s="125">
        <v>15064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1451</v>
      </c>
      <c r="Y95" s="125">
        <v>1504</v>
      </c>
      <c r="Z95" s="125">
        <v>1594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4932</v>
      </c>
      <c r="Y96" s="125">
        <v>5396</v>
      </c>
      <c r="Z96" s="125">
        <v>5771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7573</v>
      </c>
      <c r="Y97" s="125">
        <v>8283</v>
      </c>
      <c r="Z97" s="125">
        <v>8494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3815</v>
      </c>
      <c r="Y98" s="125">
        <v>4024</v>
      </c>
      <c r="Z98" s="125">
        <v>4209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281</v>
      </c>
      <c r="Y99" s="125">
        <v>341</v>
      </c>
      <c r="Z99" s="125">
        <v>344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1769</v>
      </c>
      <c r="Y100" s="125">
        <v>1946</v>
      </c>
      <c r="Z100" s="125">
        <v>2131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46413</v>
      </c>
      <c r="Y101" s="125">
        <v>48968</v>
      </c>
      <c r="Z101" s="125">
        <v>50943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100204</v>
      </c>
      <c r="Y104" s="125">
        <v>110927</v>
      </c>
      <c r="Z104" s="125">
        <v>116564</v>
      </c>
      <c r="AB104" s="122" t="str">
        <f>TEXT(Z104,"###,###")</f>
        <v>116,564</v>
      </c>
      <c r="AD104" s="143">
        <f>Z104/($Z$4)*100</f>
        <v>74.917892653079591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27125</v>
      </c>
      <c r="Y105" s="125">
        <v>27793</v>
      </c>
      <c r="Z105" s="125">
        <v>28025</v>
      </c>
      <c r="AB105" s="122" t="str">
        <f>TEXT(Z105,"###,###")</f>
        <v>28,025</v>
      </c>
      <c r="AD105" s="143">
        <f>Z105/($Z$4)*100</f>
        <v>18.012198805828174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127329</v>
      </c>
      <c r="Y106" s="132">
        <v>138720</v>
      </c>
      <c r="Z106" s="132">
        <v>144589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17154</v>
      </c>
      <c r="Y108" s="125">
        <v>19251</v>
      </c>
      <c r="Z108" s="125">
        <v>24201</v>
      </c>
      <c r="AB108" s="122" t="str">
        <f>TEXT(Z108,"###,###")</f>
        <v>24,201</v>
      </c>
      <c r="AD108" s="143">
        <f>Z108/($Z$4)*100</f>
        <v>15.554441509361203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17621</v>
      </c>
      <c r="Y109" s="125">
        <v>18947</v>
      </c>
      <c r="Z109" s="125">
        <v>19292</v>
      </c>
      <c r="AB109" s="122" t="str">
        <f>TEXT(Z109,"###,###")</f>
        <v>19,292</v>
      </c>
      <c r="AD109" s="143">
        <f>Z109/($Z$4)*100</f>
        <v>12.399334143159221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31401</v>
      </c>
      <c r="Y110" s="125">
        <v>34328</v>
      </c>
      <c r="Z110" s="125">
        <v>33330</v>
      </c>
      <c r="AB110" s="122" t="str">
        <f>TEXT(Z110,"###,###")</f>
        <v>33,330</v>
      </c>
      <c r="AD110" s="143">
        <f>Z110/($Z$4)*100</f>
        <v>21.421822879509477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61153</v>
      </c>
      <c r="Y111" s="125">
        <v>66194</v>
      </c>
      <c r="Z111" s="125">
        <v>67766</v>
      </c>
      <c r="AB111" s="122" t="str">
        <f>TEXT(Z111,"###,###")</f>
        <v>67,766</v>
      </c>
      <c r="AD111" s="143">
        <f>Z111/($Z$4)*100</f>
        <v>43.554492926877863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139301</v>
      </c>
      <c r="Y112" s="125">
        <v>149539</v>
      </c>
      <c r="Z112" s="125">
        <v>155589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35.79</v>
      </c>
      <c r="U118" s="144">
        <v>38.840000000000003</v>
      </c>
      <c r="V118" s="144">
        <v>39.909999999999997</v>
      </c>
      <c r="W118" s="144">
        <v>37.99</v>
      </c>
      <c r="X118" s="144">
        <v>34.97</v>
      </c>
      <c r="Y118" s="144">
        <v>37.799999999999997</v>
      </c>
      <c r="Z118" s="144">
        <v>37.81</v>
      </c>
      <c r="AB118" s="122" t="str">
        <f>TEXT(Z118,"##.0")</f>
        <v>37.8</v>
      </c>
    </row>
    <row r="120" spans="19:32" x14ac:dyDescent="0.25">
      <c r="S120" s="115" t="s">
        <v>106</v>
      </c>
      <c r="T120" s="125">
        <v>75907</v>
      </c>
      <c r="U120" s="125">
        <v>77397</v>
      </c>
      <c r="V120" s="125">
        <v>78749</v>
      </c>
      <c r="W120" s="125">
        <v>80220</v>
      </c>
      <c r="X120" s="125">
        <v>82543</v>
      </c>
      <c r="Y120" s="125">
        <v>86499</v>
      </c>
      <c r="Z120" s="125">
        <v>89636</v>
      </c>
      <c r="AB120" s="122" t="str">
        <f>TEXT(Z120,"###,###")</f>
        <v>89,636</v>
      </c>
    </row>
    <row r="121" spans="19:32" x14ac:dyDescent="0.25">
      <c r="S121" s="115" t="s">
        <v>107</v>
      </c>
      <c r="T121" s="125">
        <v>6097</v>
      </c>
      <c r="U121" s="125">
        <v>6143</v>
      </c>
      <c r="V121" s="125">
        <v>6157</v>
      </c>
      <c r="W121" s="125">
        <v>5980</v>
      </c>
      <c r="X121" s="125">
        <v>6184</v>
      </c>
      <c r="Y121" s="125">
        <v>6400</v>
      </c>
      <c r="Z121" s="125">
        <v>6483</v>
      </c>
      <c r="AB121" s="122" t="str">
        <f>TEXT(Z121,"###,###")</f>
        <v>6,483</v>
      </c>
    </row>
    <row r="122" spans="19:32" x14ac:dyDescent="0.25">
      <c r="S122" s="115" t="s">
        <v>108</v>
      </c>
      <c r="T122" s="125">
        <v>6443</v>
      </c>
      <c r="U122" s="125">
        <v>6530</v>
      </c>
      <c r="V122" s="125">
        <v>6818</v>
      </c>
      <c r="W122" s="125">
        <v>6963</v>
      </c>
      <c r="X122" s="125">
        <v>7632</v>
      </c>
      <c r="Y122" s="125">
        <v>8418</v>
      </c>
      <c r="Z122" s="125">
        <v>9111</v>
      </c>
      <c r="AB122" s="122" t="str">
        <f>TEXT(Z122,"###,###")</f>
        <v>9,111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82350</v>
      </c>
      <c r="U124" s="125">
        <v>83927</v>
      </c>
      <c r="V124" s="125">
        <v>85567</v>
      </c>
      <c r="W124" s="125">
        <v>87183</v>
      </c>
      <c r="X124" s="125">
        <v>90175</v>
      </c>
      <c r="Y124" s="125">
        <v>94917</v>
      </c>
      <c r="Z124" s="125">
        <v>98747</v>
      </c>
      <c r="AB124" s="122" t="str">
        <f>TEXT(Z124,"###,###")</f>
        <v>98,747</v>
      </c>
      <c r="AD124" s="139">
        <f>Z124/$Z$7*100</f>
        <v>93.836534167038849</v>
      </c>
    </row>
    <row r="125" spans="19:32" x14ac:dyDescent="0.25">
      <c r="S125" s="115" t="s">
        <v>110</v>
      </c>
      <c r="T125" s="125">
        <v>12540</v>
      </c>
      <c r="U125" s="125">
        <v>12673</v>
      </c>
      <c r="V125" s="125">
        <v>12975</v>
      </c>
      <c r="W125" s="125">
        <v>12943</v>
      </c>
      <c r="X125" s="125">
        <v>13816</v>
      </c>
      <c r="Y125" s="125">
        <v>14818</v>
      </c>
      <c r="Z125" s="125">
        <v>15594</v>
      </c>
      <c r="AB125" s="122" t="str">
        <f>TEXT(Z125,"###,###")</f>
        <v>15,594</v>
      </c>
      <c r="AD125" s="139">
        <f>Z125/$Z$7*100</f>
        <v>14.818545513289557</v>
      </c>
    </row>
    <row r="127" spans="19:32" x14ac:dyDescent="0.25">
      <c r="S127" s="115" t="s">
        <v>111</v>
      </c>
      <c r="T127" s="125">
        <v>46517</v>
      </c>
      <c r="U127" s="125">
        <v>47009</v>
      </c>
      <c r="V127" s="125">
        <v>47666</v>
      </c>
      <c r="W127" s="125">
        <v>48257</v>
      </c>
      <c r="X127" s="125">
        <v>49941</v>
      </c>
      <c r="Y127" s="125">
        <v>52349</v>
      </c>
      <c r="Z127" s="125">
        <v>54288</v>
      </c>
      <c r="AB127" s="122" t="str">
        <f>TEXT(Z127,"###,###")</f>
        <v>54,288</v>
      </c>
      <c r="AD127" s="139">
        <f>Z127/$Z$7*100</f>
        <v>51.588380070890302</v>
      </c>
    </row>
    <row r="128" spans="19:32" x14ac:dyDescent="0.25">
      <c r="S128" s="115" t="s">
        <v>112</v>
      </c>
      <c r="T128" s="125">
        <v>41934</v>
      </c>
      <c r="U128" s="125">
        <v>43058</v>
      </c>
      <c r="V128" s="125">
        <v>44056</v>
      </c>
      <c r="W128" s="125">
        <v>44904</v>
      </c>
      <c r="X128" s="125">
        <v>46413</v>
      </c>
      <c r="Y128" s="125">
        <v>48968</v>
      </c>
      <c r="Z128" s="125">
        <v>50943</v>
      </c>
      <c r="AB128" s="122" t="str">
        <f>TEXT(Z128,"###,###")</f>
        <v>50,943</v>
      </c>
      <c r="AD128" s="139">
        <f>Z128/$Z$7*100</f>
        <v>48.40971938460369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85" id="{BF879038-B59C-41D1-B3A5-BFAB71F98B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88" id="{25AE4400-C935-4804-A9F9-FB222C8811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91" id="{7F21B022-8521-4A32-8126-A1F9845FEB2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94" id="{62238CB9-C732-4ECA-B9FE-D075FA8A66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EFAEC-84F0-48E0-8CE3-8C46FBDF06E3}">
  <sheetPr codeName="Sheet11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Mornington Peninsula</v>
      </c>
      <c r="T1" s="113"/>
      <c r="U1" s="113"/>
      <c r="V1" s="113"/>
      <c r="W1" s="113"/>
      <c r="X1" s="113"/>
      <c r="Y1" s="114" t="str">
        <f>Y3</f>
        <v>8.53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172</v>
      </c>
      <c r="Y3" s="118" t="s">
        <v>260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8.53 Mornington Peninsula,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105282</v>
      </c>
      <c r="U4" s="121">
        <v>107058</v>
      </c>
      <c r="V4" s="121">
        <v>108427</v>
      </c>
      <c r="W4" s="121">
        <v>109936</v>
      </c>
      <c r="X4" s="121">
        <v>110625</v>
      </c>
      <c r="Y4" s="121">
        <v>114998</v>
      </c>
      <c r="Z4" s="121">
        <v>117441</v>
      </c>
      <c r="AB4" s="122" t="str">
        <f>TEXT(Z4,"###,###")</f>
        <v>117,441</v>
      </c>
      <c r="AD4" s="123">
        <f>Z4/Y4-1</f>
        <v>2.1243847719090825E-2</v>
      </c>
      <c r="AF4" s="123">
        <f t="shared" ref="AF4:AF9" si="0">Z4/T4-1</f>
        <v>0.11548982732090951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53063</v>
      </c>
      <c r="U5" s="121">
        <v>53691</v>
      </c>
      <c r="V5" s="121">
        <v>54043</v>
      </c>
      <c r="W5" s="121">
        <v>54187</v>
      </c>
      <c r="X5" s="121">
        <v>54293</v>
      </c>
      <c r="Y5" s="121">
        <v>56269</v>
      </c>
      <c r="Z5" s="121">
        <v>57609</v>
      </c>
      <c r="AB5" s="122" t="str">
        <f>TEXT(Z5,"###,###")</f>
        <v>57,609</v>
      </c>
      <c r="AD5" s="123">
        <f t="shared" ref="AD5:AD9" si="1">Z5/Y5-1</f>
        <v>2.3814178321988955E-2</v>
      </c>
      <c r="AF5" s="123">
        <f t="shared" si="0"/>
        <v>8.5671748676102055E-2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52219</v>
      </c>
      <c r="U6" s="121">
        <v>53366</v>
      </c>
      <c r="V6" s="121">
        <v>54384</v>
      </c>
      <c r="W6" s="121">
        <v>55749</v>
      </c>
      <c r="X6" s="121">
        <v>56331</v>
      </c>
      <c r="Y6" s="121">
        <v>58729</v>
      </c>
      <c r="Z6" s="121">
        <v>59832</v>
      </c>
      <c r="AB6" s="122" t="str">
        <f>TEXT(Z6,"###,###")</f>
        <v>59,832</v>
      </c>
      <c r="AD6" s="123">
        <f t="shared" si="1"/>
        <v>1.8781181358443089E-2</v>
      </c>
      <c r="AF6" s="123">
        <f t="shared" si="0"/>
        <v>0.14578984660755667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77806</v>
      </c>
      <c r="U7" s="121">
        <v>78490</v>
      </c>
      <c r="V7" s="121">
        <v>79679</v>
      </c>
      <c r="W7" s="121">
        <v>80371</v>
      </c>
      <c r="X7" s="121">
        <v>81544</v>
      </c>
      <c r="Y7" s="121">
        <v>83595</v>
      </c>
      <c r="Z7" s="121">
        <v>85363</v>
      </c>
      <c r="AB7" s="122" t="str">
        <f>TEXT(Z7,"###,###")</f>
        <v>85,363</v>
      </c>
      <c r="AD7" s="123">
        <f t="shared" si="1"/>
        <v>2.114959028650043E-2</v>
      </c>
      <c r="AF7" s="123">
        <f t="shared" si="0"/>
        <v>9.7126185641210228E-2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117,441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85,363</v>
      </c>
      <c r="P8" s="48"/>
      <c r="S8" s="120" t="s">
        <v>88</v>
      </c>
      <c r="T8" s="121">
        <v>33764</v>
      </c>
      <c r="U8" s="121">
        <v>34306.03</v>
      </c>
      <c r="V8" s="121">
        <v>35326</v>
      </c>
      <c r="W8" s="121">
        <v>36759.089999999997</v>
      </c>
      <c r="X8" s="121">
        <v>38301</v>
      </c>
      <c r="Y8" s="121">
        <v>38835.54</v>
      </c>
      <c r="Z8" s="121">
        <v>40676</v>
      </c>
      <c r="AB8" s="122" t="str">
        <f>TEXT(Z8,"$###,###")</f>
        <v>$40,676</v>
      </c>
      <c r="AD8" s="123">
        <f t="shared" si="1"/>
        <v>4.7391126787473592E-2</v>
      </c>
      <c r="AF8" s="123">
        <f t="shared" si="0"/>
        <v>0.20471508115152237</v>
      </c>
    </row>
    <row r="9" spans="1:32" x14ac:dyDescent="0.25">
      <c r="A9" s="52" t="s">
        <v>15</v>
      </c>
      <c r="B9" s="53"/>
      <c r="C9" s="54"/>
      <c r="D9" s="55">
        <f>AD104</f>
        <v>77.023356408749919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50.357883392101968</v>
      </c>
      <c r="P9" s="56" t="s">
        <v>89</v>
      </c>
      <c r="S9" s="120" t="s">
        <v>7</v>
      </c>
      <c r="T9" s="121">
        <v>3645790118</v>
      </c>
      <c r="U9" s="121">
        <v>3774272261</v>
      </c>
      <c r="V9" s="121">
        <v>3937911715</v>
      </c>
      <c r="W9" s="121">
        <v>4120865977</v>
      </c>
      <c r="X9" s="121">
        <v>4368427434</v>
      </c>
      <c r="Y9" s="121">
        <v>4591403053</v>
      </c>
      <c r="Z9" s="121">
        <v>4851249727</v>
      </c>
      <c r="AB9" s="122" t="str">
        <f>TEXT(Z9/1000000,"$#,###.0")&amp;" mil"</f>
        <v>$4,851.2 mil</v>
      </c>
      <c r="AD9" s="123">
        <f t="shared" si="1"/>
        <v>5.6594176333575774E-2</v>
      </c>
      <c r="AF9" s="123">
        <f t="shared" si="0"/>
        <v>0.3306442691389182</v>
      </c>
    </row>
    <row r="10" spans="1:32" x14ac:dyDescent="0.25">
      <c r="A10" s="52" t="s">
        <v>18</v>
      </c>
      <c r="B10" s="53"/>
      <c r="C10" s="54"/>
      <c r="D10" s="55">
        <f>AD105</f>
        <v>14.498343849251965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49.642116607898032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89.896090812178571</v>
      </c>
      <c r="P11" s="56" t="s">
        <v>89</v>
      </c>
      <c r="S11" s="120" t="s">
        <v>30</v>
      </c>
      <c r="T11" s="125">
        <v>90440</v>
      </c>
      <c r="U11" s="125">
        <v>92195</v>
      </c>
      <c r="V11" s="125">
        <v>93752</v>
      </c>
      <c r="W11" s="125">
        <v>95838</v>
      </c>
      <c r="X11" s="125">
        <v>96371</v>
      </c>
      <c r="Y11" s="125">
        <v>100243</v>
      </c>
      <c r="Z11" s="125">
        <v>102661</v>
      </c>
    </row>
    <row r="12" spans="1:32" ht="28.5" customHeight="1" x14ac:dyDescent="0.25">
      <c r="A12" s="52" t="s">
        <v>20</v>
      </c>
      <c r="B12" s="54"/>
      <c r="C12" s="54"/>
      <c r="D12" s="55">
        <f>AD108</f>
        <v>21.429483740771964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17.320150416456777</v>
      </c>
      <c r="P12" s="56" t="s">
        <v>89</v>
      </c>
      <c r="S12" s="120" t="s">
        <v>31</v>
      </c>
      <c r="T12" s="125">
        <v>14842</v>
      </c>
      <c r="U12" s="125">
        <v>14863</v>
      </c>
      <c r="V12" s="125">
        <v>14675</v>
      </c>
      <c r="W12" s="125">
        <v>14098</v>
      </c>
      <c r="X12" s="125">
        <v>14254</v>
      </c>
      <c r="Y12" s="125">
        <v>14755</v>
      </c>
      <c r="Z12" s="125">
        <v>14780</v>
      </c>
    </row>
    <row r="13" spans="1:32" ht="15" customHeight="1" x14ac:dyDescent="0.25">
      <c r="A13" s="52" t="s">
        <v>21</v>
      </c>
      <c r="B13" s="54"/>
      <c r="C13" s="54"/>
      <c r="D13" s="55">
        <f>AD109</f>
        <v>16.296693658943639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19.467647584744679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34.327875273541608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1684</v>
      </c>
      <c r="Z15" s="125">
        <v>1747</v>
      </c>
      <c r="AB15" s="129">
        <f t="shared" ref="AB15:AB34" si="2">IF(Z15="np",0,Z15/$Z$34)</f>
        <v>1.4875554533765892E-2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239</v>
      </c>
      <c r="Z16" s="125">
        <v>246</v>
      </c>
      <c r="AB16" s="129">
        <f t="shared" si="2"/>
        <v>2.0946688124249624E-3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6949</v>
      </c>
      <c r="Z17" s="125">
        <v>7308</v>
      </c>
      <c r="AB17" s="129">
        <f t="shared" si="2"/>
        <v>6.2226990573990344E-2</v>
      </c>
    </row>
    <row r="18" spans="1:28" x14ac:dyDescent="0.25">
      <c r="A18" s="82" t="str">
        <f>$S$1&amp;" ("&amp;$T$2&amp;" to "&amp;$Z$2&amp;")"</f>
        <v>Mornington Peninsula (2011-12 to 2017-18)</v>
      </c>
      <c r="B18" s="82"/>
      <c r="C18" s="82"/>
      <c r="D18" s="82"/>
      <c r="E18" s="82"/>
      <c r="F18" s="82"/>
      <c r="G18" s="82" t="str">
        <f>$S$1&amp;" ("&amp;$T$2&amp;" to "&amp;$Z$2&amp;")"</f>
        <v>Mornington Peninsula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676</v>
      </c>
      <c r="Z18" s="125">
        <v>750</v>
      </c>
      <c r="AB18" s="129">
        <f t="shared" si="2"/>
        <v>6.3861854037346412E-3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10869</v>
      </c>
      <c r="Z19" s="125">
        <v>12579</v>
      </c>
      <c r="AB19" s="129">
        <f t="shared" si="2"/>
        <v>0.1071091015914374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4436</v>
      </c>
      <c r="Z20" s="125">
        <v>4533</v>
      </c>
      <c r="AB20" s="129">
        <f t="shared" si="2"/>
        <v>3.8598104580172168E-2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11901</v>
      </c>
      <c r="Z21" s="125">
        <v>12538</v>
      </c>
      <c r="AB21" s="129">
        <f t="shared" si="2"/>
        <v>0.1067599901226999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8718</v>
      </c>
      <c r="Z22" s="125">
        <v>8802</v>
      </c>
      <c r="AB22" s="129">
        <f t="shared" si="2"/>
        <v>7.4948271898229751E-2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2543</v>
      </c>
      <c r="Z23" s="125">
        <v>2749</v>
      </c>
      <c r="AB23" s="129">
        <f t="shared" si="2"/>
        <v>2.3407498233155372E-2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1282</v>
      </c>
      <c r="Z24" s="125">
        <v>1209</v>
      </c>
      <c r="AB24" s="129">
        <f t="shared" si="2"/>
        <v>1.0294530870820242E-2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4116</v>
      </c>
      <c r="Z25" s="125">
        <v>4201</v>
      </c>
      <c r="AB25" s="129">
        <f t="shared" si="2"/>
        <v>3.5771153174785637E-2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2730</v>
      </c>
      <c r="Z26" s="125">
        <v>2950</v>
      </c>
      <c r="AB26" s="129">
        <f t="shared" si="2"/>
        <v>2.5118995921356257E-2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7724</v>
      </c>
      <c r="Z27" s="125">
        <v>8479</v>
      </c>
      <c r="AB27" s="129">
        <f t="shared" si="2"/>
        <v>7.2197954717688029E-2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6785</v>
      </c>
      <c r="Z28" s="125">
        <v>7705</v>
      </c>
      <c r="AB28" s="129">
        <f t="shared" si="2"/>
        <v>6.5607411381033875E-2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5499</v>
      </c>
      <c r="Z29" s="125">
        <v>4951</v>
      </c>
      <c r="AB29" s="129">
        <f t="shared" si="2"/>
        <v>4.2157338578520276E-2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9011</v>
      </c>
      <c r="Z30" s="125">
        <v>9786</v>
      </c>
      <c r="AB30" s="129">
        <f t="shared" si="2"/>
        <v>8.3326947147929598E-2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12632</v>
      </c>
      <c r="Z31" s="125">
        <v>13360</v>
      </c>
      <c r="AB31" s="129">
        <f t="shared" si="2"/>
        <v>0.11375924932519307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2910</v>
      </c>
      <c r="Z32" s="125">
        <v>3224</v>
      </c>
      <c r="AB32" s="129">
        <f t="shared" si="2"/>
        <v>2.7452082322187311E-2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3412</v>
      </c>
      <c r="Z33" s="125">
        <v>3949</v>
      </c>
      <c r="AB33" s="129">
        <f t="shared" si="2"/>
        <v>3.3625394879130799E-2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114998</v>
      </c>
      <c r="Z34" s="132">
        <v>117441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37</v>
      </c>
      <c r="Y44" s="125">
        <v>26</v>
      </c>
      <c r="Z44" s="125">
        <v>19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1302</v>
      </c>
      <c r="Y45" s="125">
        <v>1375</v>
      </c>
      <c r="Z45" s="125">
        <v>1472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3226</v>
      </c>
      <c r="Y46" s="125">
        <v>3671</v>
      </c>
      <c r="Z46" s="125">
        <v>3829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4815</v>
      </c>
      <c r="Y47" s="125">
        <v>4823</v>
      </c>
      <c r="Z47" s="125">
        <v>4982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5075</v>
      </c>
      <c r="Y48" s="125">
        <v>5429</v>
      </c>
      <c r="Z48" s="125">
        <v>5594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Mornington Peninsula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4637</v>
      </c>
      <c r="Y49" s="125">
        <v>4806</v>
      </c>
      <c r="Z49" s="125">
        <v>5062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4664</v>
      </c>
      <c r="Y50" s="125">
        <v>4844</v>
      </c>
      <c r="Z50" s="125">
        <v>4800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5677</v>
      </c>
      <c r="Y51" s="125">
        <v>5504</v>
      </c>
      <c r="Z51" s="125">
        <v>5457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5668</v>
      </c>
      <c r="Y52" s="125">
        <v>6106</v>
      </c>
      <c r="Z52" s="125">
        <v>6215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5399</v>
      </c>
      <c r="Y53" s="125">
        <v>5388</v>
      </c>
      <c r="Z53" s="125">
        <v>5501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5013</v>
      </c>
      <c r="Y54" s="125">
        <v>5148</v>
      </c>
      <c r="Z54" s="125">
        <v>5436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4117</v>
      </c>
      <c r="Y55" s="125">
        <v>4230</v>
      </c>
      <c r="Z55" s="125">
        <v>4173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2544</v>
      </c>
      <c r="Y56" s="125">
        <v>2677</v>
      </c>
      <c r="Z56" s="125">
        <v>2622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1156</v>
      </c>
      <c r="Y57" s="125">
        <v>1273</v>
      </c>
      <c r="Z57" s="125">
        <v>1376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487</v>
      </c>
      <c r="Y58" s="125">
        <v>528</v>
      </c>
      <c r="Z58" s="125">
        <v>555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292</v>
      </c>
      <c r="Y59" s="125">
        <v>274</v>
      </c>
      <c r="Z59" s="125">
        <v>286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185</v>
      </c>
      <c r="Y60" s="125">
        <v>167</v>
      </c>
      <c r="Z60" s="125">
        <v>177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54293</v>
      </c>
      <c r="Y61" s="125">
        <v>56269</v>
      </c>
      <c r="Z61" s="125">
        <v>57609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39</v>
      </c>
      <c r="Y63" s="125">
        <v>32</v>
      </c>
      <c r="Z63" s="125">
        <v>37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Mornington Peninsula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1488</v>
      </c>
      <c r="Y64" s="125">
        <v>1660</v>
      </c>
      <c r="Z64" s="125">
        <v>1726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3452</v>
      </c>
      <c r="Y65" s="125">
        <v>3718</v>
      </c>
      <c r="Z65" s="125">
        <v>3888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5073</v>
      </c>
      <c r="Y66" s="125">
        <v>5267</v>
      </c>
      <c r="Z66" s="125">
        <v>5303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5158</v>
      </c>
      <c r="Y67" s="125">
        <v>5394</v>
      </c>
      <c r="Z67" s="125">
        <v>5557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4571</v>
      </c>
      <c r="Y68" s="125">
        <v>4850</v>
      </c>
      <c r="Z68" s="125">
        <v>4999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4720</v>
      </c>
      <c r="Y69" s="125">
        <v>4996</v>
      </c>
      <c r="Z69" s="125">
        <v>5201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6010</v>
      </c>
      <c r="Y70" s="125">
        <v>5981</v>
      </c>
      <c r="Z70" s="125">
        <v>5782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6552</v>
      </c>
      <c r="Y71" s="125">
        <v>6851</v>
      </c>
      <c r="Z71" s="125">
        <v>7049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5913</v>
      </c>
      <c r="Y72" s="125">
        <v>6203</v>
      </c>
      <c r="Z72" s="125">
        <v>6220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5472</v>
      </c>
      <c r="Y73" s="125">
        <v>5620</v>
      </c>
      <c r="Z73" s="125">
        <v>5613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4086</v>
      </c>
      <c r="Y74" s="125">
        <v>4221</v>
      </c>
      <c r="Z74" s="125">
        <v>4328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2109</v>
      </c>
      <c r="Y75" s="125">
        <v>2179</v>
      </c>
      <c r="Z75" s="125">
        <v>2163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800</v>
      </c>
      <c r="Y76" s="125">
        <v>893</v>
      </c>
      <c r="Z76" s="125">
        <v>972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426</v>
      </c>
      <c r="Y77" s="125">
        <v>420</v>
      </c>
      <c r="Z77" s="125">
        <v>451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235</v>
      </c>
      <c r="Y78" s="125">
        <v>241</v>
      </c>
      <c r="Z78" s="125">
        <v>261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223</v>
      </c>
      <c r="Y79" s="125">
        <v>202</v>
      </c>
      <c r="Z79" s="125">
        <v>251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56331</v>
      </c>
      <c r="Y80" s="125">
        <v>58729</v>
      </c>
      <c r="Z80" s="125">
        <v>59832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Mornington Peninsula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6137</v>
      </c>
      <c r="Y83" s="125">
        <v>6439</v>
      </c>
      <c r="Z83" s="125">
        <v>6670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4939</v>
      </c>
      <c r="Y84" s="125">
        <v>4967</v>
      </c>
      <c r="Z84" s="125">
        <v>5142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117,441</v>
      </c>
      <c r="D85" s="96">
        <f t="shared" ref="D85:D90" si="4">AD4</f>
        <v>2.1243847719090825E-2</v>
      </c>
      <c r="E85" s="97">
        <f t="shared" ref="E85:E90" si="5">AD4</f>
        <v>2.1243847719090825E-2</v>
      </c>
      <c r="F85" s="96">
        <f t="shared" ref="F85:F90" si="6">AF4</f>
        <v>0.11548982732090951</v>
      </c>
      <c r="G85" s="97">
        <f t="shared" ref="G85:G90" si="7">AF4</f>
        <v>0.11548982732090951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7824</v>
      </c>
      <c r="Y85" s="125">
        <v>8089</v>
      </c>
      <c r="Z85" s="125">
        <v>8441</v>
      </c>
    </row>
    <row r="86" spans="1:32" ht="15" customHeight="1" x14ac:dyDescent="0.25">
      <c r="A86" s="98" t="s">
        <v>4</v>
      </c>
      <c r="B86" s="95"/>
      <c r="C86" s="109" t="str">
        <f t="shared" si="3"/>
        <v>57,609</v>
      </c>
      <c r="D86" s="96">
        <f t="shared" si="4"/>
        <v>2.3814178321988955E-2</v>
      </c>
      <c r="E86" s="97">
        <f t="shared" si="5"/>
        <v>2.3814178321988955E-2</v>
      </c>
      <c r="F86" s="96">
        <f t="shared" si="6"/>
        <v>8.5671748676102055E-2</v>
      </c>
      <c r="G86" s="97">
        <f t="shared" si="7"/>
        <v>8.5671748676102055E-2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2240</v>
      </c>
      <c r="Y86" s="125">
        <v>2327</v>
      </c>
      <c r="Z86" s="125">
        <v>2407</v>
      </c>
    </row>
    <row r="87" spans="1:32" ht="15" customHeight="1" x14ac:dyDescent="0.25">
      <c r="A87" s="98" t="s">
        <v>5</v>
      </c>
      <c r="B87" s="95"/>
      <c r="C87" s="109" t="str">
        <f t="shared" si="3"/>
        <v>59,832</v>
      </c>
      <c r="D87" s="96">
        <f t="shared" si="4"/>
        <v>1.8781181358443089E-2</v>
      </c>
      <c r="E87" s="97">
        <f t="shared" si="5"/>
        <v>1.8781181358443089E-2</v>
      </c>
      <c r="F87" s="96">
        <f t="shared" si="6"/>
        <v>0.14578984660755667</v>
      </c>
      <c r="G87" s="97">
        <f t="shared" si="7"/>
        <v>0.14578984660755667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1517</v>
      </c>
      <c r="Y87" s="125">
        <v>1518</v>
      </c>
      <c r="Z87" s="125">
        <v>1503</v>
      </c>
    </row>
    <row r="88" spans="1:32" ht="15" customHeight="1" x14ac:dyDescent="0.25">
      <c r="A88" s="95" t="s">
        <v>6</v>
      </c>
      <c r="B88" s="95"/>
      <c r="C88" s="109" t="str">
        <f t="shared" si="3"/>
        <v>85,363</v>
      </c>
      <c r="D88" s="96">
        <f t="shared" si="4"/>
        <v>2.114959028650043E-2</v>
      </c>
      <c r="E88" s="97">
        <f t="shared" si="5"/>
        <v>2.114959028650043E-2</v>
      </c>
      <c r="F88" s="96">
        <f t="shared" si="6"/>
        <v>9.7126185641210228E-2</v>
      </c>
      <c r="G88" s="97">
        <f t="shared" si="7"/>
        <v>9.7126185641210228E-2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2323</v>
      </c>
      <c r="Y88" s="125">
        <v>2424</v>
      </c>
      <c r="Z88" s="125">
        <v>2559</v>
      </c>
    </row>
    <row r="89" spans="1:32" ht="15" customHeight="1" x14ac:dyDescent="0.25">
      <c r="A89" s="95" t="s">
        <v>104</v>
      </c>
      <c r="B89" s="95"/>
      <c r="C89" s="146" t="str">
        <f t="shared" si="3"/>
        <v>$40,676</v>
      </c>
      <c r="D89" s="96">
        <f t="shared" si="4"/>
        <v>4.7391126787473592E-2</v>
      </c>
      <c r="E89" s="97">
        <f t="shared" si="5"/>
        <v>4.7391126787473592E-2</v>
      </c>
      <c r="F89" s="96">
        <f t="shared" si="6"/>
        <v>0.20471508115152237</v>
      </c>
      <c r="G89" s="97">
        <f t="shared" si="7"/>
        <v>0.20471508115152237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2180</v>
      </c>
      <c r="Y89" s="125">
        <v>2194</v>
      </c>
      <c r="Z89" s="125">
        <v>2248</v>
      </c>
    </row>
    <row r="90" spans="1:32" ht="15" customHeight="1" x14ac:dyDescent="0.25">
      <c r="A90" s="95" t="s">
        <v>7</v>
      </c>
      <c r="B90" s="95"/>
      <c r="C90" s="109" t="str">
        <f t="shared" si="3"/>
        <v>$4,851.2 mil</v>
      </c>
      <c r="D90" s="96">
        <f t="shared" si="4"/>
        <v>5.6594176333575774E-2</v>
      </c>
      <c r="E90" s="97">
        <f t="shared" si="5"/>
        <v>5.6594176333575774E-2</v>
      </c>
      <c r="F90" s="96">
        <f t="shared" si="6"/>
        <v>0.3306442691389182</v>
      </c>
      <c r="G90" s="97">
        <f t="shared" si="7"/>
        <v>0.3306442691389182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3475</v>
      </c>
      <c r="Y90" s="125">
        <v>3644</v>
      </c>
      <c r="Z90" s="125">
        <v>3890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41233</v>
      </c>
      <c r="Y91" s="125">
        <v>42206</v>
      </c>
      <c r="Z91" s="125">
        <v>42987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3533</v>
      </c>
      <c r="Y93" s="125">
        <v>3845</v>
      </c>
      <c r="Z93" s="125">
        <v>4156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7987</v>
      </c>
      <c r="Y94" s="125">
        <v>8231</v>
      </c>
      <c r="Z94" s="125">
        <v>8481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1371</v>
      </c>
      <c r="Y95" s="125">
        <v>1441</v>
      </c>
      <c r="Z95" s="125">
        <v>1505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5598</v>
      </c>
      <c r="Y96" s="125">
        <v>5910</v>
      </c>
      <c r="Z96" s="125">
        <v>6266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6730</v>
      </c>
      <c r="Y97" s="125">
        <v>7009</v>
      </c>
      <c r="Z97" s="125">
        <v>7032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4558</v>
      </c>
      <c r="Y98" s="125">
        <v>4735</v>
      </c>
      <c r="Z98" s="125">
        <v>4949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220</v>
      </c>
      <c r="Y99" s="125">
        <v>228</v>
      </c>
      <c r="Z99" s="125">
        <v>251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1657</v>
      </c>
      <c r="Y100" s="125">
        <v>1745</v>
      </c>
      <c r="Z100" s="125">
        <v>1828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40310</v>
      </c>
      <c r="Y101" s="125">
        <v>41389</v>
      </c>
      <c r="Z101" s="125">
        <v>42376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82036</v>
      </c>
      <c r="Y104" s="125">
        <v>87663</v>
      </c>
      <c r="Z104" s="125">
        <v>90457</v>
      </c>
      <c r="AB104" s="122" t="str">
        <f>TEXT(Z104,"###,###")</f>
        <v>90,457</v>
      </c>
      <c r="AD104" s="143">
        <f>Z104/($Z$4)*100</f>
        <v>77.023356408749919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16852</v>
      </c>
      <c r="Y105" s="125">
        <v>17104</v>
      </c>
      <c r="Z105" s="125">
        <v>17027</v>
      </c>
      <c r="AB105" s="122" t="str">
        <f>TEXT(Z105,"###,###")</f>
        <v>17,027</v>
      </c>
      <c r="AD105" s="143">
        <f>Z105/($Z$4)*100</f>
        <v>14.498343849251965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98888</v>
      </c>
      <c r="Y106" s="132">
        <v>104767</v>
      </c>
      <c r="Z106" s="132">
        <v>107484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20114</v>
      </c>
      <c r="Y108" s="125">
        <v>21757</v>
      </c>
      <c r="Z108" s="125">
        <v>25167</v>
      </c>
      <c r="AB108" s="122" t="str">
        <f>TEXT(Z108,"###,###")</f>
        <v>25,167</v>
      </c>
      <c r="AD108" s="143">
        <f>Z108/($Z$4)*100</f>
        <v>21.429483740771964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18171</v>
      </c>
      <c r="Y109" s="125">
        <v>19430</v>
      </c>
      <c r="Z109" s="125">
        <v>19139</v>
      </c>
      <c r="AB109" s="122" t="str">
        <f>TEXT(Z109,"###,###")</f>
        <v>19,139</v>
      </c>
      <c r="AD109" s="143">
        <f>Z109/($Z$4)*100</f>
        <v>16.296693658943639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22387</v>
      </c>
      <c r="Y110" s="125">
        <v>23798</v>
      </c>
      <c r="Z110" s="125">
        <v>22863</v>
      </c>
      <c r="AB110" s="122" t="str">
        <f>TEXT(Z110,"###,###")</f>
        <v>22,863</v>
      </c>
      <c r="AD110" s="143">
        <f>Z110/($Z$4)*100</f>
        <v>19.467647584744679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38216</v>
      </c>
      <c r="Y111" s="125">
        <v>39782</v>
      </c>
      <c r="Z111" s="125">
        <v>40315</v>
      </c>
      <c r="AB111" s="122" t="str">
        <f>TEXT(Z111,"###,###")</f>
        <v>40,315</v>
      </c>
      <c r="AD111" s="143">
        <f>Z111/($Z$4)*100</f>
        <v>34.327875273541608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110625</v>
      </c>
      <c r="Y112" s="125">
        <v>114998</v>
      </c>
      <c r="Z112" s="125">
        <v>117441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45.76</v>
      </c>
      <c r="U118" s="144">
        <v>46.06</v>
      </c>
      <c r="V118" s="144">
        <v>44.28</v>
      </c>
      <c r="W118" s="144">
        <v>44.43</v>
      </c>
      <c r="X118" s="144">
        <v>44.55</v>
      </c>
      <c r="Y118" s="144">
        <v>43.52</v>
      </c>
      <c r="Z118" s="144">
        <v>43.5</v>
      </c>
      <c r="AB118" s="122" t="str">
        <f>TEXT(Z118,"##.0")</f>
        <v>43.5</v>
      </c>
    </row>
    <row r="120" spans="19:32" x14ac:dyDescent="0.25">
      <c r="S120" s="115" t="s">
        <v>106</v>
      </c>
      <c r="T120" s="125">
        <v>62964</v>
      </c>
      <c r="U120" s="125">
        <v>63629</v>
      </c>
      <c r="V120" s="125">
        <v>65004</v>
      </c>
      <c r="W120" s="125">
        <v>66273</v>
      </c>
      <c r="X120" s="125">
        <v>67290</v>
      </c>
      <c r="Y120" s="125">
        <v>68840</v>
      </c>
      <c r="Z120" s="125">
        <v>70583</v>
      </c>
      <c r="AB120" s="122" t="str">
        <f>TEXT(Z120,"###,###")</f>
        <v>70,583</v>
      </c>
    </row>
    <row r="121" spans="19:32" x14ac:dyDescent="0.25">
      <c r="S121" s="115" t="s">
        <v>107</v>
      </c>
      <c r="T121" s="125">
        <v>9030</v>
      </c>
      <c r="U121" s="125">
        <v>8951</v>
      </c>
      <c r="V121" s="125">
        <v>8749</v>
      </c>
      <c r="W121" s="125">
        <v>8375</v>
      </c>
      <c r="X121" s="125">
        <v>8431</v>
      </c>
      <c r="Y121" s="125">
        <v>8638</v>
      </c>
      <c r="Z121" s="125">
        <v>8630</v>
      </c>
      <c r="AB121" s="122" t="str">
        <f>TEXT(Z121,"###,###")</f>
        <v>8,630</v>
      </c>
    </row>
    <row r="122" spans="19:32" x14ac:dyDescent="0.25">
      <c r="S122" s="115" t="s">
        <v>108</v>
      </c>
      <c r="T122" s="125">
        <v>5809</v>
      </c>
      <c r="U122" s="125">
        <v>5912</v>
      </c>
      <c r="V122" s="125">
        <v>5928</v>
      </c>
      <c r="W122" s="125">
        <v>5721</v>
      </c>
      <c r="X122" s="125">
        <v>5824</v>
      </c>
      <c r="Y122" s="125">
        <v>6117</v>
      </c>
      <c r="Z122" s="125">
        <v>6155</v>
      </c>
      <c r="AB122" s="122" t="str">
        <f>TEXT(Z122,"###,###")</f>
        <v>6,155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68773</v>
      </c>
      <c r="U124" s="125">
        <v>69541</v>
      </c>
      <c r="V124" s="125">
        <v>70932</v>
      </c>
      <c r="W124" s="125">
        <v>71994</v>
      </c>
      <c r="X124" s="125">
        <v>73114</v>
      </c>
      <c r="Y124" s="125">
        <v>74957</v>
      </c>
      <c r="Z124" s="125">
        <v>76738</v>
      </c>
      <c r="AB124" s="122" t="str">
        <f>TEXT(Z124,"###,###")</f>
        <v>76,738</v>
      </c>
      <c r="AD124" s="139">
        <f>Z124/$Z$7*100</f>
        <v>89.896090812178571</v>
      </c>
    </row>
    <row r="125" spans="19:32" x14ac:dyDescent="0.25">
      <c r="S125" s="115" t="s">
        <v>110</v>
      </c>
      <c r="T125" s="125">
        <v>14839</v>
      </c>
      <c r="U125" s="125">
        <v>14863</v>
      </c>
      <c r="V125" s="125">
        <v>14677</v>
      </c>
      <c r="W125" s="125">
        <v>14096</v>
      </c>
      <c r="X125" s="125">
        <v>14255</v>
      </c>
      <c r="Y125" s="125">
        <v>14755</v>
      </c>
      <c r="Z125" s="125">
        <v>14785</v>
      </c>
      <c r="AB125" s="122" t="str">
        <f>TEXT(Z125,"###,###")</f>
        <v>14,785</v>
      </c>
      <c r="AD125" s="139">
        <f>Z125/$Z$7*100</f>
        <v>17.320150416456777</v>
      </c>
    </row>
    <row r="127" spans="19:32" x14ac:dyDescent="0.25">
      <c r="S127" s="115" t="s">
        <v>111</v>
      </c>
      <c r="T127" s="125">
        <v>40287</v>
      </c>
      <c r="U127" s="125">
        <v>40402</v>
      </c>
      <c r="V127" s="125">
        <v>40831</v>
      </c>
      <c r="W127" s="125">
        <v>40895</v>
      </c>
      <c r="X127" s="125">
        <v>41233</v>
      </c>
      <c r="Y127" s="125">
        <v>42206</v>
      </c>
      <c r="Z127" s="125">
        <v>42987</v>
      </c>
      <c r="AB127" s="122" t="str">
        <f>TEXT(Z127,"###,###")</f>
        <v>42,987</v>
      </c>
      <c r="AD127" s="139">
        <f>Z127/$Z$7*100</f>
        <v>50.357883392101968</v>
      </c>
    </row>
    <row r="128" spans="19:32" x14ac:dyDescent="0.25">
      <c r="S128" s="115" t="s">
        <v>112</v>
      </c>
      <c r="T128" s="125">
        <v>37519</v>
      </c>
      <c r="U128" s="125">
        <v>38087</v>
      </c>
      <c r="V128" s="125">
        <v>38848</v>
      </c>
      <c r="W128" s="125">
        <v>39476</v>
      </c>
      <c r="X128" s="125">
        <v>40310</v>
      </c>
      <c r="Y128" s="125">
        <v>41389</v>
      </c>
      <c r="Z128" s="125">
        <v>42376</v>
      </c>
      <c r="AB128" s="122" t="str">
        <f>TEXT(Z128,"###,###")</f>
        <v>42,376</v>
      </c>
      <c r="AD128" s="139">
        <f>Z128/$Z$7*100</f>
        <v>49.642116607898032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5" id="{2D1129A2-F2A3-4811-A618-F8AAE216D6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78" id="{99305249-2358-46B0-91AA-9A3EAE017E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81" id="{4F681EBF-4C31-4CC9-82E8-D6FB743A33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84" id="{F0DA81A8-111F-4EDE-9471-1424735873A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F2DD8-C292-4C44-AB03-4C7618503A7C}">
  <sheetPr codeName="Sheet11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Mount Alexander</v>
      </c>
      <c r="T1" s="113"/>
      <c r="U1" s="113"/>
      <c r="V1" s="113"/>
      <c r="W1" s="113"/>
      <c r="X1" s="113"/>
      <c r="Y1" s="114" t="str">
        <f>Y3</f>
        <v>8.54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173</v>
      </c>
      <c r="Y3" s="118" t="s">
        <v>261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8.54 Mount Alexander,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12078</v>
      </c>
      <c r="U4" s="121">
        <v>11986</v>
      </c>
      <c r="V4" s="121">
        <v>12144</v>
      </c>
      <c r="W4" s="121">
        <v>12339</v>
      </c>
      <c r="X4" s="121">
        <v>12210</v>
      </c>
      <c r="Y4" s="121">
        <v>12842</v>
      </c>
      <c r="Z4" s="121">
        <v>13608</v>
      </c>
      <c r="AB4" s="122" t="str">
        <f>TEXT(Z4,"###,###")</f>
        <v>13,608</v>
      </c>
      <c r="AD4" s="123">
        <f>Z4/Y4-1</f>
        <v>5.9648029901884447E-2</v>
      </c>
      <c r="AF4" s="123">
        <f t="shared" ref="AF4:AF9" si="0">Z4/T4-1</f>
        <v>0.12667660208643805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6130</v>
      </c>
      <c r="U5" s="121">
        <v>5922</v>
      </c>
      <c r="V5" s="121">
        <v>6001</v>
      </c>
      <c r="W5" s="121">
        <v>6107</v>
      </c>
      <c r="X5" s="121">
        <v>5942</v>
      </c>
      <c r="Y5" s="121">
        <v>6199</v>
      </c>
      <c r="Z5" s="121">
        <v>6692</v>
      </c>
      <c r="AB5" s="122" t="str">
        <f>TEXT(Z5,"###,###")</f>
        <v>6,692</v>
      </c>
      <c r="AD5" s="123">
        <f t="shared" ref="AD5:AD9" si="1">Z5/Y5-1</f>
        <v>7.9528956283271501E-2</v>
      </c>
      <c r="AF5" s="123">
        <f t="shared" si="0"/>
        <v>9.1680261011419351E-2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5943</v>
      </c>
      <c r="U6" s="121">
        <v>6062</v>
      </c>
      <c r="V6" s="121">
        <v>6145</v>
      </c>
      <c r="W6" s="121">
        <v>6234</v>
      </c>
      <c r="X6" s="121">
        <v>6269</v>
      </c>
      <c r="Y6" s="121">
        <v>6643</v>
      </c>
      <c r="Z6" s="121">
        <v>6913</v>
      </c>
      <c r="AB6" s="122" t="str">
        <f>TEXT(Z6,"###,###")</f>
        <v>6,913</v>
      </c>
      <c r="AD6" s="123">
        <f t="shared" si="1"/>
        <v>4.064428721962976E-2</v>
      </c>
      <c r="AF6" s="123">
        <f t="shared" si="0"/>
        <v>0.16321723035503943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8555</v>
      </c>
      <c r="U7" s="121">
        <v>8624</v>
      </c>
      <c r="V7" s="121">
        <v>8698</v>
      </c>
      <c r="W7" s="121">
        <v>8692</v>
      </c>
      <c r="X7" s="121">
        <v>8717</v>
      </c>
      <c r="Y7" s="121">
        <v>9095</v>
      </c>
      <c r="Z7" s="121">
        <v>9608</v>
      </c>
      <c r="AB7" s="122" t="str">
        <f>TEXT(Z7,"###,###")</f>
        <v>9,608</v>
      </c>
      <c r="AD7" s="123">
        <f t="shared" si="1"/>
        <v>5.6404617921935074E-2</v>
      </c>
      <c r="AF7" s="123">
        <f t="shared" si="0"/>
        <v>0.1230859146697838</v>
      </c>
    </row>
    <row r="8" spans="1:32" ht="17.25" customHeight="1" x14ac:dyDescent="0.25">
      <c r="A8" s="44" t="s">
        <v>13</v>
      </c>
      <c r="B8" s="45"/>
      <c r="C8" s="46"/>
      <c r="D8" s="47" t="str">
        <f>AB4</f>
        <v>13,608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9,608</v>
      </c>
      <c r="P8" s="48"/>
      <c r="S8" s="120" t="s">
        <v>88</v>
      </c>
      <c r="T8" s="121">
        <v>30725</v>
      </c>
      <c r="U8" s="121">
        <v>31609.5</v>
      </c>
      <c r="V8" s="121">
        <v>32473.41</v>
      </c>
      <c r="W8" s="121">
        <v>34245</v>
      </c>
      <c r="X8" s="121">
        <v>35991.5</v>
      </c>
      <c r="Y8" s="121">
        <v>35218.620000000003</v>
      </c>
      <c r="Z8" s="121">
        <v>36310.74</v>
      </c>
      <c r="AB8" s="122" t="str">
        <f>TEXT(Z8,"$###,###")</f>
        <v>$36,311</v>
      </c>
      <c r="AD8" s="123">
        <f t="shared" si="1"/>
        <v>3.1009732919688338E-2</v>
      </c>
      <c r="AF8" s="123">
        <f t="shared" si="0"/>
        <v>0.18179788445890965</v>
      </c>
    </row>
    <row r="9" spans="1:32" x14ac:dyDescent="0.25">
      <c r="A9" s="52" t="s">
        <v>15</v>
      </c>
      <c r="B9" s="53"/>
      <c r="C9" s="54"/>
      <c r="D9" s="55">
        <f>AD104</f>
        <v>65.601116990005877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50.520399666944215</v>
      </c>
      <c r="P9" s="56" t="s">
        <v>89</v>
      </c>
      <c r="S9" s="120" t="s">
        <v>7</v>
      </c>
      <c r="T9" s="121">
        <v>338527891</v>
      </c>
      <c r="U9" s="121">
        <v>352655343</v>
      </c>
      <c r="V9" s="121">
        <v>355240607</v>
      </c>
      <c r="W9" s="121">
        <v>370051168</v>
      </c>
      <c r="X9" s="121">
        <v>385895797</v>
      </c>
      <c r="Y9" s="121">
        <v>419589749</v>
      </c>
      <c r="Z9" s="121">
        <v>463426524</v>
      </c>
      <c r="AB9" s="122" t="str">
        <f>TEXT(Z9/1000000,"$#,###.0")&amp;" mil"</f>
        <v>$463.4 mil</v>
      </c>
      <c r="AD9" s="123">
        <f t="shared" si="1"/>
        <v>0.10447532406231397</v>
      </c>
      <c r="AF9" s="123">
        <f t="shared" si="0"/>
        <v>0.36894635957779909</v>
      </c>
    </row>
    <row r="10" spans="1:32" x14ac:dyDescent="0.25">
      <c r="A10" s="52" t="s">
        <v>18</v>
      </c>
      <c r="B10" s="53"/>
      <c r="C10" s="54"/>
      <c r="D10" s="55">
        <f>AD105</f>
        <v>22.971781305114639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49.427560366361369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85.69941715237303</v>
      </c>
      <c r="P11" s="56" t="s">
        <v>89</v>
      </c>
      <c r="S11" s="120" t="s">
        <v>30</v>
      </c>
      <c r="T11" s="125">
        <v>10034</v>
      </c>
      <c r="U11" s="125">
        <v>9857</v>
      </c>
      <c r="V11" s="125">
        <v>10011</v>
      </c>
      <c r="W11" s="125">
        <v>10239</v>
      </c>
      <c r="X11" s="125">
        <v>10115</v>
      </c>
      <c r="Y11" s="125">
        <v>10590</v>
      </c>
      <c r="Z11" s="125">
        <v>11158</v>
      </c>
    </row>
    <row r="12" spans="1:32" ht="28.5" customHeight="1" x14ac:dyDescent="0.25">
      <c r="A12" s="52" t="s">
        <v>20</v>
      </c>
      <c r="B12" s="54"/>
      <c r="C12" s="54"/>
      <c r="D12" s="55">
        <f>AD108</f>
        <v>22.993827160493826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25.520399666944215</v>
      </c>
      <c r="P12" s="56" t="s">
        <v>89</v>
      </c>
      <c r="S12" s="120" t="s">
        <v>31</v>
      </c>
      <c r="T12" s="125">
        <v>2045</v>
      </c>
      <c r="U12" s="125">
        <v>2124</v>
      </c>
      <c r="V12" s="125">
        <v>2136</v>
      </c>
      <c r="W12" s="125">
        <v>2102</v>
      </c>
      <c r="X12" s="125">
        <v>2097</v>
      </c>
      <c r="Y12" s="125">
        <v>2252</v>
      </c>
      <c r="Z12" s="125">
        <v>2447</v>
      </c>
    </row>
    <row r="13" spans="1:32" ht="15" customHeight="1" x14ac:dyDescent="0.25">
      <c r="A13" s="52" t="s">
        <v>21</v>
      </c>
      <c r="B13" s="54"/>
      <c r="C13" s="54"/>
      <c r="D13" s="55">
        <f>AD109</f>
        <v>15.586419753086419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46.0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19.032921810699587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30.967078189300413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339</v>
      </c>
      <c r="Z15" s="125">
        <v>380</v>
      </c>
      <c r="AB15" s="129">
        <f t="shared" ref="AB15:AB34" si="2">IF(Z15="np",0,Z15/$Z$34)</f>
        <v>2.792475014697237E-2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114</v>
      </c>
      <c r="Z16" s="125">
        <v>111</v>
      </c>
      <c r="AB16" s="129">
        <f t="shared" si="2"/>
        <v>8.1569664902998232E-3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996</v>
      </c>
      <c r="Z17" s="125">
        <v>1081</v>
      </c>
      <c r="AB17" s="129">
        <f t="shared" si="2"/>
        <v>7.9438565549676654E-2</v>
      </c>
    </row>
    <row r="18" spans="1:28" x14ac:dyDescent="0.25">
      <c r="A18" s="82" t="str">
        <f>$S$1&amp;" ("&amp;$T$2&amp;" to "&amp;$Z$2&amp;")"</f>
        <v>Mount Alexander (2011-12 to 2017-18)</v>
      </c>
      <c r="B18" s="82"/>
      <c r="C18" s="82"/>
      <c r="D18" s="82"/>
      <c r="E18" s="82"/>
      <c r="F18" s="82"/>
      <c r="G18" s="82" t="str">
        <f>$S$1&amp;" ("&amp;$T$2&amp;" to "&amp;$Z$2&amp;")"</f>
        <v>Mount Alexander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49</v>
      </c>
      <c r="Z18" s="125">
        <v>69</v>
      </c>
      <c r="AB18" s="129">
        <f t="shared" si="2"/>
        <v>5.0705467372134036E-3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689</v>
      </c>
      <c r="Z19" s="125">
        <v>911</v>
      </c>
      <c r="AB19" s="129">
        <f t="shared" si="2"/>
        <v>6.6945914168136389E-2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240</v>
      </c>
      <c r="Z20" s="125">
        <v>276</v>
      </c>
      <c r="AB20" s="129">
        <f t="shared" si="2"/>
        <v>2.0282186948853614E-2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990</v>
      </c>
      <c r="Z21" s="125">
        <v>1164</v>
      </c>
      <c r="AB21" s="129">
        <f t="shared" si="2"/>
        <v>8.55379188712522E-2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670</v>
      </c>
      <c r="Z22" s="125">
        <v>720</v>
      </c>
      <c r="AB22" s="129">
        <f t="shared" si="2"/>
        <v>5.2910052910052907E-2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292</v>
      </c>
      <c r="Z23" s="125">
        <v>337</v>
      </c>
      <c r="AB23" s="129">
        <f t="shared" si="2"/>
        <v>2.4764844209288654E-2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240</v>
      </c>
      <c r="Z24" s="125">
        <v>238</v>
      </c>
      <c r="AB24" s="129">
        <f t="shared" si="2"/>
        <v>1.7489711934156379E-2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292</v>
      </c>
      <c r="Z25" s="125">
        <v>359</v>
      </c>
      <c r="AB25" s="129">
        <f t="shared" si="2"/>
        <v>2.638154027042916E-2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146</v>
      </c>
      <c r="Z26" s="125">
        <v>163</v>
      </c>
      <c r="AB26" s="129">
        <f t="shared" si="2"/>
        <v>1.1978248089359201E-2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753</v>
      </c>
      <c r="Z27" s="125">
        <v>901</v>
      </c>
      <c r="AB27" s="129">
        <f t="shared" si="2"/>
        <v>6.6211052322163427E-2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732</v>
      </c>
      <c r="Z28" s="125">
        <v>845</v>
      </c>
      <c r="AB28" s="129">
        <f t="shared" si="2"/>
        <v>6.2095825984714872E-2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968</v>
      </c>
      <c r="Z29" s="125">
        <v>886</v>
      </c>
      <c r="AB29" s="129">
        <f t="shared" si="2"/>
        <v>6.5108759553203999E-2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1343</v>
      </c>
      <c r="Z30" s="125">
        <v>1471</v>
      </c>
      <c r="AB30" s="129">
        <f t="shared" si="2"/>
        <v>0.10809817754262199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1799</v>
      </c>
      <c r="Z31" s="125">
        <v>1903</v>
      </c>
      <c r="AB31" s="129">
        <f t="shared" si="2"/>
        <v>0.13984420928865374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362</v>
      </c>
      <c r="Z32" s="125">
        <v>480</v>
      </c>
      <c r="AB32" s="129">
        <f t="shared" si="2"/>
        <v>3.5273368606701938E-2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301</v>
      </c>
      <c r="Z33" s="125">
        <v>399</v>
      </c>
      <c r="AB33" s="129">
        <f t="shared" si="2"/>
        <v>2.9320987654320986E-2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12842</v>
      </c>
      <c r="Z34" s="132">
        <v>13608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5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93</v>
      </c>
      <c r="Y45" s="125">
        <v>115</v>
      </c>
      <c r="Z45" s="125">
        <v>142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285</v>
      </c>
      <c r="Y46" s="125">
        <v>312</v>
      </c>
      <c r="Z46" s="125">
        <v>351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469</v>
      </c>
      <c r="Y47" s="125">
        <v>427</v>
      </c>
      <c r="Z47" s="125">
        <v>464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454</v>
      </c>
      <c r="Y48" s="125">
        <v>486</v>
      </c>
      <c r="Z48" s="125">
        <v>511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Mount Alexander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471</v>
      </c>
      <c r="Y49" s="125">
        <v>456</v>
      </c>
      <c r="Z49" s="125">
        <v>459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502</v>
      </c>
      <c r="Y50" s="125">
        <v>501</v>
      </c>
      <c r="Z50" s="125">
        <v>542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624</v>
      </c>
      <c r="Y51" s="125">
        <v>584</v>
      </c>
      <c r="Z51" s="125">
        <v>613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633</v>
      </c>
      <c r="Y52" s="125">
        <v>689</v>
      </c>
      <c r="Z52" s="125">
        <v>746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651</v>
      </c>
      <c r="Y53" s="125">
        <v>697</v>
      </c>
      <c r="Z53" s="125">
        <v>726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660</v>
      </c>
      <c r="Y54" s="125">
        <v>665</v>
      </c>
      <c r="Z54" s="125">
        <v>751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619</v>
      </c>
      <c r="Y55" s="125">
        <v>671</v>
      </c>
      <c r="Z55" s="125">
        <v>712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275</v>
      </c>
      <c r="Y56" s="125">
        <v>342</v>
      </c>
      <c r="Z56" s="125">
        <v>387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109</v>
      </c>
      <c r="Y57" s="125">
        <v>148</v>
      </c>
      <c r="Z57" s="125">
        <v>171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59</v>
      </c>
      <c r="Y58" s="125">
        <v>64</v>
      </c>
      <c r="Z58" s="125">
        <v>58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22</v>
      </c>
      <c r="Y59" s="125">
        <v>25</v>
      </c>
      <c r="Z59" s="125">
        <v>28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12</v>
      </c>
      <c r="Y60" s="125">
        <v>13</v>
      </c>
      <c r="Z60" s="125">
        <v>24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5936</v>
      </c>
      <c r="Y61" s="125">
        <v>6199</v>
      </c>
      <c r="Z61" s="125">
        <v>6693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Mount Alexander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97</v>
      </c>
      <c r="Y64" s="125">
        <v>116</v>
      </c>
      <c r="Z64" s="125">
        <v>144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318</v>
      </c>
      <c r="Y65" s="125">
        <v>302</v>
      </c>
      <c r="Z65" s="125">
        <v>325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418</v>
      </c>
      <c r="Y66" s="125">
        <v>435</v>
      </c>
      <c r="Z66" s="125">
        <v>473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482</v>
      </c>
      <c r="Y67" s="125">
        <v>518</v>
      </c>
      <c r="Z67" s="125">
        <v>465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440</v>
      </c>
      <c r="Y68" s="125">
        <v>462</v>
      </c>
      <c r="Z68" s="125">
        <v>470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544</v>
      </c>
      <c r="Y69" s="125">
        <v>564</v>
      </c>
      <c r="Z69" s="125">
        <v>566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706</v>
      </c>
      <c r="Y70" s="125">
        <v>745</v>
      </c>
      <c r="Z70" s="125">
        <v>737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747</v>
      </c>
      <c r="Y71" s="125">
        <v>863</v>
      </c>
      <c r="Z71" s="125">
        <v>865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826</v>
      </c>
      <c r="Y72" s="125">
        <v>785</v>
      </c>
      <c r="Z72" s="125">
        <v>847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688</v>
      </c>
      <c r="Y73" s="125">
        <v>790</v>
      </c>
      <c r="Z73" s="125">
        <v>866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605</v>
      </c>
      <c r="Y74" s="125">
        <v>595</v>
      </c>
      <c r="Z74" s="125">
        <v>609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255</v>
      </c>
      <c r="Y75" s="125">
        <v>289</v>
      </c>
      <c r="Z75" s="125">
        <v>327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72</v>
      </c>
      <c r="Y76" s="125">
        <v>96</v>
      </c>
      <c r="Z76" s="125">
        <v>113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49</v>
      </c>
      <c r="Y77" s="125">
        <v>51</v>
      </c>
      <c r="Z77" s="125">
        <v>57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14</v>
      </c>
      <c r="Y78" s="125">
        <v>17</v>
      </c>
      <c r="Z78" s="125">
        <v>31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7</v>
      </c>
      <c r="Y79" s="125">
        <v>12</v>
      </c>
      <c r="Z79" s="125">
        <v>18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6272</v>
      </c>
      <c r="Y80" s="125">
        <v>6643</v>
      </c>
      <c r="Z80" s="125">
        <v>6918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Mount Alexander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426</v>
      </c>
      <c r="Y83" s="125">
        <v>442</v>
      </c>
      <c r="Z83" s="125">
        <v>496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651</v>
      </c>
      <c r="Y84" s="125">
        <v>689</v>
      </c>
      <c r="Z84" s="125">
        <v>720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13,608</v>
      </c>
      <c r="D85" s="96">
        <f t="shared" ref="D85:D90" si="4">AD4</f>
        <v>5.9648029901884447E-2</v>
      </c>
      <c r="E85" s="97">
        <f t="shared" ref="E85:E90" si="5">AD4</f>
        <v>5.9648029901884447E-2</v>
      </c>
      <c r="F85" s="96">
        <f t="shared" ref="F85:F90" si="6">AF4</f>
        <v>0.12667660208643805</v>
      </c>
      <c r="G85" s="97">
        <f t="shared" ref="G85:G90" si="7">AF4</f>
        <v>0.12667660208643805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641</v>
      </c>
      <c r="Y85" s="125">
        <v>665</v>
      </c>
      <c r="Z85" s="125">
        <v>713</v>
      </c>
    </row>
    <row r="86" spans="1:32" ht="15" customHeight="1" x14ac:dyDescent="0.25">
      <c r="A86" s="98" t="s">
        <v>4</v>
      </c>
      <c r="B86" s="95"/>
      <c r="C86" s="109" t="str">
        <f t="shared" si="3"/>
        <v>6,692</v>
      </c>
      <c r="D86" s="96">
        <f t="shared" si="4"/>
        <v>7.9528956283271501E-2</v>
      </c>
      <c r="E86" s="97">
        <f t="shared" si="5"/>
        <v>7.9528956283271501E-2</v>
      </c>
      <c r="F86" s="96">
        <f t="shared" si="6"/>
        <v>9.1680261011419351E-2</v>
      </c>
      <c r="G86" s="97">
        <f t="shared" si="7"/>
        <v>9.1680261011419351E-2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278</v>
      </c>
      <c r="Y86" s="125">
        <v>296</v>
      </c>
      <c r="Z86" s="125">
        <v>312</v>
      </c>
    </row>
    <row r="87" spans="1:32" ht="15" customHeight="1" x14ac:dyDescent="0.25">
      <c r="A87" s="98" t="s">
        <v>5</v>
      </c>
      <c r="B87" s="95"/>
      <c r="C87" s="109" t="str">
        <f t="shared" si="3"/>
        <v>6,913</v>
      </c>
      <c r="D87" s="96">
        <f t="shared" si="4"/>
        <v>4.064428721962976E-2</v>
      </c>
      <c r="E87" s="97">
        <f t="shared" si="5"/>
        <v>4.064428721962976E-2</v>
      </c>
      <c r="F87" s="96">
        <f t="shared" si="6"/>
        <v>0.16321723035503943</v>
      </c>
      <c r="G87" s="97">
        <f t="shared" si="7"/>
        <v>0.16321723035503943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159</v>
      </c>
      <c r="Y87" s="125">
        <v>158</v>
      </c>
      <c r="Z87" s="125">
        <v>158</v>
      </c>
    </row>
    <row r="88" spans="1:32" ht="15" customHeight="1" x14ac:dyDescent="0.25">
      <c r="A88" s="95" t="s">
        <v>6</v>
      </c>
      <c r="B88" s="95"/>
      <c r="C88" s="109" t="str">
        <f t="shared" si="3"/>
        <v>9,608</v>
      </c>
      <c r="D88" s="96">
        <f t="shared" si="4"/>
        <v>5.6404617921935074E-2</v>
      </c>
      <c r="E88" s="97">
        <f t="shared" si="5"/>
        <v>5.6404617921935074E-2</v>
      </c>
      <c r="F88" s="96">
        <f t="shared" si="6"/>
        <v>0.1230859146697838</v>
      </c>
      <c r="G88" s="97">
        <f t="shared" si="7"/>
        <v>0.1230859146697838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158</v>
      </c>
      <c r="Y88" s="125">
        <v>165</v>
      </c>
      <c r="Z88" s="125">
        <v>180</v>
      </c>
    </row>
    <row r="89" spans="1:32" ht="15" customHeight="1" x14ac:dyDescent="0.25">
      <c r="A89" s="95" t="s">
        <v>104</v>
      </c>
      <c r="B89" s="95"/>
      <c r="C89" s="146" t="str">
        <f t="shared" si="3"/>
        <v>$36,311</v>
      </c>
      <c r="D89" s="96">
        <f t="shared" si="4"/>
        <v>3.1009732919688338E-2</v>
      </c>
      <c r="E89" s="97">
        <f t="shared" si="5"/>
        <v>3.1009732919688338E-2</v>
      </c>
      <c r="F89" s="96">
        <f t="shared" si="6"/>
        <v>0.18179788445890965</v>
      </c>
      <c r="G89" s="97">
        <f t="shared" si="7"/>
        <v>0.18179788445890965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259</v>
      </c>
      <c r="Y89" s="125">
        <v>275</v>
      </c>
      <c r="Z89" s="125">
        <v>300</v>
      </c>
    </row>
    <row r="90" spans="1:32" ht="15" customHeight="1" x14ac:dyDescent="0.25">
      <c r="A90" s="95" t="s">
        <v>7</v>
      </c>
      <c r="B90" s="95"/>
      <c r="C90" s="109" t="str">
        <f t="shared" si="3"/>
        <v>$463.4 mil</v>
      </c>
      <c r="D90" s="96">
        <f t="shared" si="4"/>
        <v>0.10447532406231397</v>
      </c>
      <c r="E90" s="97">
        <f t="shared" si="5"/>
        <v>0.10447532406231397</v>
      </c>
      <c r="F90" s="96">
        <f t="shared" si="6"/>
        <v>0.36894635957779909</v>
      </c>
      <c r="G90" s="97">
        <f t="shared" si="7"/>
        <v>0.36894635957779909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584</v>
      </c>
      <c r="Y90" s="125">
        <v>592</v>
      </c>
      <c r="Z90" s="125">
        <v>606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4350</v>
      </c>
      <c r="Y91" s="125">
        <v>4540</v>
      </c>
      <c r="Z91" s="125">
        <v>4858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315</v>
      </c>
      <c r="Y93" s="125">
        <v>356</v>
      </c>
      <c r="Z93" s="125">
        <v>395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1074</v>
      </c>
      <c r="Y94" s="125">
        <v>1117</v>
      </c>
      <c r="Z94" s="125">
        <v>1163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127</v>
      </c>
      <c r="Y95" s="125">
        <v>139</v>
      </c>
      <c r="Z95" s="125">
        <v>141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558</v>
      </c>
      <c r="Y96" s="125">
        <v>596</v>
      </c>
      <c r="Z96" s="125">
        <v>629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551</v>
      </c>
      <c r="Y97" s="125">
        <v>596</v>
      </c>
      <c r="Z97" s="125">
        <v>599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326</v>
      </c>
      <c r="Y98" s="125">
        <v>323</v>
      </c>
      <c r="Z98" s="125">
        <v>344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20</v>
      </c>
      <c r="Y99" s="125">
        <v>22</v>
      </c>
      <c r="Z99" s="125">
        <v>25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348</v>
      </c>
      <c r="Y100" s="125">
        <v>336</v>
      </c>
      <c r="Z100" s="125">
        <v>348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4366</v>
      </c>
      <c r="Y101" s="125">
        <v>4555</v>
      </c>
      <c r="Z101" s="125">
        <v>4749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7569</v>
      </c>
      <c r="Y104" s="125">
        <v>8265</v>
      </c>
      <c r="Z104" s="125">
        <v>8927</v>
      </c>
      <c r="AB104" s="122" t="str">
        <f>TEXT(Z104,"###,###")</f>
        <v>8,927</v>
      </c>
      <c r="AD104" s="143">
        <f>Z104/($Z$4)*100</f>
        <v>65.601116990005877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2910</v>
      </c>
      <c r="Y105" s="125">
        <v>3127</v>
      </c>
      <c r="Z105" s="125">
        <v>3126</v>
      </c>
      <c r="AB105" s="122" t="str">
        <f>TEXT(Z105,"###,###")</f>
        <v>3,126</v>
      </c>
      <c r="AD105" s="143">
        <f>Z105/($Z$4)*100</f>
        <v>22.971781305114639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10479</v>
      </c>
      <c r="Y106" s="132">
        <v>11392</v>
      </c>
      <c r="Z106" s="132">
        <v>12053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2198</v>
      </c>
      <c r="Y108" s="125">
        <v>2534</v>
      </c>
      <c r="Z108" s="125">
        <v>3129</v>
      </c>
      <c r="AB108" s="122" t="str">
        <f>TEXT(Z108,"###,###")</f>
        <v>3,129</v>
      </c>
      <c r="AD108" s="143">
        <f>Z108/($Z$4)*100</f>
        <v>22.993827160493826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1809</v>
      </c>
      <c r="Y109" s="125">
        <v>2016</v>
      </c>
      <c r="Z109" s="125">
        <v>2121</v>
      </c>
      <c r="AB109" s="122" t="str">
        <f>TEXT(Z109,"###,###")</f>
        <v>2,121</v>
      </c>
      <c r="AD109" s="143">
        <f>Z109/($Z$4)*100</f>
        <v>15.586419753086419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2491</v>
      </c>
      <c r="Y110" s="125">
        <v>2632</v>
      </c>
      <c r="Z110" s="125">
        <v>2590</v>
      </c>
      <c r="AB110" s="122" t="str">
        <f>TEXT(Z110,"###,###")</f>
        <v>2,590</v>
      </c>
      <c r="AD110" s="143">
        <f>Z110/($Z$4)*100</f>
        <v>19.032921810699587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3982</v>
      </c>
      <c r="Y111" s="125">
        <v>4210</v>
      </c>
      <c r="Z111" s="125">
        <v>4214</v>
      </c>
      <c r="AB111" s="122" t="str">
        <f>TEXT(Z111,"###,###")</f>
        <v>4,214</v>
      </c>
      <c r="AD111" s="143">
        <f>Z111/($Z$4)*100</f>
        <v>30.967078189300413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12210</v>
      </c>
      <c r="Y112" s="125">
        <v>12842</v>
      </c>
      <c r="Z112" s="125">
        <v>13608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44.1</v>
      </c>
      <c r="U118" s="144">
        <v>41.49</v>
      </c>
      <c r="V118" s="144">
        <v>43.73</v>
      </c>
      <c r="W118" s="144">
        <v>44</v>
      </c>
      <c r="X118" s="144">
        <v>46.11</v>
      </c>
      <c r="Y118" s="144">
        <v>45.6</v>
      </c>
      <c r="Z118" s="144">
        <v>46</v>
      </c>
      <c r="AB118" s="122" t="str">
        <f>TEXT(Z118,"##.0")</f>
        <v>46.0</v>
      </c>
    </row>
    <row r="120" spans="19:32" x14ac:dyDescent="0.25">
      <c r="S120" s="115" t="s">
        <v>106</v>
      </c>
      <c r="T120" s="125">
        <v>6505</v>
      </c>
      <c r="U120" s="125">
        <v>6501</v>
      </c>
      <c r="V120" s="125">
        <v>6568</v>
      </c>
      <c r="W120" s="125">
        <v>6595</v>
      </c>
      <c r="X120" s="125">
        <v>6623</v>
      </c>
      <c r="Y120" s="125">
        <v>6843</v>
      </c>
      <c r="Z120" s="125">
        <v>7156</v>
      </c>
      <c r="AB120" s="122" t="str">
        <f>TEXT(Z120,"###,###")</f>
        <v>7,156</v>
      </c>
    </row>
    <row r="121" spans="19:32" x14ac:dyDescent="0.25">
      <c r="S121" s="115" t="s">
        <v>107</v>
      </c>
      <c r="T121" s="125">
        <v>1147</v>
      </c>
      <c r="U121" s="125">
        <v>1197</v>
      </c>
      <c r="V121" s="125">
        <v>1180</v>
      </c>
      <c r="W121" s="125">
        <v>1161</v>
      </c>
      <c r="X121" s="125">
        <v>1165</v>
      </c>
      <c r="Y121" s="125">
        <v>1258</v>
      </c>
      <c r="Z121" s="125">
        <v>1374</v>
      </c>
      <c r="AB121" s="122" t="str">
        <f>TEXT(Z121,"###,###")</f>
        <v>1,374</v>
      </c>
    </row>
    <row r="122" spans="19:32" x14ac:dyDescent="0.25">
      <c r="S122" s="115" t="s">
        <v>108</v>
      </c>
      <c r="T122" s="125">
        <v>901</v>
      </c>
      <c r="U122" s="125">
        <v>928</v>
      </c>
      <c r="V122" s="125">
        <v>955</v>
      </c>
      <c r="W122" s="125">
        <v>940</v>
      </c>
      <c r="X122" s="125">
        <v>930</v>
      </c>
      <c r="Y122" s="125">
        <v>994</v>
      </c>
      <c r="Z122" s="125">
        <v>1078</v>
      </c>
      <c r="AB122" s="122" t="str">
        <f>TEXT(Z122,"###,###")</f>
        <v>1,078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7406</v>
      </c>
      <c r="U124" s="125">
        <v>7429</v>
      </c>
      <c r="V124" s="125">
        <v>7523</v>
      </c>
      <c r="W124" s="125">
        <v>7535</v>
      </c>
      <c r="X124" s="125">
        <v>7553</v>
      </c>
      <c r="Y124" s="125">
        <v>7837</v>
      </c>
      <c r="Z124" s="125">
        <v>8234</v>
      </c>
      <c r="AB124" s="122" t="str">
        <f>TEXT(Z124,"###,###")</f>
        <v>8,234</v>
      </c>
      <c r="AD124" s="139">
        <f>Z124/$Z$7*100</f>
        <v>85.69941715237303</v>
      </c>
    </row>
    <row r="125" spans="19:32" x14ac:dyDescent="0.25">
      <c r="S125" s="115" t="s">
        <v>110</v>
      </c>
      <c r="T125" s="125">
        <v>2048</v>
      </c>
      <c r="U125" s="125">
        <v>2125</v>
      </c>
      <c r="V125" s="125">
        <v>2135</v>
      </c>
      <c r="W125" s="125">
        <v>2101</v>
      </c>
      <c r="X125" s="125">
        <v>2095</v>
      </c>
      <c r="Y125" s="125">
        <v>2252</v>
      </c>
      <c r="Z125" s="125">
        <v>2452</v>
      </c>
      <c r="AB125" s="122" t="str">
        <f>TEXT(Z125,"###,###")</f>
        <v>2,452</v>
      </c>
      <c r="AD125" s="139">
        <f>Z125/$Z$7*100</f>
        <v>25.520399666944215</v>
      </c>
    </row>
    <row r="127" spans="19:32" x14ac:dyDescent="0.25">
      <c r="S127" s="115" t="s">
        <v>111</v>
      </c>
      <c r="T127" s="125">
        <v>4413</v>
      </c>
      <c r="U127" s="125">
        <v>4406</v>
      </c>
      <c r="V127" s="125">
        <v>4417</v>
      </c>
      <c r="W127" s="125">
        <v>4403</v>
      </c>
      <c r="X127" s="125">
        <v>4352</v>
      </c>
      <c r="Y127" s="125">
        <v>4540</v>
      </c>
      <c r="Z127" s="125">
        <v>4854</v>
      </c>
      <c r="AB127" s="122" t="str">
        <f>TEXT(Z127,"###,###")</f>
        <v>4,854</v>
      </c>
      <c r="AD127" s="139">
        <f>Z127/$Z$7*100</f>
        <v>50.520399666944215</v>
      </c>
    </row>
    <row r="128" spans="19:32" x14ac:dyDescent="0.25">
      <c r="S128" s="115" t="s">
        <v>112</v>
      </c>
      <c r="T128" s="125">
        <v>4137</v>
      </c>
      <c r="U128" s="125">
        <v>4219</v>
      </c>
      <c r="V128" s="125">
        <v>4282</v>
      </c>
      <c r="W128" s="125">
        <v>4289</v>
      </c>
      <c r="X128" s="125">
        <v>4363</v>
      </c>
      <c r="Y128" s="125">
        <v>4555</v>
      </c>
      <c r="Z128" s="125">
        <v>4749</v>
      </c>
      <c r="AB128" s="122" t="str">
        <f>TEXT(Z128,"###,###")</f>
        <v>4,749</v>
      </c>
      <c r="AD128" s="139">
        <f>Z128/$Z$7*100</f>
        <v>49.427560366361369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65" id="{839A7BB9-B4AB-4DC0-A712-EF608759A6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68" id="{31BF15EA-F27F-446D-89CB-03B2B25991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71" id="{71E23C7E-5C63-4834-AEE2-6FF266A0A6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74" id="{3AC41851-A5DC-4423-A2A6-3DCE6AB4CB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75009-ADA1-4CE6-83FD-EBEC1D3892A0}">
  <sheetPr codeName="Sheet11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Moyne</v>
      </c>
      <c r="T1" s="113"/>
      <c r="U1" s="113"/>
      <c r="V1" s="113"/>
      <c r="W1" s="113"/>
      <c r="X1" s="113"/>
      <c r="Y1" s="114" t="str">
        <f>Y3</f>
        <v>8.55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174</v>
      </c>
      <c r="Y3" s="118" t="s">
        <v>262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8.55 Moyne,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12719</v>
      </c>
      <c r="U4" s="121">
        <v>12426</v>
      </c>
      <c r="V4" s="121">
        <v>12616</v>
      </c>
      <c r="W4" s="121">
        <v>13060</v>
      </c>
      <c r="X4" s="121">
        <v>12778</v>
      </c>
      <c r="Y4" s="121">
        <v>13597</v>
      </c>
      <c r="Z4" s="121">
        <v>14577</v>
      </c>
      <c r="AB4" s="122" t="str">
        <f>TEXT(Z4,"###,###")</f>
        <v>14,577</v>
      </c>
      <c r="AD4" s="123">
        <f>Z4/Y4-1</f>
        <v>7.2074722365227606E-2</v>
      </c>
      <c r="AF4" s="123">
        <f t="shared" ref="AF4:AF9" si="0">Z4/T4-1</f>
        <v>0.14608066671908171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6504</v>
      </c>
      <c r="U5" s="121">
        <v>6373</v>
      </c>
      <c r="V5" s="121">
        <v>6539</v>
      </c>
      <c r="W5" s="121">
        <v>6755</v>
      </c>
      <c r="X5" s="121">
        <v>6542</v>
      </c>
      <c r="Y5" s="121">
        <v>6892</v>
      </c>
      <c r="Z5" s="121">
        <v>7403</v>
      </c>
      <c r="AB5" s="122" t="str">
        <f>TEXT(Z5,"###,###")</f>
        <v>7,403</v>
      </c>
      <c r="AD5" s="123">
        <f t="shared" ref="AD5:AD9" si="1">Z5/Y5-1</f>
        <v>7.4143934997098038E-2</v>
      </c>
      <c r="AF5" s="123">
        <f t="shared" si="0"/>
        <v>0.13822263222632225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6221</v>
      </c>
      <c r="U6" s="121">
        <v>6057</v>
      </c>
      <c r="V6" s="121">
        <v>6077</v>
      </c>
      <c r="W6" s="121">
        <v>6305</v>
      </c>
      <c r="X6" s="121">
        <v>6240</v>
      </c>
      <c r="Y6" s="121">
        <v>6705</v>
      </c>
      <c r="Z6" s="121">
        <v>7169</v>
      </c>
      <c r="AB6" s="122" t="str">
        <f>TEXT(Z6,"###,###")</f>
        <v>7,169</v>
      </c>
      <c r="AD6" s="123">
        <f t="shared" si="1"/>
        <v>6.9202087994034267E-2</v>
      </c>
      <c r="AF6" s="123">
        <f t="shared" si="0"/>
        <v>0.15238707603279211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8595</v>
      </c>
      <c r="U7" s="121">
        <v>8561</v>
      </c>
      <c r="V7" s="121">
        <v>8659</v>
      </c>
      <c r="W7" s="121">
        <v>8879</v>
      </c>
      <c r="X7" s="121">
        <v>8777</v>
      </c>
      <c r="Y7" s="121">
        <v>9110</v>
      </c>
      <c r="Z7" s="121">
        <v>9742</v>
      </c>
      <c r="AB7" s="122" t="str">
        <f>TEXT(Z7,"###,###")</f>
        <v>9,742</v>
      </c>
      <c r="AD7" s="123">
        <f t="shared" si="1"/>
        <v>6.9374313940724575E-2</v>
      </c>
      <c r="AF7" s="123">
        <f t="shared" si="0"/>
        <v>0.13344968004653879</v>
      </c>
    </row>
    <row r="8" spans="1:32" ht="17.25" customHeight="1" x14ac:dyDescent="0.25">
      <c r="A8" s="44" t="s">
        <v>13</v>
      </c>
      <c r="B8" s="45"/>
      <c r="C8" s="46"/>
      <c r="D8" s="47" t="str">
        <f>AB4</f>
        <v>14,577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9,742</v>
      </c>
      <c r="P8" s="48"/>
      <c r="S8" s="120" t="s">
        <v>88</v>
      </c>
      <c r="T8" s="121">
        <v>26606.5</v>
      </c>
      <c r="U8" s="121">
        <v>28139.07</v>
      </c>
      <c r="V8" s="121">
        <v>28660.81</v>
      </c>
      <c r="W8" s="121">
        <v>30873.5</v>
      </c>
      <c r="X8" s="121">
        <v>32794</v>
      </c>
      <c r="Y8" s="121">
        <v>32285.06</v>
      </c>
      <c r="Z8" s="121">
        <v>33592.03</v>
      </c>
      <c r="AB8" s="122" t="str">
        <f>TEXT(Z8,"$###,###")</f>
        <v>$33,592</v>
      </c>
      <c r="AD8" s="123">
        <f t="shared" si="1"/>
        <v>4.0482192072741841E-2</v>
      </c>
      <c r="AF8" s="123">
        <f t="shared" si="0"/>
        <v>0.26254975287993521</v>
      </c>
    </row>
    <row r="9" spans="1:32" x14ac:dyDescent="0.25">
      <c r="A9" s="52" t="s">
        <v>15</v>
      </c>
      <c r="B9" s="53"/>
      <c r="C9" s="54"/>
      <c r="D9" s="55">
        <f>AD104</f>
        <v>62.701516086986352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51.714227058098949</v>
      </c>
      <c r="P9" s="56" t="s">
        <v>89</v>
      </c>
      <c r="S9" s="120" t="s">
        <v>7</v>
      </c>
      <c r="T9" s="121">
        <v>337016105</v>
      </c>
      <c r="U9" s="121">
        <v>307493704</v>
      </c>
      <c r="V9" s="121">
        <v>364255705</v>
      </c>
      <c r="W9" s="121">
        <v>387744439</v>
      </c>
      <c r="X9" s="121">
        <v>386672562</v>
      </c>
      <c r="Y9" s="121">
        <v>420789401</v>
      </c>
      <c r="Z9" s="121">
        <v>460397607</v>
      </c>
      <c r="AB9" s="122" t="str">
        <f>TEXT(Z9/1000000,"$#,###.0")&amp;" mil"</f>
        <v>$460.4 mil</v>
      </c>
      <c r="AD9" s="123">
        <f t="shared" si="1"/>
        <v>9.4128335708721922E-2</v>
      </c>
      <c r="AF9" s="123">
        <f t="shared" si="0"/>
        <v>0.36609972096140631</v>
      </c>
    </row>
    <row r="10" spans="1:32" x14ac:dyDescent="0.25">
      <c r="A10" s="52" t="s">
        <v>18</v>
      </c>
      <c r="B10" s="53"/>
      <c r="C10" s="54"/>
      <c r="D10" s="55">
        <f>AD105</f>
        <v>16.690677094052276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48.234448778484911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78.823650174502163</v>
      </c>
      <c r="P11" s="56" t="s">
        <v>89</v>
      </c>
      <c r="S11" s="120" t="s">
        <v>30</v>
      </c>
      <c r="T11" s="125">
        <v>9726</v>
      </c>
      <c r="U11" s="125">
        <v>9504</v>
      </c>
      <c r="V11" s="125">
        <v>9603</v>
      </c>
      <c r="W11" s="125">
        <v>10080</v>
      </c>
      <c r="X11" s="125">
        <v>9942</v>
      </c>
      <c r="Y11" s="125">
        <v>10600</v>
      </c>
      <c r="Z11" s="125">
        <v>11303</v>
      </c>
    </row>
    <row r="12" spans="1:32" ht="28.5" customHeight="1" x14ac:dyDescent="0.25">
      <c r="A12" s="52" t="s">
        <v>20</v>
      </c>
      <c r="B12" s="54"/>
      <c r="C12" s="54"/>
      <c r="D12" s="55">
        <f>AD108</f>
        <v>20.24422034712218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33.668651200985423</v>
      </c>
      <c r="P12" s="56" t="s">
        <v>89</v>
      </c>
      <c r="S12" s="120" t="s">
        <v>31</v>
      </c>
      <c r="T12" s="125">
        <v>2994</v>
      </c>
      <c r="U12" s="125">
        <v>2922</v>
      </c>
      <c r="V12" s="125">
        <v>3016</v>
      </c>
      <c r="W12" s="125">
        <v>2979</v>
      </c>
      <c r="X12" s="125">
        <v>2839</v>
      </c>
      <c r="Y12" s="125">
        <v>2997</v>
      </c>
      <c r="Z12" s="125">
        <v>3273</v>
      </c>
    </row>
    <row r="13" spans="1:32" ht="15" customHeight="1" x14ac:dyDescent="0.25">
      <c r="A13" s="52" t="s">
        <v>21</v>
      </c>
      <c r="B13" s="54"/>
      <c r="C13" s="54"/>
      <c r="D13" s="55">
        <f>AD109</f>
        <v>16.2173286684503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17.575632846264664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25.389311929752349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1941</v>
      </c>
      <c r="Z15" s="125">
        <v>2249</v>
      </c>
      <c r="AB15" s="129">
        <f t="shared" ref="AB15:AB34" si="2">IF(Z15="np",0,Z15/$Z$34)</f>
        <v>0.1542841462578034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62</v>
      </c>
      <c r="Z16" s="125">
        <v>75</v>
      </c>
      <c r="AB16" s="129">
        <f t="shared" si="2"/>
        <v>5.1450915826301707E-3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836</v>
      </c>
      <c r="Z17" s="125">
        <v>1008</v>
      </c>
      <c r="AB17" s="129">
        <f t="shared" si="2"/>
        <v>6.9150030870549495E-2</v>
      </c>
    </row>
    <row r="18" spans="1:28" x14ac:dyDescent="0.25">
      <c r="A18" s="82" t="str">
        <f>$S$1&amp;" ("&amp;$T$2&amp;" to "&amp;$Z$2&amp;")"</f>
        <v>Moyne (2011-12 to 2017-18)</v>
      </c>
      <c r="B18" s="82"/>
      <c r="C18" s="82"/>
      <c r="D18" s="82"/>
      <c r="E18" s="82"/>
      <c r="F18" s="82"/>
      <c r="G18" s="82" t="str">
        <f>$S$1&amp;" ("&amp;$T$2&amp;" to "&amp;$Z$2&amp;")"</f>
        <v>Moyne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99</v>
      </c>
      <c r="Z18" s="125">
        <v>97</v>
      </c>
      <c r="AB18" s="129">
        <f t="shared" si="2"/>
        <v>6.6543184468683542E-3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701</v>
      </c>
      <c r="Z19" s="125">
        <v>903</v>
      </c>
      <c r="AB19" s="129">
        <f t="shared" si="2"/>
        <v>6.1946902654867256E-2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365</v>
      </c>
      <c r="Z20" s="125">
        <v>414</v>
      </c>
      <c r="AB20" s="129">
        <f t="shared" si="2"/>
        <v>2.8400905536118543E-2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862</v>
      </c>
      <c r="Z21" s="125">
        <v>980</v>
      </c>
      <c r="AB21" s="129">
        <f t="shared" si="2"/>
        <v>6.7229196679700898E-2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880</v>
      </c>
      <c r="Z22" s="125">
        <v>883</v>
      </c>
      <c r="AB22" s="129">
        <f t="shared" si="2"/>
        <v>6.0574878232832544E-2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343</v>
      </c>
      <c r="Z23" s="125">
        <v>448</v>
      </c>
      <c r="AB23" s="129">
        <f t="shared" si="2"/>
        <v>3.0733347053577553E-2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44</v>
      </c>
      <c r="Z24" s="125">
        <v>56</v>
      </c>
      <c r="AB24" s="129">
        <f t="shared" si="2"/>
        <v>3.8416683816971942E-3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241</v>
      </c>
      <c r="Z25" s="125">
        <v>278</v>
      </c>
      <c r="AB25" s="129">
        <f t="shared" si="2"/>
        <v>1.90711394662825E-2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169</v>
      </c>
      <c r="Z26" s="125">
        <v>204</v>
      </c>
      <c r="AB26" s="129">
        <f t="shared" si="2"/>
        <v>1.3994649104754064E-2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427</v>
      </c>
      <c r="Z27" s="125">
        <v>488</v>
      </c>
      <c r="AB27" s="129">
        <f t="shared" si="2"/>
        <v>3.3477395897646978E-2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593</v>
      </c>
      <c r="Z28" s="125">
        <v>593</v>
      </c>
      <c r="AB28" s="129">
        <f t="shared" si="2"/>
        <v>4.0680524113329217E-2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717</v>
      </c>
      <c r="Z29" s="125">
        <v>692</v>
      </c>
      <c r="AB29" s="129">
        <f t="shared" si="2"/>
        <v>4.7472045002401042E-2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994</v>
      </c>
      <c r="Z30" s="125">
        <v>1014</v>
      </c>
      <c r="AB30" s="129">
        <f t="shared" si="2"/>
        <v>6.9561638197159908E-2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1289</v>
      </c>
      <c r="Z31" s="125">
        <v>1538</v>
      </c>
      <c r="AB31" s="129">
        <f t="shared" si="2"/>
        <v>0.10550867805446937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238</v>
      </c>
      <c r="Z32" s="125">
        <v>235</v>
      </c>
      <c r="AB32" s="129">
        <f t="shared" si="2"/>
        <v>1.6121286958907868E-2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220</v>
      </c>
      <c r="Z33" s="125">
        <v>305</v>
      </c>
      <c r="AB33" s="129">
        <f t="shared" si="2"/>
        <v>2.0923372436029361E-2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13597</v>
      </c>
      <c r="Z34" s="132">
        <v>14577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7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151</v>
      </c>
      <c r="Y45" s="125">
        <v>168</v>
      </c>
      <c r="Z45" s="125">
        <v>163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463</v>
      </c>
      <c r="Y46" s="125">
        <v>488</v>
      </c>
      <c r="Z46" s="125">
        <v>506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602</v>
      </c>
      <c r="Y47" s="125">
        <v>572</v>
      </c>
      <c r="Z47" s="125">
        <v>642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668</v>
      </c>
      <c r="Y48" s="125">
        <v>735</v>
      </c>
      <c r="Z48" s="125">
        <v>780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Moyne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598</v>
      </c>
      <c r="Y49" s="125">
        <v>589</v>
      </c>
      <c r="Z49" s="125">
        <v>564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532</v>
      </c>
      <c r="Y50" s="125">
        <v>530</v>
      </c>
      <c r="Z50" s="125">
        <v>554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606</v>
      </c>
      <c r="Y51" s="125">
        <v>646</v>
      </c>
      <c r="Z51" s="125">
        <v>641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580</v>
      </c>
      <c r="Y52" s="125">
        <v>645</v>
      </c>
      <c r="Z52" s="125">
        <v>626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604</v>
      </c>
      <c r="Y53" s="125">
        <v>609</v>
      </c>
      <c r="Z53" s="125">
        <v>648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652</v>
      </c>
      <c r="Y54" s="125">
        <v>693</v>
      </c>
      <c r="Z54" s="125">
        <v>737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523</v>
      </c>
      <c r="Y55" s="125">
        <v>578</v>
      </c>
      <c r="Z55" s="125">
        <v>631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298</v>
      </c>
      <c r="Y56" s="125">
        <v>347</v>
      </c>
      <c r="Z56" s="125">
        <v>381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131</v>
      </c>
      <c r="Y57" s="125">
        <v>149</v>
      </c>
      <c r="Z57" s="125">
        <v>196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80</v>
      </c>
      <c r="Y58" s="125">
        <v>76</v>
      </c>
      <c r="Z58" s="125">
        <v>67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31</v>
      </c>
      <c r="Y59" s="125">
        <v>41</v>
      </c>
      <c r="Z59" s="125">
        <v>59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24</v>
      </c>
      <c r="Y60" s="125">
        <v>23</v>
      </c>
      <c r="Z60" s="125">
        <v>25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6541</v>
      </c>
      <c r="Y61" s="125">
        <v>6892</v>
      </c>
      <c r="Z61" s="125">
        <v>7403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6</v>
      </c>
      <c r="Y63" s="125">
        <v>5</v>
      </c>
      <c r="Z63" s="125">
        <v>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Moyne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140</v>
      </c>
      <c r="Y64" s="125">
        <v>171</v>
      </c>
      <c r="Z64" s="125">
        <v>169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421</v>
      </c>
      <c r="Y65" s="125">
        <v>427</v>
      </c>
      <c r="Z65" s="125">
        <v>495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573</v>
      </c>
      <c r="Y66" s="125">
        <v>620</v>
      </c>
      <c r="Z66" s="125">
        <v>647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606</v>
      </c>
      <c r="Y67" s="125">
        <v>649</v>
      </c>
      <c r="Z67" s="125">
        <v>667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504</v>
      </c>
      <c r="Y68" s="125">
        <v>563</v>
      </c>
      <c r="Z68" s="125">
        <v>596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524</v>
      </c>
      <c r="Y69" s="125">
        <v>579</v>
      </c>
      <c r="Z69" s="125">
        <v>572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608</v>
      </c>
      <c r="Y70" s="125">
        <v>613</v>
      </c>
      <c r="Z70" s="125">
        <v>637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702</v>
      </c>
      <c r="Y71" s="125">
        <v>753</v>
      </c>
      <c r="Z71" s="125">
        <v>776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719</v>
      </c>
      <c r="Y72" s="125">
        <v>728</v>
      </c>
      <c r="Z72" s="125">
        <v>793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644</v>
      </c>
      <c r="Y73" s="125">
        <v>653</v>
      </c>
      <c r="Z73" s="125">
        <v>701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416</v>
      </c>
      <c r="Y74" s="125">
        <v>508</v>
      </c>
      <c r="Z74" s="125">
        <v>531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205</v>
      </c>
      <c r="Y75" s="125">
        <v>221</v>
      </c>
      <c r="Z75" s="125">
        <v>265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77</v>
      </c>
      <c r="Y76" s="125">
        <v>104</v>
      </c>
      <c r="Z76" s="125">
        <v>112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38</v>
      </c>
      <c r="Y77" s="125">
        <v>48</v>
      </c>
      <c r="Z77" s="125">
        <v>54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30</v>
      </c>
      <c r="Y78" s="125">
        <v>33</v>
      </c>
      <c r="Z78" s="125">
        <v>28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26</v>
      </c>
      <c r="Y79" s="125">
        <v>30</v>
      </c>
      <c r="Z79" s="125">
        <v>35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6239</v>
      </c>
      <c r="Y80" s="125">
        <v>6705</v>
      </c>
      <c r="Z80" s="125">
        <v>7170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Moyne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399</v>
      </c>
      <c r="Y83" s="125">
        <v>435</v>
      </c>
      <c r="Z83" s="125">
        <v>467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348</v>
      </c>
      <c r="Y84" s="125">
        <v>355</v>
      </c>
      <c r="Z84" s="125">
        <v>374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14,577</v>
      </c>
      <c r="D85" s="96">
        <f t="shared" ref="D85:D90" si="4">AD4</f>
        <v>7.2074722365227606E-2</v>
      </c>
      <c r="E85" s="97">
        <f t="shared" ref="E85:E90" si="5">AD4</f>
        <v>7.2074722365227606E-2</v>
      </c>
      <c r="F85" s="96">
        <f t="shared" ref="F85:F90" si="6">AF4</f>
        <v>0.14608066671908171</v>
      </c>
      <c r="G85" s="97">
        <f t="shared" ref="G85:G90" si="7">AF4</f>
        <v>0.14608066671908171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678</v>
      </c>
      <c r="Y85" s="125">
        <v>723</v>
      </c>
      <c r="Z85" s="125">
        <v>732</v>
      </c>
    </row>
    <row r="86" spans="1:32" ht="15" customHeight="1" x14ac:dyDescent="0.25">
      <c r="A86" s="98" t="s">
        <v>4</v>
      </c>
      <c r="B86" s="95"/>
      <c r="C86" s="109" t="str">
        <f t="shared" si="3"/>
        <v>7,403</v>
      </c>
      <c r="D86" s="96">
        <f t="shared" si="4"/>
        <v>7.4143934997098038E-2</v>
      </c>
      <c r="E86" s="97">
        <f t="shared" si="5"/>
        <v>7.4143934997098038E-2</v>
      </c>
      <c r="F86" s="96">
        <f t="shared" si="6"/>
        <v>0.13822263222632225</v>
      </c>
      <c r="G86" s="97">
        <f t="shared" si="7"/>
        <v>0.13822263222632225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184</v>
      </c>
      <c r="Y86" s="125">
        <v>181</v>
      </c>
      <c r="Z86" s="125">
        <v>184</v>
      </c>
    </row>
    <row r="87" spans="1:32" ht="15" customHeight="1" x14ac:dyDescent="0.25">
      <c r="A87" s="98" t="s">
        <v>5</v>
      </c>
      <c r="B87" s="95"/>
      <c r="C87" s="109" t="str">
        <f t="shared" si="3"/>
        <v>7,169</v>
      </c>
      <c r="D87" s="96">
        <f t="shared" si="4"/>
        <v>6.9202087994034267E-2</v>
      </c>
      <c r="E87" s="97">
        <f t="shared" si="5"/>
        <v>6.9202087994034267E-2</v>
      </c>
      <c r="F87" s="96">
        <f t="shared" si="6"/>
        <v>0.15238707603279211</v>
      </c>
      <c r="G87" s="97">
        <f t="shared" si="7"/>
        <v>0.15238707603279211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114</v>
      </c>
      <c r="Y87" s="125">
        <v>119</v>
      </c>
      <c r="Z87" s="125">
        <v>119</v>
      </c>
    </row>
    <row r="88" spans="1:32" ht="15" customHeight="1" x14ac:dyDescent="0.25">
      <c r="A88" s="95" t="s">
        <v>6</v>
      </c>
      <c r="B88" s="95"/>
      <c r="C88" s="109" t="str">
        <f t="shared" si="3"/>
        <v>9,742</v>
      </c>
      <c r="D88" s="96">
        <f t="shared" si="4"/>
        <v>6.9374313940724575E-2</v>
      </c>
      <c r="E88" s="97">
        <f t="shared" si="5"/>
        <v>6.9374313940724575E-2</v>
      </c>
      <c r="F88" s="96">
        <f t="shared" si="6"/>
        <v>0.13344968004653879</v>
      </c>
      <c r="G88" s="97">
        <f t="shared" si="7"/>
        <v>0.13344968004653879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143</v>
      </c>
      <c r="Y88" s="125">
        <v>173</v>
      </c>
      <c r="Z88" s="125">
        <v>167</v>
      </c>
    </row>
    <row r="89" spans="1:32" ht="15" customHeight="1" x14ac:dyDescent="0.25">
      <c r="A89" s="95" t="s">
        <v>104</v>
      </c>
      <c r="B89" s="95"/>
      <c r="C89" s="146" t="str">
        <f t="shared" si="3"/>
        <v>$33,592</v>
      </c>
      <c r="D89" s="96">
        <f t="shared" si="4"/>
        <v>4.0482192072741841E-2</v>
      </c>
      <c r="E89" s="97">
        <f t="shared" si="5"/>
        <v>4.0482192072741841E-2</v>
      </c>
      <c r="F89" s="96">
        <f t="shared" si="6"/>
        <v>0.26254975287993521</v>
      </c>
      <c r="G89" s="97">
        <f t="shared" si="7"/>
        <v>0.26254975287993521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396</v>
      </c>
      <c r="Y89" s="125">
        <v>410</v>
      </c>
      <c r="Z89" s="125">
        <v>448</v>
      </c>
    </row>
    <row r="90" spans="1:32" ht="15" customHeight="1" x14ac:dyDescent="0.25">
      <c r="A90" s="95" t="s">
        <v>7</v>
      </c>
      <c r="B90" s="95"/>
      <c r="C90" s="109" t="str">
        <f t="shared" si="3"/>
        <v>$460.4 mil</v>
      </c>
      <c r="D90" s="96">
        <f t="shared" si="4"/>
        <v>9.4128335708721922E-2</v>
      </c>
      <c r="E90" s="97">
        <f t="shared" si="5"/>
        <v>9.4128335708721922E-2</v>
      </c>
      <c r="F90" s="96">
        <f t="shared" si="6"/>
        <v>0.36609972096140631</v>
      </c>
      <c r="G90" s="97">
        <f t="shared" si="7"/>
        <v>0.36609972096140631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804</v>
      </c>
      <c r="Y90" s="125">
        <v>763</v>
      </c>
      <c r="Z90" s="125">
        <v>819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4607</v>
      </c>
      <c r="Y91" s="125">
        <v>4743</v>
      </c>
      <c r="Z91" s="125">
        <v>5042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228</v>
      </c>
      <c r="Y93" s="125">
        <v>261</v>
      </c>
      <c r="Z93" s="125">
        <v>289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812</v>
      </c>
      <c r="Y94" s="125">
        <v>879</v>
      </c>
      <c r="Z94" s="125">
        <v>938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158</v>
      </c>
      <c r="Y95" s="125">
        <v>162</v>
      </c>
      <c r="Z95" s="125">
        <v>177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515</v>
      </c>
      <c r="Y96" s="125">
        <v>570</v>
      </c>
      <c r="Z96" s="125">
        <v>627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546</v>
      </c>
      <c r="Y97" s="125">
        <v>589</v>
      </c>
      <c r="Z97" s="125">
        <v>608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347</v>
      </c>
      <c r="Y98" s="125">
        <v>354</v>
      </c>
      <c r="Z98" s="125">
        <v>390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15</v>
      </c>
      <c r="Y99" s="125">
        <v>18</v>
      </c>
      <c r="Z99" s="125">
        <v>31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433</v>
      </c>
      <c r="Y100" s="125">
        <v>421</v>
      </c>
      <c r="Z100" s="125">
        <v>428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4172</v>
      </c>
      <c r="Y101" s="125">
        <v>4367</v>
      </c>
      <c r="Z101" s="125">
        <v>4700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7829</v>
      </c>
      <c r="Y104" s="125">
        <v>8638</v>
      </c>
      <c r="Z104" s="125">
        <v>9140</v>
      </c>
      <c r="AB104" s="122" t="str">
        <f>TEXT(Z104,"###,###")</f>
        <v>9,140</v>
      </c>
      <c r="AD104" s="143">
        <f>Z104/($Z$4)*100</f>
        <v>62.701516086986352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2337</v>
      </c>
      <c r="Y105" s="125">
        <v>2393</v>
      </c>
      <c r="Z105" s="125">
        <v>2433</v>
      </c>
      <c r="AB105" s="122" t="str">
        <f>TEXT(Z105,"###,###")</f>
        <v>2,433</v>
      </c>
      <c r="AD105" s="143">
        <f>Z105/($Z$4)*100</f>
        <v>16.690677094052276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10166</v>
      </c>
      <c r="Y106" s="132">
        <v>11031</v>
      </c>
      <c r="Z106" s="132">
        <v>11573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2449</v>
      </c>
      <c r="Y108" s="125">
        <v>2684</v>
      </c>
      <c r="Z108" s="125">
        <v>2951</v>
      </c>
      <c r="AB108" s="122" t="str">
        <f>TEXT(Z108,"###,###")</f>
        <v>2,951</v>
      </c>
      <c r="AD108" s="143">
        <f>Z108/($Z$4)*100</f>
        <v>20.24422034712218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2156</v>
      </c>
      <c r="Y109" s="125">
        <v>2343</v>
      </c>
      <c r="Z109" s="125">
        <v>2364</v>
      </c>
      <c r="AB109" s="122" t="str">
        <f>TEXT(Z109,"###,###")</f>
        <v>2,364</v>
      </c>
      <c r="AD109" s="143">
        <f>Z109/($Z$4)*100</f>
        <v>16.2173286684503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2166</v>
      </c>
      <c r="Y110" s="125">
        <v>2500</v>
      </c>
      <c r="Z110" s="125">
        <v>2562</v>
      </c>
      <c r="AB110" s="122" t="str">
        <f>TEXT(Z110,"###,###")</f>
        <v>2,562</v>
      </c>
      <c r="AD110" s="143">
        <f>Z110/($Z$4)*100</f>
        <v>17.575632846264664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3400</v>
      </c>
      <c r="Y111" s="125">
        <v>3504</v>
      </c>
      <c r="Z111" s="125">
        <v>3701</v>
      </c>
      <c r="AB111" s="122" t="str">
        <f>TEXT(Z111,"###,###")</f>
        <v>3,701</v>
      </c>
      <c r="AD111" s="143">
        <f>Z111/($Z$4)*100</f>
        <v>25.389311929752349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12778</v>
      </c>
      <c r="Y112" s="125">
        <v>13597</v>
      </c>
      <c r="Z112" s="125">
        <v>14577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45.01</v>
      </c>
      <c r="U118" s="144">
        <v>44.25</v>
      </c>
      <c r="V118" s="144">
        <v>45.36</v>
      </c>
      <c r="W118" s="144">
        <v>46.4</v>
      </c>
      <c r="X118" s="144">
        <v>46.43</v>
      </c>
      <c r="Y118" s="144">
        <v>43.9</v>
      </c>
      <c r="Z118" s="144">
        <v>44.23</v>
      </c>
      <c r="AB118" s="122" t="str">
        <f>TEXT(Z118,"##.0")</f>
        <v>44.2</v>
      </c>
    </row>
    <row r="120" spans="19:32" x14ac:dyDescent="0.25">
      <c r="S120" s="115" t="s">
        <v>106</v>
      </c>
      <c r="T120" s="125">
        <v>5601</v>
      </c>
      <c r="U120" s="125">
        <v>5634</v>
      </c>
      <c r="V120" s="125">
        <v>5640</v>
      </c>
      <c r="W120" s="125">
        <v>5895</v>
      </c>
      <c r="X120" s="125">
        <v>5940</v>
      </c>
      <c r="Y120" s="125">
        <v>6113</v>
      </c>
      <c r="Z120" s="125">
        <v>6463</v>
      </c>
      <c r="AB120" s="122" t="str">
        <f>TEXT(Z120,"###,###")</f>
        <v>6,463</v>
      </c>
    </row>
    <row r="121" spans="19:32" x14ac:dyDescent="0.25">
      <c r="S121" s="115" t="s">
        <v>107</v>
      </c>
      <c r="T121" s="125">
        <v>1873</v>
      </c>
      <c r="U121" s="125">
        <v>1825</v>
      </c>
      <c r="V121" s="125">
        <v>1845</v>
      </c>
      <c r="W121" s="125">
        <v>1837</v>
      </c>
      <c r="X121" s="125">
        <v>1792</v>
      </c>
      <c r="Y121" s="125">
        <v>1867</v>
      </c>
      <c r="Z121" s="125">
        <v>2064</v>
      </c>
      <c r="AB121" s="122" t="str">
        <f>TEXT(Z121,"###,###")</f>
        <v>2,064</v>
      </c>
    </row>
    <row r="122" spans="19:32" x14ac:dyDescent="0.25">
      <c r="S122" s="115" t="s">
        <v>108</v>
      </c>
      <c r="T122" s="125">
        <v>1121</v>
      </c>
      <c r="U122" s="125">
        <v>1100</v>
      </c>
      <c r="V122" s="125">
        <v>1166</v>
      </c>
      <c r="W122" s="125">
        <v>1148</v>
      </c>
      <c r="X122" s="125">
        <v>1044</v>
      </c>
      <c r="Y122" s="125">
        <v>1130</v>
      </c>
      <c r="Z122" s="125">
        <v>1216</v>
      </c>
      <c r="AB122" s="122" t="str">
        <f>TEXT(Z122,"###,###")</f>
        <v>1,216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6722</v>
      </c>
      <c r="U124" s="125">
        <v>6734</v>
      </c>
      <c r="V124" s="125">
        <v>6806</v>
      </c>
      <c r="W124" s="125">
        <v>7043</v>
      </c>
      <c r="X124" s="125">
        <v>6984</v>
      </c>
      <c r="Y124" s="125">
        <v>7243</v>
      </c>
      <c r="Z124" s="125">
        <v>7679</v>
      </c>
      <c r="AB124" s="122" t="str">
        <f>TEXT(Z124,"###,###")</f>
        <v>7,679</v>
      </c>
      <c r="AD124" s="139">
        <f>Z124/$Z$7*100</f>
        <v>78.823650174502163</v>
      </c>
    </row>
    <row r="125" spans="19:32" x14ac:dyDescent="0.25">
      <c r="S125" s="115" t="s">
        <v>110</v>
      </c>
      <c r="T125" s="125">
        <v>2994</v>
      </c>
      <c r="U125" s="125">
        <v>2925</v>
      </c>
      <c r="V125" s="125">
        <v>3011</v>
      </c>
      <c r="W125" s="125">
        <v>2985</v>
      </c>
      <c r="X125" s="125">
        <v>2836</v>
      </c>
      <c r="Y125" s="125">
        <v>2997</v>
      </c>
      <c r="Z125" s="125">
        <v>3280</v>
      </c>
      <c r="AB125" s="122" t="str">
        <f>TEXT(Z125,"###,###")</f>
        <v>3,280</v>
      </c>
      <c r="AD125" s="139">
        <f>Z125/$Z$7*100</f>
        <v>33.668651200985423</v>
      </c>
    </row>
    <row r="127" spans="19:32" x14ac:dyDescent="0.25">
      <c r="S127" s="115" t="s">
        <v>111</v>
      </c>
      <c r="T127" s="125">
        <v>4529</v>
      </c>
      <c r="U127" s="125">
        <v>4515</v>
      </c>
      <c r="V127" s="125">
        <v>4563</v>
      </c>
      <c r="W127" s="125">
        <v>4673</v>
      </c>
      <c r="X127" s="125">
        <v>4601</v>
      </c>
      <c r="Y127" s="125">
        <v>4743</v>
      </c>
      <c r="Z127" s="125">
        <v>5038</v>
      </c>
      <c r="AB127" s="122" t="str">
        <f>TEXT(Z127,"###,###")</f>
        <v>5,038</v>
      </c>
      <c r="AD127" s="139">
        <f>Z127/$Z$7*100</f>
        <v>51.714227058098949</v>
      </c>
    </row>
    <row r="128" spans="19:32" x14ac:dyDescent="0.25">
      <c r="S128" s="115" t="s">
        <v>112</v>
      </c>
      <c r="T128" s="125">
        <v>4066</v>
      </c>
      <c r="U128" s="125">
        <v>4043</v>
      </c>
      <c r="V128" s="125">
        <v>4089</v>
      </c>
      <c r="W128" s="125">
        <v>4200</v>
      </c>
      <c r="X128" s="125">
        <v>4175</v>
      </c>
      <c r="Y128" s="125">
        <v>4367</v>
      </c>
      <c r="Z128" s="125">
        <v>4699</v>
      </c>
      <c r="AB128" s="122" t="str">
        <f>TEXT(Z128,"###,###")</f>
        <v>4,699</v>
      </c>
      <c r="AD128" s="139">
        <f>Z128/$Z$7*100</f>
        <v>48.234448778484911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55" id="{A8CA6D96-94FD-4ED0-A04A-61CCE98086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58" id="{ACE284B3-1836-414B-815B-69C2D04C92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61" id="{78196F97-E9A9-4AEB-BF21-C187FAD3BB9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64" id="{2602CC9F-5459-4E89-AE3C-A7ECF02B4E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C6D0F-538C-400A-AB18-F4BB3488C4C5}">
  <sheetPr codeName="Sheet12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Murrindindi</v>
      </c>
      <c r="T1" s="113"/>
      <c r="U1" s="113"/>
      <c r="V1" s="113"/>
      <c r="W1" s="113"/>
      <c r="X1" s="113"/>
      <c r="Y1" s="114" t="str">
        <f>Y3</f>
        <v>8.56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175</v>
      </c>
      <c r="Y3" s="118" t="s">
        <v>263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8.56 Murrindindi,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9824</v>
      </c>
      <c r="U4" s="121">
        <v>9673</v>
      </c>
      <c r="V4" s="121">
        <v>9902</v>
      </c>
      <c r="W4" s="121">
        <v>10064</v>
      </c>
      <c r="X4" s="121">
        <v>10119</v>
      </c>
      <c r="Y4" s="121">
        <v>10478</v>
      </c>
      <c r="Z4" s="121">
        <v>10997</v>
      </c>
      <c r="AB4" s="122" t="str">
        <f>TEXT(Z4,"###,###")</f>
        <v>10,997</v>
      </c>
      <c r="AD4" s="123">
        <f>Z4/Y4-1</f>
        <v>4.9532353502576898E-2</v>
      </c>
      <c r="AF4" s="123">
        <f t="shared" ref="AF4:AF9" si="0">Z4/T4-1</f>
        <v>0.11940146579804556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5149</v>
      </c>
      <c r="U5" s="121">
        <v>5020</v>
      </c>
      <c r="V5" s="121">
        <v>5098</v>
      </c>
      <c r="W5" s="121">
        <v>5178</v>
      </c>
      <c r="X5" s="121">
        <v>5189</v>
      </c>
      <c r="Y5" s="121">
        <v>5283</v>
      </c>
      <c r="Z5" s="121">
        <v>5551</v>
      </c>
      <c r="AB5" s="122" t="str">
        <f>TEXT(Z5,"###,###")</f>
        <v>5,551</v>
      </c>
      <c r="AD5" s="123">
        <f t="shared" ref="AD5:AD9" si="1">Z5/Y5-1</f>
        <v>5.0728752602687832E-2</v>
      </c>
      <c r="AF5" s="123">
        <f t="shared" si="0"/>
        <v>7.8073412313070412E-2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4676</v>
      </c>
      <c r="U6" s="121">
        <v>4644</v>
      </c>
      <c r="V6" s="121">
        <v>4802</v>
      </c>
      <c r="W6" s="121">
        <v>4885</v>
      </c>
      <c r="X6" s="121">
        <v>4930</v>
      </c>
      <c r="Y6" s="121">
        <v>5195</v>
      </c>
      <c r="Z6" s="121">
        <v>5446</v>
      </c>
      <c r="AB6" s="122" t="str">
        <f>TEXT(Z6,"###,###")</f>
        <v>5,446</v>
      </c>
      <c r="AD6" s="123">
        <f t="shared" si="1"/>
        <v>4.8315688161693959E-2</v>
      </c>
      <c r="AF6" s="123">
        <f t="shared" si="0"/>
        <v>0.16467065868263475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7017</v>
      </c>
      <c r="U7" s="121">
        <v>7007</v>
      </c>
      <c r="V7" s="121">
        <v>7144</v>
      </c>
      <c r="W7" s="121">
        <v>7128</v>
      </c>
      <c r="X7" s="121">
        <v>7175</v>
      </c>
      <c r="Y7" s="121">
        <v>7440</v>
      </c>
      <c r="Z7" s="121">
        <v>7854</v>
      </c>
      <c r="AB7" s="122" t="str">
        <f>TEXT(Z7,"###,###")</f>
        <v>7,854</v>
      </c>
      <c r="AD7" s="123">
        <f t="shared" si="1"/>
        <v>5.5645161290322598E-2</v>
      </c>
      <c r="AF7" s="123">
        <f t="shared" si="0"/>
        <v>0.1192817443351859</v>
      </c>
    </row>
    <row r="8" spans="1:32" ht="17.25" customHeight="1" x14ac:dyDescent="0.25">
      <c r="A8" s="44" t="s">
        <v>13</v>
      </c>
      <c r="B8" s="45"/>
      <c r="C8" s="46"/>
      <c r="D8" s="47" t="str">
        <f>AB4</f>
        <v>10,997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7,854</v>
      </c>
      <c r="P8" s="48"/>
      <c r="S8" s="120" t="s">
        <v>88</v>
      </c>
      <c r="T8" s="121">
        <v>30000</v>
      </c>
      <c r="U8" s="121">
        <v>32141</v>
      </c>
      <c r="V8" s="121">
        <v>32195</v>
      </c>
      <c r="W8" s="121">
        <v>33162</v>
      </c>
      <c r="X8" s="121">
        <v>34883</v>
      </c>
      <c r="Y8" s="121">
        <v>36448.42</v>
      </c>
      <c r="Z8" s="121">
        <v>37768</v>
      </c>
      <c r="AB8" s="122" t="str">
        <f>TEXT(Z8,"$###,###")</f>
        <v>$37,768</v>
      </c>
      <c r="AD8" s="123">
        <f t="shared" si="1"/>
        <v>3.6204038474095812E-2</v>
      </c>
      <c r="AF8" s="123">
        <f t="shared" si="0"/>
        <v>0.25893333333333324</v>
      </c>
    </row>
    <row r="9" spans="1:32" x14ac:dyDescent="0.25">
      <c r="A9" s="52" t="s">
        <v>15</v>
      </c>
      <c r="B9" s="53"/>
      <c r="C9" s="54"/>
      <c r="D9" s="55">
        <f>AD104</f>
        <v>67.98217695735201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52.661064425770313</v>
      </c>
      <c r="P9" s="56" t="s">
        <v>89</v>
      </c>
      <c r="S9" s="120" t="s">
        <v>7</v>
      </c>
      <c r="T9" s="121">
        <v>264225596</v>
      </c>
      <c r="U9" s="121">
        <v>271970075</v>
      </c>
      <c r="V9" s="121">
        <v>281735745</v>
      </c>
      <c r="W9" s="121">
        <v>296593576</v>
      </c>
      <c r="X9" s="121">
        <v>311913509</v>
      </c>
      <c r="Y9" s="121">
        <v>337784754</v>
      </c>
      <c r="Z9" s="121">
        <v>365426118</v>
      </c>
      <c r="AB9" s="122" t="str">
        <f>TEXT(Z9/1000000,"$#,###.0")&amp;" mil"</f>
        <v>$365.4 mil</v>
      </c>
      <c r="AD9" s="123">
        <f t="shared" si="1"/>
        <v>8.1831295440883078E-2</v>
      </c>
      <c r="AF9" s="123">
        <f t="shared" si="0"/>
        <v>0.38300801864782241</v>
      </c>
    </row>
    <row r="10" spans="1:32" x14ac:dyDescent="0.25">
      <c r="A10" s="52" t="s">
        <v>18</v>
      </c>
      <c r="B10" s="53"/>
      <c r="C10" s="54"/>
      <c r="D10" s="55">
        <f>AD105</f>
        <v>17.67754842229699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47.338935574229687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84.606569900687546</v>
      </c>
      <c r="P11" s="56" t="s">
        <v>89</v>
      </c>
      <c r="S11" s="120" t="s">
        <v>30</v>
      </c>
      <c r="T11" s="125">
        <v>7823</v>
      </c>
      <c r="U11" s="125">
        <v>7724</v>
      </c>
      <c r="V11" s="125">
        <v>7967</v>
      </c>
      <c r="W11" s="125">
        <v>8199</v>
      </c>
      <c r="X11" s="125">
        <v>8242</v>
      </c>
      <c r="Y11" s="125">
        <v>8531</v>
      </c>
      <c r="Z11" s="125">
        <v>8990</v>
      </c>
    </row>
    <row r="12" spans="1:32" ht="28.5" customHeight="1" x14ac:dyDescent="0.25">
      <c r="A12" s="52" t="s">
        <v>20</v>
      </c>
      <c r="B12" s="54"/>
      <c r="C12" s="54"/>
      <c r="D12" s="55">
        <f>AD108</f>
        <v>23.106301718650542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25.541125541125542</v>
      </c>
      <c r="P12" s="56" t="s">
        <v>89</v>
      </c>
      <c r="S12" s="120" t="s">
        <v>31</v>
      </c>
      <c r="T12" s="125">
        <v>2002</v>
      </c>
      <c r="U12" s="125">
        <v>1942</v>
      </c>
      <c r="V12" s="125">
        <v>1935</v>
      </c>
      <c r="W12" s="125">
        <v>1865</v>
      </c>
      <c r="X12" s="125">
        <v>1875</v>
      </c>
      <c r="Y12" s="125">
        <v>1947</v>
      </c>
      <c r="Z12" s="125">
        <v>2010</v>
      </c>
    </row>
    <row r="13" spans="1:32" ht="15" customHeight="1" x14ac:dyDescent="0.25">
      <c r="A13" s="52" t="s">
        <v>21</v>
      </c>
      <c r="B13" s="54"/>
      <c r="C13" s="54"/>
      <c r="D13" s="55">
        <f>AD109</f>
        <v>16.258979721742293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23.324543057197417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23.015367827589341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708</v>
      </c>
      <c r="Z15" s="125">
        <v>636</v>
      </c>
      <c r="AB15" s="129">
        <f t="shared" ref="AB15:AB34" si="2">IF(Z15="np",0,Z15/$Z$34)</f>
        <v>5.7833954714922253E-2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33</v>
      </c>
      <c r="Z16" s="125">
        <v>31</v>
      </c>
      <c r="AB16" s="129">
        <f t="shared" si="2"/>
        <v>2.8189506228971538E-3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600</v>
      </c>
      <c r="Z17" s="125">
        <v>683</v>
      </c>
      <c r="AB17" s="129">
        <f t="shared" si="2"/>
        <v>6.2107847594798579E-2</v>
      </c>
    </row>
    <row r="18" spans="1:28" x14ac:dyDescent="0.25">
      <c r="A18" s="82" t="str">
        <f>$S$1&amp;" ("&amp;$T$2&amp;" to "&amp;$Z$2&amp;")"</f>
        <v>Murrindindi (2011-12 to 2017-18)</v>
      </c>
      <c r="B18" s="82"/>
      <c r="C18" s="82"/>
      <c r="D18" s="82"/>
      <c r="E18" s="82"/>
      <c r="F18" s="82"/>
      <c r="G18" s="82" t="str">
        <f>$S$1&amp;" ("&amp;$T$2&amp;" to "&amp;$Z$2&amp;")"</f>
        <v>Murrindindi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60</v>
      </c>
      <c r="Z18" s="125">
        <v>65</v>
      </c>
      <c r="AB18" s="129">
        <f t="shared" si="2"/>
        <v>5.9107029189779028E-3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925</v>
      </c>
      <c r="Z19" s="125">
        <v>1076</v>
      </c>
      <c r="AB19" s="129">
        <f t="shared" si="2"/>
        <v>9.7844866781849602E-2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315</v>
      </c>
      <c r="Z20" s="125">
        <v>329</v>
      </c>
      <c r="AB20" s="129">
        <f t="shared" si="2"/>
        <v>2.9917250159134309E-2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743</v>
      </c>
      <c r="Z21" s="125">
        <v>758</v>
      </c>
      <c r="AB21" s="129">
        <f t="shared" si="2"/>
        <v>6.8927889424388475E-2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668</v>
      </c>
      <c r="Z22" s="125">
        <v>820</v>
      </c>
      <c r="AB22" s="129">
        <f t="shared" si="2"/>
        <v>7.4565790670182777E-2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305</v>
      </c>
      <c r="Z23" s="125">
        <v>343</v>
      </c>
      <c r="AB23" s="129">
        <f t="shared" si="2"/>
        <v>3.1190324633991087E-2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78</v>
      </c>
      <c r="Z24" s="125">
        <v>75</v>
      </c>
      <c r="AB24" s="129">
        <f t="shared" si="2"/>
        <v>6.8200418295898879E-3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256</v>
      </c>
      <c r="Z25" s="125">
        <v>291</v>
      </c>
      <c r="AB25" s="129">
        <f t="shared" si="2"/>
        <v>2.6461762298808766E-2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183</v>
      </c>
      <c r="Z26" s="125">
        <v>189</v>
      </c>
      <c r="AB26" s="129">
        <f t="shared" si="2"/>
        <v>1.718650541056652E-2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512</v>
      </c>
      <c r="Z27" s="125">
        <v>548</v>
      </c>
      <c r="AB27" s="129">
        <f t="shared" si="2"/>
        <v>4.9831772301536785E-2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503</v>
      </c>
      <c r="Z28" s="125">
        <v>623</v>
      </c>
      <c r="AB28" s="129">
        <f t="shared" si="2"/>
        <v>5.6651814131126674E-2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718</v>
      </c>
      <c r="Z29" s="125">
        <v>663</v>
      </c>
      <c r="AB29" s="129">
        <f t="shared" si="2"/>
        <v>6.0289169773574611E-2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992</v>
      </c>
      <c r="Z30" s="125">
        <v>1045</v>
      </c>
      <c r="AB30" s="129">
        <f t="shared" si="2"/>
        <v>9.5025916158952436E-2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913</v>
      </c>
      <c r="Z31" s="125">
        <v>1091</v>
      </c>
      <c r="AB31" s="129">
        <f t="shared" si="2"/>
        <v>9.9208875147767578E-2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192</v>
      </c>
      <c r="Z32" s="125">
        <v>245</v>
      </c>
      <c r="AB32" s="129">
        <f t="shared" si="2"/>
        <v>2.2278803309993635E-2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322</v>
      </c>
      <c r="Z33" s="125">
        <v>358</v>
      </c>
      <c r="AB33" s="129">
        <f t="shared" si="2"/>
        <v>3.2554332999909064E-2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10478</v>
      </c>
      <c r="Z34" s="132">
        <v>10997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4</v>
      </c>
      <c r="Z44" s="125">
        <v>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79</v>
      </c>
      <c r="Y45" s="125">
        <v>83</v>
      </c>
      <c r="Z45" s="125">
        <v>98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238</v>
      </c>
      <c r="Y46" s="125">
        <v>254</v>
      </c>
      <c r="Z46" s="125">
        <v>275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389</v>
      </c>
      <c r="Y47" s="125">
        <v>381</v>
      </c>
      <c r="Z47" s="125">
        <v>404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441</v>
      </c>
      <c r="Y48" s="125">
        <v>469</v>
      </c>
      <c r="Z48" s="125">
        <v>503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Murrindindi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406</v>
      </c>
      <c r="Y49" s="125">
        <v>379</v>
      </c>
      <c r="Z49" s="125">
        <v>429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447</v>
      </c>
      <c r="Y50" s="125">
        <v>437</v>
      </c>
      <c r="Z50" s="125">
        <v>441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504</v>
      </c>
      <c r="Y51" s="125">
        <v>495</v>
      </c>
      <c r="Z51" s="125">
        <v>503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570</v>
      </c>
      <c r="Y52" s="125">
        <v>587</v>
      </c>
      <c r="Z52" s="125">
        <v>598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573</v>
      </c>
      <c r="Y53" s="125">
        <v>581</v>
      </c>
      <c r="Z53" s="125">
        <v>572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553</v>
      </c>
      <c r="Y54" s="125">
        <v>583</v>
      </c>
      <c r="Z54" s="125">
        <v>607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450</v>
      </c>
      <c r="Y55" s="125">
        <v>468</v>
      </c>
      <c r="Z55" s="125">
        <v>514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280</v>
      </c>
      <c r="Y56" s="125">
        <v>294</v>
      </c>
      <c r="Z56" s="125">
        <v>308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140</v>
      </c>
      <c r="Y57" s="125">
        <v>138</v>
      </c>
      <c r="Z57" s="125">
        <v>162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66</v>
      </c>
      <c r="Y58" s="125">
        <v>77</v>
      </c>
      <c r="Z58" s="125">
        <v>57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31</v>
      </c>
      <c r="Y59" s="125">
        <v>35</v>
      </c>
      <c r="Z59" s="125">
        <v>45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21</v>
      </c>
      <c r="Y60" s="125">
        <v>19</v>
      </c>
      <c r="Z60" s="125">
        <v>20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5188</v>
      </c>
      <c r="Y61" s="125">
        <v>5283</v>
      </c>
      <c r="Z61" s="125">
        <v>5550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6</v>
      </c>
      <c r="Y63" s="125">
        <v>4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Murrindindi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112</v>
      </c>
      <c r="Y64" s="125">
        <v>107</v>
      </c>
      <c r="Z64" s="125">
        <v>105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300</v>
      </c>
      <c r="Y65" s="125">
        <v>301</v>
      </c>
      <c r="Z65" s="125">
        <v>321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336</v>
      </c>
      <c r="Y66" s="125">
        <v>441</v>
      </c>
      <c r="Z66" s="125">
        <v>471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383</v>
      </c>
      <c r="Y67" s="125">
        <v>363</v>
      </c>
      <c r="Z67" s="125">
        <v>441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388</v>
      </c>
      <c r="Y68" s="125">
        <v>376</v>
      </c>
      <c r="Z68" s="125">
        <v>405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383</v>
      </c>
      <c r="Y69" s="125">
        <v>407</v>
      </c>
      <c r="Z69" s="125">
        <v>428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564</v>
      </c>
      <c r="Y70" s="125">
        <v>562</v>
      </c>
      <c r="Z70" s="125">
        <v>522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540</v>
      </c>
      <c r="Y71" s="125">
        <v>585</v>
      </c>
      <c r="Z71" s="125">
        <v>641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563</v>
      </c>
      <c r="Y72" s="125">
        <v>581</v>
      </c>
      <c r="Z72" s="125">
        <v>582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558</v>
      </c>
      <c r="Y73" s="125">
        <v>621</v>
      </c>
      <c r="Z73" s="125">
        <v>633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403</v>
      </c>
      <c r="Y74" s="125">
        <v>457</v>
      </c>
      <c r="Z74" s="125">
        <v>477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223</v>
      </c>
      <c r="Y75" s="125">
        <v>210</v>
      </c>
      <c r="Z75" s="125">
        <v>231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90</v>
      </c>
      <c r="Y76" s="125">
        <v>99</v>
      </c>
      <c r="Z76" s="125">
        <v>113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41</v>
      </c>
      <c r="Y77" s="125">
        <v>43</v>
      </c>
      <c r="Z77" s="125">
        <v>43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18</v>
      </c>
      <c r="Y78" s="125">
        <v>17</v>
      </c>
      <c r="Z78" s="125">
        <v>18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24</v>
      </c>
      <c r="Y79" s="125">
        <v>21</v>
      </c>
      <c r="Z79" s="125">
        <v>22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4931</v>
      </c>
      <c r="Y80" s="125">
        <v>5195</v>
      </c>
      <c r="Z80" s="125">
        <v>5446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Murrindindi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411</v>
      </c>
      <c r="Y83" s="125">
        <v>429</v>
      </c>
      <c r="Z83" s="125">
        <v>473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310</v>
      </c>
      <c r="Y84" s="125">
        <v>328</v>
      </c>
      <c r="Z84" s="125">
        <v>331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10,997</v>
      </c>
      <c r="D85" s="96">
        <f t="shared" ref="D85:D90" si="4">AD4</f>
        <v>4.9532353502576898E-2</v>
      </c>
      <c r="E85" s="97">
        <f t="shared" ref="E85:E90" si="5">AD4</f>
        <v>4.9532353502576898E-2</v>
      </c>
      <c r="F85" s="96">
        <f t="shared" ref="F85:F90" si="6">AF4</f>
        <v>0.11940146579804556</v>
      </c>
      <c r="G85" s="97">
        <f t="shared" ref="G85:G90" si="7">AF4</f>
        <v>0.11940146579804556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727</v>
      </c>
      <c r="Y85" s="125">
        <v>727</v>
      </c>
      <c r="Z85" s="125">
        <v>794</v>
      </c>
    </row>
    <row r="86" spans="1:32" ht="15" customHeight="1" x14ac:dyDescent="0.25">
      <c r="A86" s="98" t="s">
        <v>4</v>
      </c>
      <c r="B86" s="95"/>
      <c r="C86" s="109" t="str">
        <f t="shared" si="3"/>
        <v>5,551</v>
      </c>
      <c r="D86" s="96">
        <f t="shared" si="4"/>
        <v>5.0728752602687832E-2</v>
      </c>
      <c r="E86" s="97">
        <f t="shared" si="5"/>
        <v>5.0728752602687832E-2</v>
      </c>
      <c r="F86" s="96">
        <f t="shared" si="6"/>
        <v>7.8073412313070412E-2</v>
      </c>
      <c r="G86" s="97">
        <f t="shared" si="7"/>
        <v>7.8073412313070412E-2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227</v>
      </c>
      <c r="Y86" s="125">
        <v>231</v>
      </c>
      <c r="Z86" s="125">
        <v>254</v>
      </c>
    </row>
    <row r="87" spans="1:32" ht="15" customHeight="1" x14ac:dyDescent="0.25">
      <c r="A87" s="98" t="s">
        <v>5</v>
      </c>
      <c r="B87" s="95"/>
      <c r="C87" s="109" t="str">
        <f t="shared" si="3"/>
        <v>5,446</v>
      </c>
      <c r="D87" s="96">
        <f t="shared" si="4"/>
        <v>4.8315688161693959E-2</v>
      </c>
      <c r="E87" s="97">
        <f t="shared" si="5"/>
        <v>4.8315688161693959E-2</v>
      </c>
      <c r="F87" s="96">
        <f t="shared" si="6"/>
        <v>0.16467065868263475</v>
      </c>
      <c r="G87" s="97">
        <f t="shared" si="7"/>
        <v>0.16467065868263475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100</v>
      </c>
      <c r="Y87" s="125">
        <v>105</v>
      </c>
      <c r="Z87" s="125">
        <v>112</v>
      </c>
    </row>
    <row r="88" spans="1:32" ht="15" customHeight="1" x14ac:dyDescent="0.25">
      <c r="A88" s="95" t="s">
        <v>6</v>
      </c>
      <c r="B88" s="95"/>
      <c r="C88" s="109" t="str">
        <f t="shared" si="3"/>
        <v>7,854</v>
      </c>
      <c r="D88" s="96">
        <f t="shared" si="4"/>
        <v>5.5645161290322598E-2</v>
      </c>
      <c r="E88" s="97">
        <f t="shared" si="5"/>
        <v>5.5645161290322598E-2</v>
      </c>
      <c r="F88" s="96">
        <f t="shared" si="6"/>
        <v>0.1192817443351859</v>
      </c>
      <c r="G88" s="97">
        <f t="shared" si="7"/>
        <v>0.1192817443351859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116</v>
      </c>
      <c r="Y88" s="125">
        <v>128</v>
      </c>
      <c r="Z88" s="125">
        <v>124</v>
      </c>
    </row>
    <row r="89" spans="1:32" ht="15" customHeight="1" x14ac:dyDescent="0.25">
      <c r="A89" s="95" t="s">
        <v>104</v>
      </c>
      <c r="B89" s="95"/>
      <c r="C89" s="146" t="str">
        <f t="shared" si="3"/>
        <v>$37,768</v>
      </c>
      <c r="D89" s="96">
        <f t="shared" si="4"/>
        <v>3.6204038474095812E-2</v>
      </c>
      <c r="E89" s="97">
        <f t="shared" si="5"/>
        <v>3.6204038474095812E-2</v>
      </c>
      <c r="F89" s="96">
        <f t="shared" si="6"/>
        <v>0.25893333333333324</v>
      </c>
      <c r="G89" s="97">
        <f t="shared" si="7"/>
        <v>0.25893333333333324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350</v>
      </c>
      <c r="Y89" s="125">
        <v>356</v>
      </c>
      <c r="Z89" s="125">
        <v>355</v>
      </c>
    </row>
    <row r="90" spans="1:32" ht="15" customHeight="1" x14ac:dyDescent="0.25">
      <c r="A90" s="95" t="s">
        <v>7</v>
      </c>
      <c r="B90" s="95"/>
      <c r="C90" s="109" t="str">
        <f t="shared" si="3"/>
        <v>$365.4 mil</v>
      </c>
      <c r="D90" s="96">
        <f t="shared" si="4"/>
        <v>8.1831295440883078E-2</v>
      </c>
      <c r="E90" s="97">
        <f t="shared" si="5"/>
        <v>8.1831295440883078E-2</v>
      </c>
      <c r="F90" s="96">
        <f t="shared" si="6"/>
        <v>0.38300801864782241</v>
      </c>
      <c r="G90" s="97">
        <f t="shared" si="7"/>
        <v>0.38300801864782241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396</v>
      </c>
      <c r="Y90" s="125">
        <v>409</v>
      </c>
      <c r="Z90" s="125">
        <v>450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3796</v>
      </c>
      <c r="Y91" s="125">
        <v>3902</v>
      </c>
      <c r="Z91" s="125">
        <v>4139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236</v>
      </c>
      <c r="Y93" s="125">
        <v>268</v>
      </c>
      <c r="Z93" s="125">
        <v>278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596</v>
      </c>
      <c r="Y94" s="125">
        <v>638</v>
      </c>
      <c r="Z94" s="125">
        <v>648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147</v>
      </c>
      <c r="Y95" s="125">
        <v>153</v>
      </c>
      <c r="Z95" s="125">
        <v>177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560</v>
      </c>
      <c r="Y96" s="125">
        <v>580</v>
      </c>
      <c r="Z96" s="125">
        <v>626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519</v>
      </c>
      <c r="Y97" s="125">
        <v>548</v>
      </c>
      <c r="Z97" s="125">
        <v>589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240</v>
      </c>
      <c r="Y98" s="125">
        <v>283</v>
      </c>
      <c r="Z98" s="125">
        <v>287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29</v>
      </c>
      <c r="Y99" s="125">
        <v>31</v>
      </c>
      <c r="Z99" s="125">
        <v>26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254</v>
      </c>
      <c r="Y100" s="125">
        <v>254</v>
      </c>
      <c r="Z100" s="125">
        <v>284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3377</v>
      </c>
      <c r="Y101" s="125">
        <v>3538</v>
      </c>
      <c r="Z101" s="125">
        <v>3715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6671</v>
      </c>
      <c r="Y104" s="125">
        <v>7056</v>
      </c>
      <c r="Z104" s="125">
        <v>7476</v>
      </c>
      <c r="AB104" s="122" t="str">
        <f>TEXT(Z104,"###,###")</f>
        <v>7,476</v>
      </c>
      <c r="AD104" s="143">
        <f>Z104/($Z$4)*100</f>
        <v>67.98217695735201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1925</v>
      </c>
      <c r="Y105" s="125">
        <v>2003</v>
      </c>
      <c r="Z105" s="125">
        <v>1944</v>
      </c>
      <c r="AB105" s="122" t="str">
        <f>TEXT(Z105,"###,###")</f>
        <v>1,944</v>
      </c>
      <c r="AD105" s="143">
        <f>Z105/($Z$4)*100</f>
        <v>17.67754842229699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8596</v>
      </c>
      <c r="Y106" s="132">
        <v>9059</v>
      </c>
      <c r="Z106" s="132">
        <v>9420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2115</v>
      </c>
      <c r="Y108" s="125">
        <v>2261</v>
      </c>
      <c r="Z108" s="125">
        <v>2541</v>
      </c>
      <c r="AB108" s="122" t="str">
        <f>TEXT(Z108,"###,###")</f>
        <v>2,541</v>
      </c>
      <c r="AD108" s="143">
        <f>Z108/($Z$4)*100</f>
        <v>23.106301718650542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1764</v>
      </c>
      <c r="Y109" s="125">
        <v>1844</v>
      </c>
      <c r="Z109" s="125">
        <v>1788</v>
      </c>
      <c r="AB109" s="122" t="str">
        <f>TEXT(Z109,"###,###")</f>
        <v>1,788</v>
      </c>
      <c r="AD109" s="143">
        <f>Z109/($Z$4)*100</f>
        <v>16.258979721742293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2278</v>
      </c>
      <c r="Y110" s="125">
        <v>2415</v>
      </c>
      <c r="Z110" s="125">
        <v>2565</v>
      </c>
      <c r="AB110" s="122" t="str">
        <f>TEXT(Z110,"###,###")</f>
        <v>2,565</v>
      </c>
      <c r="AD110" s="143">
        <f>Z110/($Z$4)*100</f>
        <v>23.324543057197417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2437</v>
      </c>
      <c r="Y111" s="125">
        <v>2539</v>
      </c>
      <c r="Z111" s="125">
        <v>2531</v>
      </c>
      <c r="AB111" s="122" t="str">
        <f>TEXT(Z111,"###,###")</f>
        <v>2,531</v>
      </c>
      <c r="AD111" s="143">
        <f>Z111/($Z$4)*100</f>
        <v>23.015367827589341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10119</v>
      </c>
      <c r="Y112" s="125">
        <v>10478</v>
      </c>
      <c r="Z112" s="125">
        <v>10997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45.61</v>
      </c>
      <c r="U118" s="144">
        <v>42.04</v>
      </c>
      <c r="V118" s="144">
        <v>43.13</v>
      </c>
      <c r="W118" s="144">
        <v>43.17</v>
      </c>
      <c r="X118" s="144">
        <v>43.37</v>
      </c>
      <c r="Y118" s="144">
        <v>45.49</v>
      </c>
      <c r="Z118" s="144">
        <v>45.48</v>
      </c>
      <c r="AB118" s="122" t="str">
        <f>TEXT(Z118,"##.0")</f>
        <v>45.5</v>
      </c>
    </row>
    <row r="120" spans="19:32" x14ac:dyDescent="0.25">
      <c r="S120" s="115" t="s">
        <v>106</v>
      </c>
      <c r="T120" s="125">
        <v>5015</v>
      </c>
      <c r="U120" s="125">
        <v>5059</v>
      </c>
      <c r="V120" s="125">
        <v>5213</v>
      </c>
      <c r="W120" s="125">
        <v>5257</v>
      </c>
      <c r="X120" s="125">
        <v>5301</v>
      </c>
      <c r="Y120" s="125">
        <v>5493</v>
      </c>
      <c r="Z120" s="125">
        <v>5845</v>
      </c>
      <c r="AB120" s="122" t="str">
        <f>TEXT(Z120,"###,###")</f>
        <v>5,845</v>
      </c>
    </row>
    <row r="121" spans="19:32" x14ac:dyDescent="0.25">
      <c r="S121" s="115" t="s">
        <v>107</v>
      </c>
      <c r="T121" s="125">
        <v>1190</v>
      </c>
      <c r="U121" s="125">
        <v>1172</v>
      </c>
      <c r="V121" s="125">
        <v>1157</v>
      </c>
      <c r="W121" s="125">
        <v>1098</v>
      </c>
      <c r="X121" s="125">
        <v>1091</v>
      </c>
      <c r="Y121" s="125">
        <v>1144</v>
      </c>
      <c r="Z121" s="125">
        <v>1206</v>
      </c>
      <c r="AB121" s="122" t="str">
        <f>TEXT(Z121,"###,###")</f>
        <v>1,206</v>
      </c>
    </row>
    <row r="122" spans="19:32" x14ac:dyDescent="0.25">
      <c r="S122" s="115" t="s">
        <v>108</v>
      </c>
      <c r="T122" s="125">
        <v>813</v>
      </c>
      <c r="U122" s="125">
        <v>771</v>
      </c>
      <c r="V122" s="125">
        <v>775</v>
      </c>
      <c r="W122" s="125">
        <v>766</v>
      </c>
      <c r="X122" s="125">
        <v>786</v>
      </c>
      <c r="Y122" s="125">
        <v>803</v>
      </c>
      <c r="Z122" s="125">
        <v>800</v>
      </c>
      <c r="AB122" s="122" t="str">
        <f>TEXT(Z122,"###,###")</f>
        <v>800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5828</v>
      </c>
      <c r="U124" s="125">
        <v>5830</v>
      </c>
      <c r="V124" s="125">
        <v>5988</v>
      </c>
      <c r="W124" s="125">
        <v>6023</v>
      </c>
      <c r="X124" s="125">
        <v>6087</v>
      </c>
      <c r="Y124" s="125">
        <v>6296</v>
      </c>
      <c r="Z124" s="125">
        <v>6645</v>
      </c>
      <c r="AB124" s="122" t="str">
        <f>TEXT(Z124,"###,###")</f>
        <v>6,645</v>
      </c>
      <c r="AD124" s="139">
        <f>Z124/$Z$7*100</f>
        <v>84.606569900687546</v>
      </c>
    </row>
    <row r="125" spans="19:32" x14ac:dyDescent="0.25">
      <c r="S125" s="115" t="s">
        <v>110</v>
      </c>
      <c r="T125" s="125">
        <v>2003</v>
      </c>
      <c r="U125" s="125">
        <v>1943</v>
      </c>
      <c r="V125" s="125">
        <v>1932</v>
      </c>
      <c r="W125" s="125">
        <v>1864</v>
      </c>
      <c r="X125" s="125">
        <v>1877</v>
      </c>
      <c r="Y125" s="125">
        <v>1947</v>
      </c>
      <c r="Z125" s="125">
        <v>2006</v>
      </c>
      <c r="AB125" s="122" t="str">
        <f>TEXT(Z125,"###,###")</f>
        <v>2,006</v>
      </c>
      <c r="AD125" s="139">
        <f>Z125/$Z$7*100</f>
        <v>25.541125541125542</v>
      </c>
    </row>
    <row r="127" spans="19:32" x14ac:dyDescent="0.25">
      <c r="S127" s="115" t="s">
        <v>111</v>
      </c>
      <c r="T127" s="125">
        <v>3779</v>
      </c>
      <c r="U127" s="125">
        <v>3749</v>
      </c>
      <c r="V127" s="125">
        <v>3800</v>
      </c>
      <c r="W127" s="125">
        <v>3794</v>
      </c>
      <c r="X127" s="125">
        <v>3797</v>
      </c>
      <c r="Y127" s="125">
        <v>3902</v>
      </c>
      <c r="Z127" s="125">
        <v>4136</v>
      </c>
      <c r="AB127" s="122" t="str">
        <f>TEXT(Z127,"###,###")</f>
        <v>4,136</v>
      </c>
      <c r="AD127" s="139">
        <f>Z127/$Z$7*100</f>
        <v>52.661064425770313</v>
      </c>
    </row>
    <row r="128" spans="19:32" x14ac:dyDescent="0.25">
      <c r="S128" s="115" t="s">
        <v>112</v>
      </c>
      <c r="T128" s="125">
        <v>3239</v>
      </c>
      <c r="U128" s="125">
        <v>3257</v>
      </c>
      <c r="V128" s="125">
        <v>3345</v>
      </c>
      <c r="W128" s="125">
        <v>3331</v>
      </c>
      <c r="X128" s="125">
        <v>3375</v>
      </c>
      <c r="Y128" s="125">
        <v>3538</v>
      </c>
      <c r="Z128" s="125">
        <v>3718</v>
      </c>
      <c r="AB128" s="122" t="str">
        <f>TEXT(Z128,"###,###")</f>
        <v>3,718</v>
      </c>
      <c r="AD128" s="139">
        <f>Z128/$Z$7*100</f>
        <v>47.338935574229687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45" id="{5F1BE602-A06B-47E7-97B8-F21B2B62F8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48" id="{46A2EF23-764E-4EA6-A7FF-EF5E3BBF7D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51" id="{FAB4617E-A240-403B-9371-78C570A298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54" id="{5E58385F-85C6-470F-99B6-A7177C934C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20DEB-A59E-4343-B8C0-7127B3421858}">
  <sheetPr codeName="Sheet12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Nillumbik</v>
      </c>
      <c r="T1" s="113"/>
      <c r="U1" s="113"/>
      <c r="V1" s="113"/>
      <c r="W1" s="113"/>
      <c r="X1" s="113"/>
      <c r="Y1" s="114" t="str">
        <f>Y3</f>
        <v>8.57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176</v>
      </c>
      <c r="Y3" s="118" t="s">
        <v>264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8.57 Nillumbik,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51362</v>
      </c>
      <c r="U4" s="121">
        <v>51026</v>
      </c>
      <c r="V4" s="121">
        <v>50819</v>
      </c>
      <c r="W4" s="121">
        <v>51554</v>
      </c>
      <c r="X4" s="121">
        <v>51191</v>
      </c>
      <c r="Y4" s="121">
        <v>52118</v>
      </c>
      <c r="Z4" s="121">
        <v>53076</v>
      </c>
      <c r="AB4" s="122" t="str">
        <f>TEXT(Z4,"###,###")</f>
        <v>53,076</v>
      </c>
      <c r="AD4" s="123">
        <f>Z4/Y4-1</f>
        <v>1.838136536321433E-2</v>
      </c>
      <c r="AF4" s="123">
        <f t="shared" ref="AF4:AF9" si="0">Z4/T4-1</f>
        <v>3.3370974650519747E-2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25178</v>
      </c>
      <c r="U5" s="121">
        <v>25103</v>
      </c>
      <c r="V5" s="121">
        <v>24973</v>
      </c>
      <c r="W5" s="121">
        <v>25140</v>
      </c>
      <c r="X5" s="121">
        <v>24966</v>
      </c>
      <c r="Y5" s="121">
        <v>25482</v>
      </c>
      <c r="Z5" s="121">
        <v>25838</v>
      </c>
      <c r="AB5" s="122" t="str">
        <f>TEXT(Z5,"###,###")</f>
        <v>25,838</v>
      </c>
      <c r="AD5" s="123">
        <f t="shared" ref="AD5:AD9" si="1">Z5/Y5-1</f>
        <v>1.3970645946158156E-2</v>
      </c>
      <c r="AF5" s="123">
        <f t="shared" si="0"/>
        <v>2.6213360870601221E-2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26184</v>
      </c>
      <c r="U6" s="121">
        <v>25923</v>
      </c>
      <c r="V6" s="121">
        <v>25846</v>
      </c>
      <c r="W6" s="121">
        <v>26414</v>
      </c>
      <c r="X6" s="121">
        <v>26225</v>
      </c>
      <c r="Y6" s="121">
        <v>26636</v>
      </c>
      <c r="Z6" s="121">
        <v>27238</v>
      </c>
      <c r="AB6" s="122" t="str">
        <f>TEXT(Z6,"###,###")</f>
        <v>27,238</v>
      </c>
      <c r="AD6" s="123">
        <f t="shared" si="1"/>
        <v>2.2600991139810844E-2</v>
      </c>
      <c r="AF6" s="123">
        <f t="shared" si="0"/>
        <v>4.0253589978612947E-2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37675</v>
      </c>
      <c r="U7" s="121">
        <v>37497</v>
      </c>
      <c r="V7" s="121">
        <v>37448</v>
      </c>
      <c r="W7" s="121">
        <v>37478</v>
      </c>
      <c r="X7" s="121">
        <v>37585</v>
      </c>
      <c r="Y7" s="121">
        <v>37844</v>
      </c>
      <c r="Z7" s="121">
        <v>38534</v>
      </c>
      <c r="AB7" s="122" t="str">
        <f>TEXT(Z7,"###,###")</f>
        <v>38,534</v>
      </c>
      <c r="AD7" s="123">
        <f t="shared" si="1"/>
        <v>1.8232744952964897E-2</v>
      </c>
      <c r="AF7" s="123">
        <f t="shared" si="0"/>
        <v>2.280026542800262E-2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53,076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38,534</v>
      </c>
      <c r="P8" s="48"/>
      <c r="S8" s="120" t="s">
        <v>88</v>
      </c>
      <c r="T8" s="121">
        <v>38537</v>
      </c>
      <c r="U8" s="121">
        <v>39237.5</v>
      </c>
      <c r="V8" s="121">
        <v>40143.760000000002</v>
      </c>
      <c r="W8" s="121">
        <v>42172</v>
      </c>
      <c r="X8" s="121">
        <v>44163.5</v>
      </c>
      <c r="Y8" s="121">
        <v>45100</v>
      </c>
      <c r="Z8" s="121">
        <v>46987</v>
      </c>
      <c r="AB8" s="122" t="str">
        <f>TEXT(Z8,"$###,###")</f>
        <v>$46,987</v>
      </c>
      <c r="AD8" s="123">
        <f t="shared" si="1"/>
        <v>4.1840354767183952E-2</v>
      </c>
      <c r="AF8" s="123">
        <f t="shared" si="0"/>
        <v>0.2192697926667877</v>
      </c>
    </row>
    <row r="9" spans="1:32" x14ac:dyDescent="0.25">
      <c r="A9" s="52" t="s">
        <v>15</v>
      </c>
      <c r="B9" s="53"/>
      <c r="C9" s="54"/>
      <c r="D9" s="55">
        <f>AD104</f>
        <v>73.35518878589194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50.695489697410082</v>
      </c>
      <c r="P9" s="56" t="s">
        <v>89</v>
      </c>
      <c r="S9" s="120" t="s">
        <v>7</v>
      </c>
      <c r="T9" s="121">
        <v>2133683484</v>
      </c>
      <c r="U9" s="121">
        <v>2172949965</v>
      </c>
      <c r="V9" s="121">
        <v>2217567731</v>
      </c>
      <c r="W9" s="121">
        <v>2280024076</v>
      </c>
      <c r="X9" s="121">
        <v>2391914832</v>
      </c>
      <c r="Y9" s="121">
        <v>2479661629</v>
      </c>
      <c r="Z9" s="121">
        <v>2625666377</v>
      </c>
      <c r="AB9" s="122" t="str">
        <f>TEXT(Z9/1000000,"$#,###.0")&amp;" mil"</f>
        <v>$2,625.7 mil</v>
      </c>
      <c r="AD9" s="123">
        <f t="shared" si="1"/>
        <v>5.8880915965490388E-2</v>
      </c>
      <c r="AF9" s="123">
        <f t="shared" si="0"/>
        <v>0.23057913541969377</v>
      </c>
    </row>
    <row r="10" spans="1:32" x14ac:dyDescent="0.25">
      <c r="A10" s="52" t="s">
        <v>18</v>
      </c>
      <c r="B10" s="53"/>
      <c r="C10" s="54"/>
      <c r="D10" s="55">
        <f>AD105</f>
        <v>18.931343733514204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49.304510302589918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92.562412415010115</v>
      </c>
      <c r="P11" s="56" t="s">
        <v>89</v>
      </c>
      <c r="S11" s="120" t="s">
        <v>30</v>
      </c>
      <c r="T11" s="125">
        <v>45599</v>
      </c>
      <c r="U11" s="125">
        <v>45404</v>
      </c>
      <c r="V11" s="125">
        <v>45224</v>
      </c>
      <c r="W11" s="125">
        <v>46126</v>
      </c>
      <c r="X11" s="125">
        <v>45723</v>
      </c>
      <c r="Y11" s="125">
        <v>46552</v>
      </c>
      <c r="Z11" s="125">
        <v>47365</v>
      </c>
    </row>
    <row r="12" spans="1:32" ht="28.5" customHeight="1" x14ac:dyDescent="0.25">
      <c r="A12" s="52" t="s">
        <v>20</v>
      </c>
      <c r="B12" s="54"/>
      <c r="C12" s="54"/>
      <c r="D12" s="55">
        <f>AD108</f>
        <v>19.04062099630718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14.823272953755126</v>
      </c>
      <c r="P12" s="56" t="s">
        <v>89</v>
      </c>
      <c r="S12" s="120" t="s">
        <v>31</v>
      </c>
      <c r="T12" s="125">
        <v>5761</v>
      </c>
      <c r="U12" s="125">
        <v>5622</v>
      </c>
      <c r="V12" s="125">
        <v>5596</v>
      </c>
      <c r="W12" s="125">
        <v>5425</v>
      </c>
      <c r="X12" s="125">
        <v>5465</v>
      </c>
      <c r="Y12" s="125">
        <v>5566</v>
      </c>
      <c r="Z12" s="125">
        <v>5708</v>
      </c>
    </row>
    <row r="13" spans="1:32" ht="15" customHeight="1" x14ac:dyDescent="0.25">
      <c r="A13" s="52" t="s">
        <v>21</v>
      </c>
      <c r="B13" s="54"/>
      <c r="C13" s="54"/>
      <c r="D13" s="55">
        <f>AD109</f>
        <v>14.784460019594544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19.451352777149747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39.013866907830277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322</v>
      </c>
      <c r="Z15" s="125">
        <v>275</v>
      </c>
      <c r="AB15" s="129">
        <f t="shared" ref="AB15:AB34" si="2">IF(Z15="np",0,Z15/$Z$34)</f>
        <v>5.1812495289773157E-3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60</v>
      </c>
      <c r="Z16" s="125">
        <v>64</v>
      </c>
      <c r="AB16" s="129">
        <f t="shared" si="2"/>
        <v>1.2058180721983571E-3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2618</v>
      </c>
      <c r="Z17" s="125">
        <v>2747</v>
      </c>
      <c r="AB17" s="129">
        <f t="shared" si="2"/>
        <v>5.1755972567638857E-2</v>
      </c>
    </row>
    <row r="18" spans="1:28" x14ac:dyDescent="0.25">
      <c r="A18" s="82" t="str">
        <f>$S$1&amp;" ("&amp;$T$2&amp;" to "&amp;$Z$2&amp;")"</f>
        <v>Nillumbik (2011-12 to 2017-18)</v>
      </c>
      <c r="B18" s="82"/>
      <c r="C18" s="82"/>
      <c r="D18" s="82"/>
      <c r="E18" s="82"/>
      <c r="F18" s="82"/>
      <c r="G18" s="82" t="str">
        <f>$S$1&amp;" ("&amp;$T$2&amp;" to "&amp;$Z$2&amp;")"</f>
        <v>Nillumbik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315</v>
      </c>
      <c r="Z18" s="125">
        <v>313</v>
      </c>
      <c r="AB18" s="129">
        <f t="shared" si="2"/>
        <v>5.8972040093450903E-3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4837</v>
      </c>
      <c r="Z19" s="125">
        <v>5335</v>
      </c>
      <c r="AB19" s="129">
        <f t="shared" si="2"/>
        <v>0.10051624086215992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2284</v>
      </c>
      <c r="Z20" s="125">
        <v>2278</v>
      </c>
      <c r="AB20" s="129">
        <f t="shared" si="2"/>
        <v>4.2919587007310273E-2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4252</v>
      </c>
      <c r="Z21" s="125">
        <v>4401</v>
      </c>
      <c r="AB21" s="129">
        <f t="shared" si="2"/>
        <v>8.2918833371015147E-2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2328</v>
      </c>
      <c r="Z22" s="125">
        <v>2450</v>
      </c>
      <c r="AB22" s="129">
        <f t="shared" si="2"/>
        <v>4.6160223076343355E-2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1293</v>
      </c>
      <c r="Z23" s="125">
        <v>1370</v>
      </c>
      <c r="AB23" s="129">
        <f t="shared" si="2"/>
        <v>2.5812043107996081E-2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958</v>
      </c>
      <c r="Z24" s="125">
        <v>985</v>
      </c>
      <c r="AB24" s="129">
        <f t="shared" si="2"/>
        <v>1.855829376742784E-2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2181</v>
      </c>
      <c r="Z25" s="125">
        <v>2180</v>
      </c>
      <c r="AB25" s="129">
        <f t="shared" si="2"/>
        <v>4.1073178084256541E-2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924</v>
      </c>
      <c r="Z26" s="125">
        <v>987</v>
      </c>
      <c r="AB26" s="129">
        <f t="shared" si="2"/>
        <v>1.8595975582184038E-2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4395</v>
      </c>
      <c r="Z27" s="125">
        <v>4842</v>
      </c>
      <c r="AB27" s="129">
        <f t="shared" si="2"/>
        <v>9.1227673524756955E-2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3169</v>
      </c>
      <c r="Z28" s="125">
        <v>3486</v>
      </c>
      <c r="AB28" s="129">
        <f t="shared" si="2"/>
        <v>6.5679403120054256E-2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2978</v>
      </c>
      <c r="Z29" s="125">
        <v>2714</v>
      </c>
      <c r="AB29" s="129">
        <f t="shared" si="2"/>
        <v>5.1134222624161577E-2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6008</v>
      </c>
      <c r="Z30" s="125">
        <v>6297</v>
      </c>
      <c r="AB30" s="129">
        <f t="shared" si="2"/>
        <v>0.11864119375989148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5833</v>
      </c>
      <c r="Z31" s="125">
        <v>6205</v>
      </c>
      <c r="AB31" s="129">
        <f t="shared" si="2"/>
        <v>0.11690783028110634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1545</v>
      </c>
      <c r="Z32" s="125">
        <v>1727</v>
      </c>
      <c r="AB32" s="129">
        <f t="shared" si="2"/>
        <v>3.2538247041977539E-2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1679</v>
      </c>
      <c r="Z33" s="125">
        <v>1849</v>
      </c>
      <c r="AB33" s="129">
        <f t="shared" si="2"/>
        <v>3.4836837742105657E-2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52118</v>
      </c>
      <c r="Z34" s="132">
        <v>53076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15</v>
      </c>
      <c r="Y44" s="125">
        <v>18</v>
      </c>
      <c r="Z44" s="125">
        <v>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443</v>
      </c>
      <c r="Y45" s="125">
        <v>443</v>
      </c>
      <c r="Z45" s="125">
        <v>480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1601</v>
      </c>
      <c r="Y46" s="125">
        <v>1708</v>
      </c>
      <c r="Z46" s="125">
        <v>1635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2464</v>
      </c>
      <c r="Y47" s="125">
        <v>2525</v>
      </c>
      <c r="Z47" s="125">
        <v>2614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2374</v>
      </c>
      <c r="Y48" s="125">
        <v>2463</v>
      </c>
      <c r="Z48" s="125">
        <v>2483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Nillumbik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1916</v>
      </c>
      <c r="Y49" s="125">
        <v>1992</v>
      </c>
      <c r="Z49" s="125">
        <v>2048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2001</v>
      </c>
      <c r="Y50" s="125">
        <v>2101</v>
      </c>
      <c r="Z50" s="125">
        <v>2174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2566</v>
      </c>
      <c r="Y51" s="125">
        <v>2541</v>
      </c>
      <c r="Z51" s="125">
        <v>2501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2842</v>
      </c>
      <c r="Y52" s="125">
        <v>2905</v>
      </c>
      <c r="Z52" s="125">
        <v>2885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2682</v>
      </c>
      <c r="Y53" s="125">
        <v>2636</v>
      </c>
      <c r="Z53" s="125">
        <v>2550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2584</v>
      </c>
      <c r="Y54" s="125">
        <v>2570</v>
      </c>
      <c r="Z54" s="125">
        <v>2661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1893</v>
      </c>
      <c r="Y55" s="125">
        <v>1916</v>
      </c>
      <c r="Z55" s="125">
        <v>1989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1010</v>
      </c>
      <c r="Y56" s="125">
        <v>1015</v>
      </c>
      <c r="Z56" s="125">
        <v>1080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356</v>
      </c>
      <c r="Y57" s="125">
        <v>411</v>
      </c>
      <c r="Z57" s="125">
        <v>446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115</v>
      </c>
      <c r="Y58" s="125">
        <v>147</v>
      </c>
      <c r="Z58" s="125">
        <v>143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64</v>
      </c>
      <c r="Y59" s="125">
        <v>61</v>
      </c>
      <c r="Z59" s="125">
        <v>63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37</v>
      </c>
      <c r="Y60" s="125">
        <v>28</v>
      </c>
      <c r="Z60" s="125">
        <v>35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24966</v>
      </c>
      <c r="Y61" s="125">
        <v>25482</v>
      </c>
      <c r="Z61" s="125">
        <v>25838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14</v>
      </c>
      <c r="Y63" s="125">
        <v>10</v>
      </c>
      <c r="Z63" s="125">
        <v>12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Nillumbik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528</v>
      </c>
      <c r="Y64" s="125">
        <v>539</v>
      </c>
      <c r="Z64" s="125">
        <v>550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1678</v>
      </c>
      <c r="Y65" s="125">
        <v>1769</v>
      </c>
      <c r="Z65" s="125">
        <v>1813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2829</v>
      </c>
      <c r="Y66" s="125">
        <v>2813</v>
      </c>
      <c r="Z66" s="125">
        <v>2940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2360</v>
      </c>
      <c r="Y67" s="125">
        <v>2524</v>
      </c>
      <c r="Z67" s="125">
        <v>2527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1922</v>
      </c>
      <c r="Y68" s="125">
        <v>2017</v>
      </c>
      <c r="Z68" s="125">
        <v>2054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2196</v>
      </c>
      <c r="Y69" s="125">
        <v>2238</v>
      </c>
      <c r="Z69" s="125">
        <v>2238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2930</v>
      </c>
      <c r="Y70" s="125">
        <v>2833</v>
      </c>
      <c r="Z70" s="125">
        <v>2848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3078</v>
      </c>
      <c r="Y71" s="125">
        <v>3137</v>
      </c>
      <c r="Z71" s="125">
        <v>3245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3077</v>
      </c>
      <c r="Y72" s="125">
        <v>3052</v>
      </c>
      <c r="Z72" s="125">
        <v>3034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2654</v>
      </c>
      <c r="Y73" s="125">
        <v>2621</v>
      </c>
      <c r="Z73" s="125">
        <v>2711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1758</v>
      </c>
      <c r="Y74" s="125">
        <v>1848</v>
      </c>
      <c r="Z74" s="125">
        <v>1901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748</v>
      </c>
      <c r="Y75" s="125">
        <v>754</v>
      </c>
      <c r="Z75" s="125">
        <v>818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268</v>
      </c>
      <c r="Y76" s="125">
        <v>301</v>
      </c>
      <c r="Z76" s="125">
        <v>322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96</v>
      </c>
      <c r="Y77" s="125">
        <v>91</v>
      </c>
      <c r="Z77" s="125">
        <v>117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44</v>
      </c>
      <c r="Y78" s="125">
        <v>40</v>
      </c>
      <c r="Z78" s="125">
        <v>52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51</v>
      </c>
      <c r="Y79" s="125">
        <v>49</v>
      </c>
      <c r="Z79" s="125">
        <v>48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26225</v>
      </c>
      <c r="Y80" s="125">
        <v>26636</v>
      </c>
      <c r="Z80" s="125">
        <v>27238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Nillumbik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3321</v>
      </c>
      <c r="Y83" s="125">
        <v>3397</v>
      </c>
      <c r="Z83" s="125">
        <v>3527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3577</v>
      </c>
      <c r="Y84" s="125">
        <v>3620</v>
      </c>
      <c r="Z84" s="125">
        <v>3680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53,076</v>
      </c>
      <c r="D85" s="96">
        <f t="shared" ref="D85:D90" si="4">AD4</f>
        <v>1.838136536321433E-2</v>
      </c>
      <c r="E85" s="97">
        <f t="shared" ref="E85:E90" si="5">AD4</f>
        <v>1.838136536321433E-2</v>
      </c>
      <c r="F85" s="96">
        <f t="shared" ref="F85:F90" si="6">AF4</f>
        <v>3.3370974650519747E-2</v>
      </c>
      <c r="G85" s="97">
        <f t="shared" ref="G85:G90" si="7">AF4</f>
        <v>3.3370974650519747E-2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3372</v>
      </c>
      <c r="Y85" s="125">
        <v>3420</v>
      </c>
      <c r="Z85" s="125">
        <v>3571</v>
      </c>
    </row>
    <row r="86" spans="1:32" ht="15" customHeight="1" x14ac:dyDescent="0.25">
      <c r="A86" s="98" t="s">
        <v>4</v>
      </c>
      <c r="B86" s="95"/>
      <c r="C86" s="109" t="str">
        <f t="shared" si="3"/>
        <v>25,838</v>
      </c>
      <c r="D86" s="96">
        <f t="shared" si="4"/>
        <v>1.3970645946158156E-2</v>
      </c>
      <c r="E86" s="97">
        <f t="shared" si="5"/>
        <v>1.3970645946158156E-2</v>
      </c>
      <c r="F86" s="96">
        <f t="shared" si="6"/>
        <v>2.6213360870601221E-2</v>
      </c>
      <c r="G86" s="97">
        <f t="shared" si="7"/>
        <v>2.6213360870601221E-2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961</v>
      </c>
      <c r="Y86" s="125">
        <v>987</v>
      </c>
      <c r="Z86" s="125">
        <v>1057</v>
      </c>
    </row>
    <row r="87" spans="1:32" ht="15" customHeight="1" x14ac:dyDescent="0.25">
      <c r="A87" s="98" t="s">
        <v>5</v>
      </c>
      <c r="B87" s="95"/>
      <c r="C87" s="109" t="str">
        <f t="shared" si="3"/>
        <v>27,238</v>
      </c>
      <c r="D87" s="96">
        <f t="shared" si="4"/>
        <v>2.2600991139810844E-2</v>
      </c>
      <c r="E87" s="97">
        <f t="shared" si="5"/>
        <v>2.2600991139810844E-2</v>
      </c>
      <c r="F87" s="96">
        <f t="shared" si="6"/>
        <v>4.0253589978612947E-2</v>
      </c>
      <c r="G87" s="97">
        <f t="shared" si="7"/>
        <v>4.0253589978612947E-2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1204</v>
      </c>
      <c r="Y87" s="125">
        <v>1198</v>
      </c>
      <c r="Z87" s="125">
        <v>1189</v>
      </c>
    </row>
    <row r="88" spans="1:32" ht="15" customHeight="1" x14ac:dyDescent="0.25">
      <c r="A88" s="95" t="s">
        <v>6</v>
      </c>
      <c r="B88" s="95"/>
      <c r="C88" s="109" t="str">
        <f t="shared" si="3"/>
        <v>38,534</v>
      </c>
      <c r="D88" s="96">
        <f t="shared" si="4"/>
        <v>1.8232744952964897E-2</v>
      </c>
      <c r="E88" s="97">
        <f t="shared" si="5"/>
        <v>1.8232744952964897E-2</v>
      </c>
      <c r="F88" s="96">
        <f t="shared" si="6"/>
        <v>2.280026542800262E-2</v>
      </c>
      <c r="G88" s="97">
        <f t="shared" si="7"/>
        <v>2.280026542800262E-2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998</v>
      </c>
      <c r="Y88" s="125">
        <v>1019</v>
      </c>
      <c r="Z88" s="125">
        <v>1064</v>
      </c>
    </row>
    <row r="89" spans="1:32" ht="15" customHeight="1" x14ac:dyDescent="0.25">
      <c r="A89" s="95" t="s">
        <v>104</v>
      </c>
      <c r="B89" s="95"/>
      <c r="C89" s="146" t="str">
        <f t="shared" si="3"/>
        <v>$46,987</v>
      </c>
      <c r="D89" s="96">
        <f t="shared" si="4"/>
        <v>4.1840354767183952E-2</v>
      </c>
      <c r="E89" s="97">
        <f t="shared" si="5"/>
        <v>4.1840354767183952E-2</v>
      </c>
      <c r="F89" s="96">
        <f t="shared" si="6"/>
        <v>0.2192697926667877</v>
      </c>
      <c r="G89" s="97">
        <f t="shared" si="7"/>
        <v>0.2192697926667877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732</v>
      </c>
      <c r="Y89" s="125">
        <v>734</v>
      </c>
      <c r="Z89" s="125">
        <v>755</v>
      </c>
    </row>
    <row r="90" spans="1:32" ht="15" customHeight="1" x14ac:dyDescent="0.25">
      <c r="A90" s="95" t="s">
        <v>7</v>
      </c>
      <c r="B90" s="95"/>
      <c r="C90" s="109" t="str">
        <f t="shared" si="3"/>
        <v>$2,625.7 mil</v>
      </c>
      <c r="D90" s="96">
        <f t="shared" si="4"/>
        <v>5.8880915965490388E-2</v>
      </c>
      <c r="E90" s="97">
        <f t="shared" si="5"/>
        <v>5.8880915965490388E-2</v>
      </c>
      <c r="F90" s="96">
        <f t="shared" si="6"/>
        <v>0.23057913541969377</v>
      </c>
      <c r="G90" s="97">
        <f t="shared" si="7"/>
        <v>0.23057913541969377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1018</v>
      </c>
      <c r="Y90" s="125">
        <v>1047</v>
      </c>
      <c r="Z90" s="125">
        <v>1112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19054</v>
      </c>
      <c r="Y91" s="125">
        <v>19182</v>
      </c>
      <c r="Z91" s="125">
        <v>19535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1640</v>
      </c>
      <c r="Y93" s="125">
        <v>1772</v>
      </c>
      <c r="Z93" s="125">
        <v>1867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4851</v>
      </c>
      <c r="Y94" s="125">
        <v>4923</v>
      </c>
      <c r="Z94" s="125">
        <v>5056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534</v>
      </c>
      <c r="Y95" s="125">
        <v>534</v>
      </c>
      <c r="Z95" s="125">
        <v>557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1983</v>
      </c>
      <c r="Y96" s="125">
        <v>2060</v>
      </c>
      <c r="Z96" s="125">
        <v>2198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4055</v>
      </c>
      <c r="Y97" s="125">
        <v>4101</v>
      </c>
      <c r="Z97" s="125">
        <v>4104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1678</v>
      </c>
      <c r="Y98" s="125">
        <v>1691</v>
      </c>
      <c r="Z98" s="125">
        <v>1716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73</v>
      </c>
      <c r="Y99" s="125">
        <v>64</v>
      </c>
      <c r="Z99" s="125">
        <v>78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309</v>
      </c>
      <c r="Y100" s="125">
        <v>342</v>
      </c>
      <c r="Z100" s="125">
        <v>384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18531</v>
      </c>
      <c r="Y101" s="125">
        <v>18662</v>
      </c>
      <c r="Z101" s="125">
        <v>18999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35471</v>
      </c>
      <c r="Y104" s="125">
        <v>37796</v>
      </c>
      <c r="Z104" s="125">
        <v>38934</v>
      </c>
      <c r="AB104" s="122" t="str">
        <f>TEXT(Z104,"###,###")</f>
        <v>38,934</v>
      </c>
      <c r="AD104" s="143">
        <f>Z104/($Z$4)*100</f>
        <v>73.35518878589194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10855</v>
      </c>
      <c r="Y105" s="125">
        <v>10348</v>
      </c>
      <c r="Z105" s="125">
        <v>10048</v>
      </c>
      <c r="AB105" s="122" t="str">
        <f>TEXT(Z105,"###,###")</f>
        <v>10,048</v>
      </c>
      <c r="AD105" s="143">
        <f>Z105/($Z$4)*100</f>
        <v>18.931343733514204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46326</v>
      </c>
      <c r="Y106" s="132">
        <v>48144</v>
      </c>
      <c r="Z106" s="132">
        <v>48982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8112</v>
      </c>
      <c r="Y108" s="125">
        <v>8928</v>
      </c>
      <c r="Z108" s="125">
        <v>10106</v>
      </c>
      <c r="AB108" s="122" t="str">
        <f>TEXT(Z108,"###,###")</f>
        <v>10,106</v>
      </c>
      <c r="AD108" s="143">
        <f>Z108/($Z$4)*100</f>
        <v>19.04062099630718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7368</v>
      </c>
      <c r="Y109" s="125">
        <v>7694</v>
      </c>
      <c r="Z109" s="125">
        <v>7847</v>
      </c>
      <c r="AB109" s="122" t="str">
        <f>TEXT(Z109,"###,###")</f>
        <v>7,847</v>
      </c>
      <c r="AD109" s="143">
        <f>Z109/($Z$4)*100</f>
        <v>14.784460019594544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10470</v>
      </c>
      <c r="Y110" s="125">
        <v>10684</v>
      </c>
      <c r="Z110" s="125">
        <v>10324</v>
      </c>
      <c r="AB110" s="122" t="str">
        <f>TEXT(Z110,"###,###")</f>
        <v>10,324</v>
      </c>
      <c r="AD110" s="143">
        <f>Z110/($Z$4)*100</f>
        <v>19.451352777149747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20379</v>
      </c>
      <c r="Y111" s="125">
        <v>20838</v>
      </c>
      <c r="Z111" s="125">
        <v>20707</v>
      </c>
      <c r="AB111" s="122" t="str">
        <f>TEXT(Z111,"###,###")</f>
        <v>20,707</v>
      </c>
      <c r="AD111" s="143">
        <f>Z111/($Z$4)*100</f>
        <v>39.013866907830277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51191</v>
      </c>
      <c r="Y112" s="125">
        <v>52118</v>
      </c>
      <c r="Z112" s="125">
        <v>53076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41.83</v>
      </c>
      <c r="U118" s="144">
        <v>39.17</v>
      </c>
      <c r="V118" s="144">
        <v>43.38</v>
      </c>
      <c r="W118" s="144">
        <v>42.46</v>
      </c>
      <c r="X118" s="144">
        <v>41.74</v>
      </c>
      <c r="Y118" s="144">
        <v>42.74</v>
      </c>
      <c r="Z118" s="144">
        <v>42.88</v>
      </c>
      <c r="AB118" s="122" t="str">
        <f>TEXT(Z118,"##.0")</f>
        <v>42.9</v>
      </c>
    </row>
    <row r="120" spans="19:32" x14ac:dyDescent="0.25">
      <c r="S120" s="115" t="s">
        <v>106</v>
      </c>
      <c r="T120" s="125">
        <v>31912</v>
      </c>
      <c r="U120" s="125">
        <v>31880</v>
      </c>
      <c r="V120" s="125">
        <v>31853</v>
      </c>
      <c r="W120" s="125">
        <v>32050</v>
      </c>
      <c r="X120" s="125">
        <v>32117</v>
      </c>
      <c r="Y120" s="125">
        <v>32278</v>
      </c>
      <c r="Z120" s="125">
        <v>32823</v>
      </c>
      <c r="AB120" s="122" t="str">
        <f>TEXT(Z120,"###,###")</f>
        <v>32,823</v>
      </c>
    </row>
    <row r="121" spans="19:32" x14ac:dyDescent="0.25">
      <c r="S121" s="115" t="s">
        <v>107</v>
      </c>
      <c r="T121" s="125">
        <v>2899</v>
      </c>
      <c r="U121" s="125">
        <v>2897</v>
      </c>
      <c r="V121" s="125">
        <v>2871</v>
      </c>
      <c r="W121" s="125">
        <v>2776</v>
      </c>
      <c r="X121" s="125">
        <v>2795</v>
      </c>
      <c r="Y121" s="125">
        <v>2806</v>
      </c>
      <c r="Z121" s="125">
        <v>2867</v>
      </c>
      <c r="AB121" s="122" t="str">
        <f>TEXT(Z121,"###,###")</f>
        <v>2,867</v>
      </c>
    </row>
    <row r="122" spans="19:32" x14ac:dyDescent="0.25">
      <c r="S122" s="115" t="s">
        <v>108</v>
      </c>
      <c r="T122" s="125">
        <v>2864</v>
      </c>
      <c r="U122" s="125">
        <v>2725</v>
      </c>
      <c r="V122" s="125">
        <v>2725</v>
      </c>
      <c r="W122" s="125">
        <v>2653</v>
      </c>
      <c r="X122" s="125">
        <v>2672</v>
      </c>
      <c r="Y122" s="125">
        <v>2760</v>
      </c>
      <c r="Z122" s="125">
        <v>2845</v>
      </c>
      <c r="AB122" s="122" t="str">
        <f>TEXT(Z122,"###,###")</f>
        <v>2,845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34776</v>
      </c>
      <c r="U124" s="125">
        <v>34605</v>
      </c>
      <c r="V124" s="125">
        <v>34578</v>
      </c>
      <c r="W124" s="125">
        <v>34703</v>
      </c>
      <c r="X124" s="125">
        <v>34789</v>
      </c>
      <c r="Y124" s="125">
        <v>35038</v>
      </c>
      <c r="Z124" s="125">
        <v>35668</v>
      </c>
      <c r="AB124" s="122" t="str">
        <f>TEXT(Z124,"###,###")</f>
        <v>35,668</v>
      </c>
      <c r="AD124" s="139">
        <f>Z124/$Z$7*100</f>
        <v>92.562412415010115</v>
      </c>
    </row>
    <row r="125" spans="19:32" x14ac:dyDescent="0.25">
      <c r="S125" s="115" t="s">
        <v>110</v>
      </c>
      <c r="T125" s="125">
        <v>5763</v>
      </c>
      <c r="U125" s="125">
        <v>5622</v>
      </c>
      <c r="V125" s="125">
        <v>5596</v>
      </c>
      <c r="W125" s="125">
        <v>5429</v>
      </c>
      <c r="X125" s="125">
        <v>5467</v>
      </c>
      <c r="Y125" s="125">
        <v>5566</v>
      </c>
      <c r="Z125" s="125">
        <v>5712</v>
      </c>
      <c r="AB125" s="122" t="str">
        <f>TEXT(Z125,"###,###")</f>
        <v>5,712</v>
      </c>
      <c r="AD125" s="139">
        <f>Z125/$Z$7*100</f>
        <v>14.823272953755126</v>
      </c>
    </row>
    <row r="127" spans="19:32" x14ac:dyDescent="0.25">
      <c r="S127" s="115" t="s">
        <v>111</v>
      </c>
      <c r="T127" s="125">
        <v>19244</v>
      </c>
      <c r="U127" s="125">
        <v>19135</v>
      </c>
      <c r="V127" s="125">
        <v>19097</v>
      </c>
      <c r="W127" s="125">
        <v>19006</v>
      </c>
      <c r="X127" s="125">
        <v>19054</v>
      </c>
      <c r="Y127" s="125">
        <v>19182</v>
      </c>
      <c r="Z127" s="125">
        <v>19535</v>
      </c>
      <c r="AB127" s="122" t="str">
        <f>TEXT(Z127,"###,###")</f>
        <v>19,535</v>
      </c>
      <c r="AD127" s="139">
        <f>Z127/$Z$7*100</f>
        <v>50.695489697410082</v>
      </c>
    </row>
    <row r="128" spans="19:32" x14ac:dyDescent="0.25">
      <c r="S128" s="115" t="s">
        <v>112</v>
      </c>
      <c r="T128" s="125">
        <v>18431</v>
      </c>
      <c r="U128" s="125">
        <v>18362</v>
      </c>
      <c r="V128" s="125">
        <v>18351</v>
      </c>
      <c r="W128" s="125">
        <v>18472</v>
      </c>
      <c r="X128" s="125">
        <v>18531</v>
      </c>
      <c r="Y128" s="125">
        <v>18662</v>
      </c>
      <c r="Z128" s="125">
        <v>18999</v>
      </c>
      <c r="AB128" s="122" t="str">
        <f>TEXT(Z128,"###,###")</f>
        <v>18,999</v>
      </c>
      <c r="AD128" s="139">
        <f>Z128/$Z$7*100</f>
        <v>49.304510302589918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35" id="{B4878D14-813D-4984-9C2E-ABF3570920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38" id="{E3F42980-8ACE-4C13-BA5A-A976233EF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41" id="{15E431CC-31E1-4045-816A-1FF941095B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44" id="{CEC5A263-A66F-46C7-AF19-280A47981F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8E0F1-BB07-4388-8C79-B72245F669A3}">
  <sheetPr codeName="Sheet12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Northern Grampians</v>
      </c>
      <c r="T1" s="113"/>
      <c r="U1" s="113"/>
      <c r="V1" s="113"/>
      <c r="W1" s="113"/>
      <c r="X1" s="113"/>
      <c r="Y1" s="114" t="str">
        <f>Y3</f>
        <v>8.58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177</v>
      </c>
      <c r="Y3" s="118" t="s">
        <v>265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8.58 Northern Grampians,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8646</v>
      </c>
      <c r="U4" s="121">
        <v>8734</v>
      </c>
      <c r="V4" s="121">
        <v>8480</v>
      </c>
      <c r="W4" s="121">
        <v>8514</v>
      </c>
      <c r="X4" s="121">
        <v>8186</v>
      </c>
      <c r="Y4" s="121">
        <v>8696</v>
      </c>
      <c r="Z4" s="121">
        <v>9298</v>
      </c>
      <c r="AB4" s="122" t="str">
        <f>TEXT(Z4,"###,###")</f>
        <v>9,298</v>
      </c>
      <c r="AD4" s="123">
        <f>Z4/Y4-1</f>
        <v>6.9227230910763549E-2</v>
      </c>
      <c r="AF4" s="123">
        <f t="shared" ref="AF4:AF9" si="0">Z4/T4-1</f>
        <v>7.5410594494563998E-2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4553</v>
      </c>
      <c r="U5" s="121">
        <v>4667</v>
      </c>
      <c r="V5" s="121">
        <v>4528</v>
      </c>
      <c r="W5" s="121">
        <v>4466</v>
      </c>
      <c r="X5" s="121">
        <v>4250</v>
      </c>
      <c r="Y5" s="121">
        <v>4558</v>
      </c>
      <c r="Z5" s="121">
        <v>4786</v>
      </c>
      <c r="AB5" s="122" t="str">
        <f>TEXT(Z5,"###,###")</f>
        <v>4,786</v>
      </c>
      <c r="AD5" s="123">
        <f t="shared" ref="AD5:AD9" si="1">Z5/Y5-1</f>
        <v>5.0021939447125963E-2</v>
      </c>
      <c r="AF5" s="123">
        <f t="shared" si="0"/>
        <v>5.1175049417966134E-2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4094</v>
      </c>
      <c r="U6" s="121">
        <v>4072</v>
      </c>
      <c r="V6" s="121">
        <v>3954</v>
      </c>
      <c r="W6" s="121">
        <v>4050</v>
      </c>
      <c r="X6" s="121">
        <v>3941</v>
      </c>
      <c r="Y6" s="121">
        <v>4138</v>
      </c>
      <c r="Z6" s="121">
        <v>4516</v>
      </c>
      <c r="AB6" s="122" t="str">
        <f>TEXT(Z6,"###,###")</f>
        <v>4,516</v>
      </c>
      <c r="AD6" s="123">
        <f t="shared" si="1"/>
        <v>9.1348477525374561E-2</v>
      </c>
      <c r="AF6" s="123">
        <f t="shared" si="0"/>
        <v>0.10307767464582307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6038</v>
      </c>
      <c r="U7" s="121">
        <v>5978</v>
      </c>
      <c r="V7" s="121">
        <v>5942</v>
      </c>
      <c r="W7" s="121">
        <v>5895</v>
      </c>
      <c r="X7" s="121">
        <v>5795</v>
      </c>
      <c r="Y7" s="121">
        <v>5968</v>
      </c>
      <c r="Z7" s="121">
        <v>6337</v>
      </c>
      <c r="AB7" s="122" t="str">
        <f>TEXT(Z7,"###,###")</f>
        <v>6,337</v>
      </c>
      <c r="AD7" s="123">
        <f t="shared" si="1"/>
        <v>6.1829758713136673E-2</v>
      </c>
      <c r="AF7" s="123">
        <f t="shared" si="0"/>
        <v>4.9519708512752558E-2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9,298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6,337</v>
      </c>
      <c r="P8" s="48"/>
      <c r="S8" s="120" t="s">
        <v>88</v>
      </c>
      <c r="T8" s="121">
        <v>28007</v>
      </c>
      <c r="U8" s="121">
        <v>29934</v>
      </c>
      <c r="V8" s="121">
        <v>31512</v>
      </c>
      <c r="W8" s="121">
        <v>32782.089999999997</v>
      </c>
      <c r="X8" s="121">
        <v>34132</v>
      </c>
      <c r="Y8" s="121">
        <v>33926.550000000003</v>
      </c>
      <c r="Z8" s="121">
        <v>35316</v>
      </c>
      <c r="AB8" s="122" t="str">
        <f>TEXT(Z8,"$###,###")</f>
        <v>$35,316</v>
      </c>
      <c r="AD8" s="123">
        <f t="shared" si="1"/>
        <v>4.0954650561285888E-2</v>
      </c>
      <c r="AF8" s="123">
        <f t="shared" si="0"/>
        <v>0.26097047166779741</v>
      </c>
    </row>
    <row r="9" spans="1:32" x14ac:dyDescent="0.25">
      <c r="A9" s="52" t="s">
        <v>15</v>
      </c>
      <c r="B9" s="53"/>
      <c r="C9" s="54"/>
      <c r="D9" s="55">
        <f>AD104</f>
        <v>65.971176597117662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52.39072116143285</v>
      </c>
      <c r="P9" s="56" t="s">
        <v>89</v>
      </c>
      <c r="S9" s="120" t="s">
        <v>7</v>
      </c>
      <c r="T9" s="121">
        <v>233366053</v>
      </c>
      <c r="U9" s="121">
        <v>232951469</v>
      </c>
      <c r="V9" s="121">
        <v>243333013</v>
      </c>
      <c r="W9" s="121">
        <v>242091685</v>
      </c>
      <c r="X9" s="121">
        <v>237314485</v>
      </c>
      <c r="Y9" s="121">
        <v>260124166</v>
      </c>
      <c r="Z9" s="121">
        <v>291356684</v>
      </c>
      <c r="AB9" s="122" t="str">
        <f>TEXT(Z9/1000000,"$#,###.0")&amp;" mil"</f>
        <v>$291.4 mil</v>
      </c>
      <c r="AD9" s="123">
        <f t="shared" si="1"/>
        <v>0.12006772950114897</v>
      </c>
      <c r="AF9" s="123">
        <f t="shared" si="0"/>
        <v>0.24849642976992881</v>
      </c>
    </row>
    <row r="10" spans="1:32" x14ac:dyDescent="0.25">
      <c r="A10" s="52" t="s">
        <v>18</v>
      </c>
      <c r="B10" s="53"/>
      <c r="C10" s="54"/>
      <c r="D10" s="55">
        <f>AD105</f>
        <v>18.950311895031188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47.593498500867923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86.712955657251072</v>
      </c>
      <c r="P11" s="56" t="s">
        <v>89</v>
      </c>
      <c r="S11" s="120" t="s">
        <v>30</v>
      </c>
      <c r="T11" s="125">
        <v>7150</v>
      </c>
      <c r="U11" s="125">
        <v>7265</v>
      </c>
      <c r="V11" s="125">
        <v>7031</v>
      </c>
      <c r="W11" s="125">
        <v>7116</v>
      </c>
      <c r="X11" s="125">
        <v>6874</v>
      </c>
      <c r="Y11" s="125">
        <v>7351</v>
      </c>
      <c r="Z11" s="125">
        <v>7813</v>
      </c>
    </row>
    <row r="12" spans="1:32" ht="28.5" customHeight="1" x14ac:dyDescent="0.25">
      <c r="A12" s="52" t="s">
        <v>20</v>
      </c>
      <c r="B12" s="54"/>
      <c r="C12" s="54"/>
      <c r="D12" s="55">
        <f>AD108</f>
        <v>16.734781673478167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23.402240807953291</v>
      </c>
      <c r="P12" s="56" t="s">
        <v>89</v>
      </c>
      <c r="S12" s="120" t="s">
        <v>31</v>
      </c>
      <c r="T12" s="125">
        <v>1491</v>
      </c>
      <c r="U12" s="125">
        <v>1465</v>
      </c>
      <c r="V12" s="125">
        <v>1449</v>
      </c>
      <c r="W12" s="125">
        <v>1396</v>
      </c>
      <c r="X12" s="125">
        <v>1310</v>
      </c>
      <c r="Y12" s="125">
        <v>1345</v>
      </c>
      <c r="Z12" s="125">
        <v>1486</v>
      </c>
    </row>
    <row r="13" spans="1:32" ht="15" customHeight="1" x14ac:dyDescent="0.25">
      <c r="A13" s="52" t="s">
        <v>21</v>
      </c>
      <c r="B13" s="54"/>
      <c r="C13" s="54"/>
      <c r="D13" s="55">
        <f>AD109</f>
        <v>16.07872660787266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18.401806840180683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33.77070337707034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700</v>
      </c>
      <c r="Z15" s="125">
        <v>784</v>
      </c>
      <c r="AB15" s="129">
        <f t="shared" ref="AB15:AB34" si="2">IF(Z15="np",0,Z15/$Z$34)</f>
        <v>8.4337349397590355E-2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193</v>
      </c>
      <c r="Z16" s="125">
        <v>93</v>
      </c>
      <c r="AB16" s="129">
        <f t="shared" si="2"/>
        <v>1.0004302925989673E-2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816</v>
      </c>
      <c r="Z17" s="125">
        <v>1076</v>
      </c>
      <c r="AB17" s="129">
        <f t="shared" si="2"/>
        <v>0.1157487091222031</v>
      </c>
    </row>
    <row r="18" spans="1:28" x14ac:dyDescent="0.25">
      <c r="A18" s="82" t="str">
        <f>$S$1&amp;" ("&amp;$T$2&amp;" to "&amp;$Z$2&amp;")"</f>
        <v>Northern Grampians (2011-12 to 2017-18)</v>
      </c>
      <c r="B18" s="82"/>
      <c r="C18" s="82"/>
      <c r="D18" s="82"/>
      <c r="E18" s="82"/>
      <c r="F18" s="82"/>
      <c r="G18" s="82" t="str">
        <f>$S$1&amp;" ("&amp;$T$2&amp;" to "&amp;$Z$2&amp;")"</f>
        <v>Northern Grampians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72</v>
      </c>
      <c r="Z18" s="125">
        <v>74</v>
      </c>
      <c r="AB18" s="129">
        <f t="shared" si="2"/>
        <v>7.960413080895009E-3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449</v>
      </c>
      <c r="Z19" s="125">
        <v>442</v>
      </c>
      <c r="AB19" s="129">
        <f t="shared" si="2"/>
        <v>4.7547332185886401E-2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180</v>
      </c>
      <c r="Z20" s="125">
        <v>222</v>
      </c>
      <c r="AB20" s="129">
        <f t="shared" si="2"/>
        <v>2.3881239242685027E-2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648</v>
      </c>
      <c r="Z21" s="125">
        <v>660</v>
      </c>
      <c r="AB21" s="129">
        <f t="shared" si="2"/>
        <v>7.0998278829604133E-2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599</v>
      </c>
      <c r="Z22" s="125">
        <v>644</v>
      </c>
      <c r="AB22" s="129">
        <f t="shared" si="2"/>
        <v>6.9277108433734941E-2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268</v>
      </c>
      <c r="Z23" s="125">
        <v>283</v>
      </c>
      <c r="AB23" s="129">
        <f t="shared" si="2"/>
        <v>3.0443201376936315E-2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38</v>
      </c>
      <c r="Z24" s="125">
        <v>31</v>
      </c>
      <c r="AB24" s="129">
        <f t="shared" si="2"/>
        <v>3.3347676419965577E-3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213</v>
      </c>
      <c r="Z25" s="125">
        <v>224</v>
      </c>
      <c r="AB25" s="129">
        <f t="shared" si="2"/>
        <v>2.4096385542168676E-2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81</v>
      </c>
      <c r="Z26" s="125">
        <v>103</v>
      </c>
      <c r="AB26" s="129">
        <f t="shared" si="2"/>
        <v>1.1080034423407917E-2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247</v>
      </c>
      <c r="Z27" s="125">
        <v>246</v>
      </c>
      <c r="AB27" s="129">
        <f t="shared" si="2"/>
        <v>2.6462994836488812E-2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501</v>
      </c>
      <c r="Z28" s="125">
        <v>509</v>
      </c>
      <c r="AB28" s="129">
        <f t="shared" si="2"/>
        <v>5.475473321858864E-2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680</v>
      </c>
      <c r="Z29" s="125">
        <v>648</v>
      </c>
      <c r="AB29" s="129">
        <f t="shared" si="2"/>
        <v>6.9707401032702232E-2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476</v>
      </c>
      <c r="Z30" s="125">
        <v>543</v>
      </c>
      <c r="AB30" s="129">
        <f t="shared" si="2"/>
        <v>5.8412220309810671E-2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932</v>
      </c>
      <c r="Z31" s="125">
        <v>1211</v>
      </c>
      <c r="AB31" s="129">
        <f t="shared" si="2"/>
        <v>0.13027108433734941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221</v>
      </c>
      <c r="Z32" s="125">
        <v>266</v>
      </c>
      <c r="AB32" s="129">
        <f t="shared" si="2"/>
        <v>2.86144578313253E-2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161</v>
      </c>
      <c r="Z33" s="125">
        <v>209</v>
      </c>
      <c r="AB33" s="129">
        <f t="shared" si="2"/>
        <v>2.248278829604131E-2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8696</v>
      </c>
      <c r="Z34" s="132">
        <v>9296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12</v>
      </c>
      <c r="Y44" s="125">
        <v>11</v>
      </c>
      <c r="Z44" s="125">
        <v>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139</v>
      </c>
      <c r="Y45" s="125">
        <v>160</v>
      </c>
      <c r="Z45" s="125">
        <v>170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246</v>
      </c>
      <c r="Y46" s="125">
        <v>309</v>
      </c>
      <c r="Z46" s="125">
        <v>311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345</v>
      </c>
      <c r="Y47" s="125">
        <v>391</v>
      </c>
      <c r="Z47" s="125">
        <v>429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494</v>
      </c>
      <c r="Y48" s="125">
        <v>505</v>
      </c>
      <c r="Z48" s="125">
        <v>490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Northern Grampians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318</v>
      </c>
      <c r="Y49" s="125">
        <v>379</v>
      </c>
      <c r="Z49" s="125">
        <v>396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288</v>
      </c>
      <c r="Y50" s="125">
        <v>288</v>
      </c>
      <c r="Z50" s="125">
        <v>286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325</v>
      </c>
      <c r="Y51" s="125">
        <v>357</v>
      </c>
      <c r="Z51" s="125">
        <v>349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449</v>
      </c>
      <c r="Y52" s="125">
        <v>456</v>
      </c>
      <c r="Z52" s="125">
        <v>442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448</v>
      </c>
      <c r="Y53" s="125">
        <v>421</v>
      </c>
      <c r="Z53" s="125">
        <v>418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448</v>
      </c>
      <c r="Y54" s="125">
        <v>446</v>
      </c>
      <c r="Z54" s="125">
        <v>493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337</v>
      </c>
      <c r="Y55" s="125">
        <v>378</v>
      </c>
      <c r="Z55" s="125">
        <v>383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214</v>
      </c>
      <c r="Y56" s="125">
        <v>228</v>
      </c>
      <c r="Z56" s="125">
        <v>236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98</v>
      </c>
      <c r="Y57" s="125">
        <v>130</v>
      </c>
      <c r="Z57" s="125">
        <v>124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50</v>
      </c>
      <c r="Y58" s="125">
        <v>65</v>
      </c>
      <c r="Z58" s="125">
        <v>66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12</v>
      </c>
      <c r="Y59" s="125">
        <v>14</v>
      </c>
      <c r="Z59" s="125">
        <v>21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19</v>
      </c>
      <c r="Y60" s="125">
        <v>20</v>
      </c>
      <c r="Z60" s="125">
        <v>15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4245</v>
      </c>
      <c r="Y61" s="125">
        <v>4558</v>
      </c>
      <c r="Z61" s="125">
        <v>4785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6</v>
      </c>
      <c r="Y63" s="125">
        <v>9</v>
      </c>
      <c r="Z63" s="125">
        <v>11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Northern Grampians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127</v>
      </c>
      <c r="Y64" s="125">
        <v>124</v>
      </c>
      <c r="Z64" s="125">
        <v>121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285</v>
      </c>
      <c r="Y65" s="125">
        <v>306</v>
      </c>
      <c r="Z65" s="125">
        <v>311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341</v>
      </c>
      <c r="Y66" s="125">
        <v>386</v>
      </c>
      <c r="Z66" s="125">
        <v>446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398</v>
      </c>
      <c r="Y67" s="125">
        <v>436</v>
      </c>
      <c r="Z67" s="125">
        <v>467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266</v>
      </c>
      <c r="Y68" s="125">
        <v>315</v>
      </c>
      <c r="Z68" s="125">
        <v>364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282</v>
      </c>
      <c r="Y69" s="125">
        <v>309</v>
      </c>
      <c r="Z69" s="125">
        <v>301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317</v>
      </c>
      <c r="Y70" s="125">
        <v>323</v>
      </c>
      <c r="Z70" s="125">
        <v>291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423</v>
      </c>
      <c r="Y71" s="125">
        <v>413</v>
      </c>
      <c r="Z71" s="125">
        <v>491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475</v>
      </c>
      <c r="Y72" s="125">
        <v>459</v>
      </c>
      <c r="Z72" s="125">
        <v>519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399</v>
      </c>
      <c r="Y73" s="125">
        <v>423</v>
      </c>
      <c r="Z73" s="125">
        <v>473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348</v>
      </c>
      <c r="Y74" s="125">
        <v>344</v>
      </c>
      <c r="Z74" s="125">
        <v>352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142</v>
      </c>
      <c r="Y75" s="125">
        <v>153</v>
      </c>
      <c r="Z75" s="125">
        <v>189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72</v>
      </c>
      <c r="Y76" s="125">
        <v>62</v>
      </c>
      <c r="Z76" s="125">
        <v>65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28</v>
      </c>
      <c r="Y77" s="125">
        <v>41</v>
      </c>
      <c r="Z77" s="125">
        <v>44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16</v>
      </c>
      <c r="Y78" s="125">
        <v>18</v>
      </c>
      <c r="Z78" s="125">
        <v>16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27</v>
      </c>
      <c r="Y79" s="125">
        <v>18</v>
      </c>
      <c r="Z79" s="125">
        <v>20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3939</v>
      </c>
      <c r="Y80" s="125">
        <v>4138</v>
      </c>
      <c r="Z80" s="125">
        <v>4511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Northern Grampians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269</v>
      </c>
      <c r="Y83" s="125">
        <v>280</v>
      </c>
      <c r="Z83" s="125">
        <v>293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195</v>
      </c>
      <c r="Y84" s="125">
        <v>192</v>
      </c>
      <c r="Z84" s="125">
        <v>199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9,298</v>
      </c>
      <c r="D85" s="96">
        <f t="shared" ref="D85:D90" si="4">AD4</f>
        <v>6.9227230910763549E-2</v>
      </c>
      <c r="E85" s="97">
        <f t="shared" ref="E85:E90" si="5">AD4</f>
        <v>6.9227230910763549E-2</v>
      </c>
      <c r="F85" s="96">
        <f t="shared" ref="F85:F90" si="6">AF4</f>
        <v>7.5410594494563998E-2</v>
      </c>
      <c r="G85" s="97">
        <f t="shared" ref="G85:G90" si="7">AF4</f>
        <v>7.5410594494563998E-2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463</v>
      </c>
      <c r="Y85" s="125">
        <v>448</v>
      </c>
      <c r="Z85" s="125">
        <v>456</v>
      </c>
    </row>
    <row r="86" spans="1:32" ht="15" customHeight="1" x14ac:dyDescent="0.25">
      <c r="A86" s="98" t="s">
        <v>4</v>
      </c>
      <c r="B86" s="95"/>
      <c r="C86" s="109" t="str">
        <f t="shared" si="3"/>
        <v>4,786</v>
      </c>
      <c r="D86" s="96">
        <f t="shared" si="4"/>
        <v>5.0021939447125963E-2</v>
      </c>
      <c r="E86" s="97">
        <f t="shared" si="5"/>
        <v>5.0021939447125963E-2</v>
      </c>
      <c r="F86" s="96">
        <f t="shared" si="6"/>
        <v>5.1175049417966134E-2</v>
      </c>
      <c r="G86" s="97">
        <f t="shared" si="7"/>
        <v>5.1175049417966134E-2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190</v>
      </c>
      <c r="Y86" s="125">
        <v>189</v>
      </c>
      <c r="Z86" s="125">
        <v>219</v>
      </c>
    </row>
    <row r="87" spans="1:32" ht="15" customHeight="1" x14ac:dyDescent="0.25">
      <c r="A87" s="98" t="s">
        <v>5</v>
      </c>
      <c r="B87" s="95"/>
      <c r="C87" s="109" t="str">
        <f t="shared" si="3"/>
        <v>4,516</v>
      </c>
      <c r="D87" s="96">
        <f t="shared" si="4"/>
        <v>9.1348477525374561E-2</v>
      </c>
      <c r="E87" s="97">
        <f t="shared" si="5"/>
        <v>9.1348477525374561E-2</v>
      </c>
      <c r="F87" s="96">
        <f t="shared" si="6"/>
        <v>0.10307767464582307</v>
      </c>
      <c r="G87" s="97">
        <f t="shared" si="7"/>
        <v>0.10307767464582307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84</v>
      </c>
      <c r="Y87" s="125">
        <v>86</v>
      </c>
      <c r="Z87" s="125">
        <v>83</v>
      </c>
    </row>
    <row r="88" spans="1:32" ht="15" customHeight="1" x14ac:dyDescent="0.25">
      <c r="A88" s="95" t="s">
        <v>6</v>
      </c>
      <c r="B88" s="95"/>
      <c r="C88" s="109" t="str">
        <f t="shared" si="3"/>
        <v>6,337</v>
      </c>
      <c r="D88" s="96">
        <f t="shared" si="4"/>
        <v>6.1829758713136673E-2</v>
      </c>
      <c r="E88" s="97">
        <f t="shared" si="5"/>
        <v>6.1829758713136673E-2</v>
      </c>
      <c r="F88" s="96">
        <f t="shared" si="6"/>
        <v>4.9519708512752558E-2</v>
      </c>
      <c r="G88" s="97">
        <f t="shared" si="7"/>
        <v>4.9519708512752558E-2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141</v>
      </c>
      <c r="Y88" s="125">
        <v>131</v>
      </c>
      <c r="Z88" s="125">
        <v>124</v>
      </c>
    </row>
    <row r="89" spans="1:32" ht="15" customHeight="1" x14ac:dyDescent="0.25">
      <c r="A89" s="95" t="s">
        <v>104</v>
      </c>
      <c r="B89" s="95"/>
      <c r="C89" s="146" t="str">
        <f t="shared" si="3"/>
        <v>$35,316</v>
      </c>
      <c r="D89" s="96">
        <f t="shared" si="4"/>
        <v>4.0954650561285888E-2</v>
      </c>
      <c r="E89" s="97">
        <f t="shared" si="5"/>
        <v>4.0954650561285888E-2</v>
      </c>
      <c r="F89" s="96">
        <f t="shared" si="6"/>
        <v>0.26097047166779741</v>
      </c>
      <c r="G89" s="97">
        <f t="shared" si="7"/>
        <v>0.26097047166779741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315</v>
      </c>
      <c r="Y89" s="125">
        <v>338</v>
      </c>
      <c r="Z89" s="125">
        <v>325</v>
      </c>
    </row>
    <row r="90" spans="1:32" ht="15" customHeight="1" x14ac:dyDescent="0.25">
      <c r="A90" s="95" t="s">
        <v>7</v>
      </c>
      <c r="B90" s="95"/>
      <c r="C90" s="109" t="str">
        <f t="shared" si="3"/>
        <v>$291.4 mil</v>
      </c>
      <c r="D90" s="96">
        <f t="shared" si="4"/>
        <v>0.12006772950114897</v>
      </c>
      <c r="E90" s="97">
        <f t="shared" si="5"/>
        <v>0.12006772950114897</v>
      </c>
      <c r="F90" s="96">
        <f t="shared" si="6"/>
        <v>0.24849642976992881</v>
      </c>
      <c r="G90" s="97">
        <f t="shared" si="7"/>
        <v>0.24849642976992881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602</v>
      </c>
      <c r="Y90" s="125">
        <v>658</v>
      </c>
      <c r="Z90" s="125">
        <v>698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3067</v>
      </c>
      <c r="Y91" s="125">
        <v>3186</v>
      </c>
      <c r="Z91" s="125">
        <v>3321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156</v>
      </c>
      <c r="Y93" s="125">
        <v>166</v>
      </c>
      <c r="Z93" s="125">
        <v>188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489</v>
      </c>
      <c r="Y94" s="125">
        <v>472</v>
      </c>
      <c r="Z94" s="125">
        <v>500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69</v>
      </c>
      <c r="Y95" s="125">
        <v>76</v>
      </c>
      <c r="Z95" s="125">
        <v>76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455</v>
      </c>
      <c r="Y96" s="125">
        <v>471</v>
      </c>
      <c r="Z96" s="125">
        <v>542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368</v>
      </c>
      <c r="Y97" s="125">
        <v>386</v>
      </c>
      <c r="Z97" s="125">
        <v>366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254</v>
      </c>
      <c r="Y98" s="125">
        <v>246</v>
      </c>
      <c r="Z98" s="125">
        <v>259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17</v>
      </c>
      <c r="Y99" s="125">
        <v>20</v>
      </c>
      <c r="Z99" s="125">
        <v>22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299</v>
      </c>
      <c r="Y100" s="125">
        <v>342</v>
      </c>
      <c r="Z100" s="125">
        <v>402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2730</v>
      </c>
      <c r="Y101" s="125">
        <v>2782</v>
      </c>
      <c r="Z101" s="125">
        <v>3015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5253</v>
      </c>
      <c r="Y104" s="125">
        <v>5866</v>
      </c>
      <c r="Z104" s="125">
        <v>6134</v>
      </c>
      <c r="AB104" s="122" t="str">
        <f>TEXT(Z104,"###,###")</f>
        <v>6,134</v>
      </c>
      <c r="AD104" s="143">
        <f>Z104/($Z$4)*100</f>
        <v>65.971176597117662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1711</v>
      </c>
      <c r="Y105" s="125">
        <v>1614</v>
      </c>
      <c r="Z105" s="125">
        <v>1762</v>
      </c>
      <c r="AB105" s="122" t="str">
        <f>TEXT(Z105,"###,###")</f>
        <v>1,762</v>
      </c>
      <c r="AD105" s="143">
        <f>Z105/($Z$4)*100</f>
        <v>18.950311895031188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6964</v>
      </c>
      <c r="Y106" s="132">
        <v>7480</v>
      </c>
      <c r="Z106" s="132">
        <v>7896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1292</v>
      </c>
      <c r="Y108" s="125">
        <v>1404</v>
      </c>
      <c r="Z108" s="125">
        <v>1556</v>
      </c>
      <c r="AB108" s="122" t="str">
        <f>TEXT(Z108,"###,###")</f>
        <v>1,556</v>
      </c>
      <c r="AD108" s="143">
        <f>Z108/($Z$4)*100</f>
        <v>16.734781673478167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1281</v>
      </c>
      <c r="Y109" s="125">
        <v>1578</v>
      </c>
      <c r="Z109" s="125">
        <v>1495</v>
      </c>
      <c r="AB109" s="122" t="str">
        <f>TEXT(Z109,"###,###")</f>
        <v>1,495</v>
      </c>
      <c r="AD109" s="143">
        <f>Z109/($Z$4)*100</f>
        <v>16.07872660787266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1582</v>
      </c>
      <c r="Y110" s="125">
        <v>1579</v>
      </c>
      <c r="Z110" s="125">
        <v>1711</v>
      </c>
      <c r="AB110" s="122" t="str">
        <f>TEXT(Z110,"###,###")</f>
        <v>1,711</v>
      </c>
      <c r="AD110" s="143">
        <f>Z110/($Z$4)*100</f>
        <v>18.401806840180683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2809</v>
      </c>
      <c r="Y111" s="125">
        <v>2919</v>
      </c>
      <c r="Z111" s="125">
        <v>3140</v>
      </c>
      <c r="AB111" s="122" t="str">
        <f>TEXT(Z111,"###,###")</f>
        <v>3,140</v>
      </c>
      <c r="AD111" s="143">
        <f>Z111/($Z$4)*100</f>
        <v>33.77070337707034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8187</v>
      </c>
      <c r="Y112" s="125">
        <v>8696</v>
      </c>
      <c r="Z112" s="125">
        <v>9301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40.15</v>
      </c>
      <c r="U118" s="144">
        <v>42.45</v>
      </c>
      <c r="V118" s="144">
        <v>45.63</v>
      </c>
      <c r="W118" s="144">
        <v>46.72</v>
      </c>
      <c r="X118" s="144">
        <v>46.74</v>
      </c>
      <c r="Y118" s="144">
        <v>43.62</v>
      </c>
      <c r="Z118" s="144">
        <v>43.86</v>
      </c>
      <c r="AB118" s="122" t="str">
        <f>TEXT(Z118,"##.0")</f>
        <v>43.9</v>
      </c>
    </row>
    <row r="120" spans="19:32" x14ac:dyDescent="0.25">
      <c r="S120" s="115" t="s">
        <v>106</v>
      </c>
      <c r="T120" s="125">
        <v>4545</v>
      </c>
      <c r="U120" s="125">
        <v>4511</v>
      </c>
      <c r="V120" s="125">
        <v>4491</v>
      </c>
      <c r="W120" s="125">
        <v>4499</v>
      </c>
      <c r="X120" s="125">
        <v>4478</v>
      </c>
      <c r="Y120" s="125">
        <v>4623</v>
      </c>
      <c r="Z120" s="125">
        <v>4853</v>
      </c>
      <c r="AB120" s="122" t="str">
        <f>TEXT(Z120,"###,###")</f>
        <v>4,853</v>
      </c>
    </row>
    <row r="121" spans="19:32" x14ac:dyDescent="0.25">
      <c r="S121" s="115" t="s">
        <v>107</v>
      </c>
      <c r="T121" s="125">
        <v>845</v>
      </c>
      <c r="U121" s="125">
        <v>815</v>
      </c>
      <c r="V121" s="125">
        <v>807</v>
      </c>
      <c r="W121" s="125">
        <v>770</v>
      </c>
      <c r="X121" s="125">
        <v>725</v>
      </c>
      <c r="Y121" s="125">
        <v>733</v>
      </c>
      <c r="Z121" s="125">
        <v>841</v>
      </c>
      <c r="AB121" s="122" t="str">
        <f>TEXT(Z121,"###,###")</f>
        <v>841</v>
      </c>
    </row>
    <row r="122" spans="19:32" x14ac:dyDescent="0.25">
      <c r="S122" s="115" t="s">
        <v>108</v>
      </c>
      <c r="T122" s="125">
        <v>647</v>
      </c>
      <c r="U122" s="125">
        <v>656</v>
      </c>
      <c r="V122" s="125">
        <v>639</v>
      </c>
      <c r="W122" s="125">
        <v>625</v>
      </c>
      <c r="X122" s="125">
        <v>592</v>
      </c>
      <c r="Y122" s="125">
        <v>612</v>
      </c>
      <c r="Z122" s="125">
        <v>642</v>
      </c>
      <c r="AB122" s="122" t="str">
        <f>TEXT(Z122,"###,###")</f>
        <v>642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5192</v>
      </c>
      <c r="U124" s="125">
        <v>5167</v>
      </c>
      <c r="V124" s="125">
        <v>5130</v>
      </c>
      <c r="W124" s="125">
        <v>5124</v>
      </c>
      <c r="X124" s="125">
        <v>5070</v>
      </c>
      <c r="Y124" s="125">
        <v>5235</v>
      </c>
      <c r="Z124" s="125">
        <v>5495</v>
      </c>
      <c r="AB124" s="122" t="str">
        <f>TEXT(Z124,"###,###")</f>
        <v>5,495</v>
      </c>
      <c r="AD124" s="139">
        <f>Z124/$Z$7*100</f>
        <v>86.712955657251072</v>
      </c>
    </row>
    <row r="125" spans="19:32" x14ac:dyDescent="0.25">
      <c r="S125" s="115" t="s">
        <v>110</v>
      </c>
      <c r="T125" s="125">
        <v>1492</v>
      </c>
      <c r="U125" s="125">
        <v>1471</v>
      </c>
      <c r="V125" s="125">
        <v>1446</v>
      </c>
      <c r="W125" s="125">
        <v>1395</v>
      </c>
      <c r="X125" s="125">
        <v>1317</v>
      </c>
      <c r="Y125" s="125">
        <v>1345</v>
      </c>
      <c r="Z125" s="125">
        <v>1483</v>
      </c>
      <c r="AB125" s="122" t="str">
        <f>TEXT(Z125,"###,###")</f>
        <v>1,483</v>
      </c>
      <c r="AD125" s="139">
        <f>Z125/$Z$7*100</f>
        <v>23.402240807953291</v>
      </c>
    </row>
    <row r="127" spans="19:32" x14ac:dyDescent="0.25">
      <c r="S127" s="115" t="s">
        <v>111</v>
      </c>
      <c r="T127" s="125">
        <v>3238</v>
      </c>
      <c r="U127" s="125">
        <v>3228</v>
      </c>
      <c r="V127" s="125">
        <v>3203</v>
      </c>
      <c r="W127" s="125">
        <v>3133</v>
      </c>
      <c r="X127" s="125">
        <v>3064</v>
      </c>
      <c r="Y127" s="125">
        <v>3186</v>
      </c>
      <c r="Z127" s="125">
        <v>3320</v>
      </c>
      <c r="AB127" s="122" t="str">
        <f>TEXT(Z127,"###,###")</f>
        <v>3,320</v>
      </c>
      <c r="AD127" s="139">
        <f>Z127/$Z$7*100</f>
        <v>52.39072116143285</v>
      </c>
    </row>
    <row r="128" spans="19:32" x14ac:dyDescent="0.25">
      <c r="S128" s="115" t="s">
        <v>112</v>
      </c>
      <c r="T128" s="125">
        <v>2802</v>
      </c>
      <c r="U128" s="125">
        <v>2749</v>
      </c>
      <c r="V128" s="125">
        <v>2734</v>
      </c>
      <c r="W128" s="125">
        <v>2763</v>
      </c>
      <c r="X128" s="125">
        <v>2729</v>
      </c>
      <c r="Y128" s="125">
        <v>2782</v>
      </c>
      <c r="Z128" s="125">
        <v>3016</v>
      </c>
      <c r="AB128" s="122" t="str">
        <f>TEXT(Z128,"###,###")</f>
        <v>3,016</v>
      </c>
      <c r="AD128" s="139">
        <f>Z128/$Z$7*100</f>
        <v>47.593498500867923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25" id="{A341224A-9E5D-45B8-A193-25AEB3A902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28" id="{831DB887-3800-4809-9394-A55BF8E996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31" id="{772B60B9-EBF3-4795-9EB5-46AE31ABB9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34" id="{8F41F2AE-8B17-4551-898C-567C602B18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814CE-F394-4928-B3E8-77487A99C315}">
  <sheetPr codeName="Sheet6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Bass Coast</v>
      </c>
      <c r="T1" s="113"/>
      <c r="U1" s="113"/>
      <c r="V1" s="113"/>
      <c r="W1" s="113"/>
      <c r="X1" s="113"/>
      <c r="Y1" s="114" t="str">
        <f>Y3</f>
        <v>8.5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120</v>
      </c>
      <c r="Y3" s="118" t="s">
        <v>217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8.5 Bass Coast,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19854</v>
      </c>
      <c r="U4" s="121">
        <v>20402</v>
      </c>
      <c r="V4" s="121">
        <v>20869</v>
      </c>
      <c r="W4" s="121">
        <v>20765</v>
      </c>
      <c r="X4" s="121">
        <v>21014</v>
      </c>
      <c r="Y4" s="121">
        <v>22533</v>
      </c>
      <c r="Z4" s="121">
        <v>23996</v>
      </c>
      <c r="AB4" s="122" t="str">
        <f>TEXT(Z4,"###,###")</f>
        <v>23,996</v>
      </c>
      <c r="AD4" s="123">
        <f>Z4/Y4-1</f>
        <v>6.4926995961478662E-2</v>
      </c>
      <c r="AF4" s="123">
        <f t="shared" ref="AF4:AF9" si="0">Z4/T4-1</f>
        <v>0.20862294751687327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10004</v>
      </c>
      <c r="U5" s="121">
        <v>10273</v>
      </c>
      <c r="V5" s="121">
        <v>10198</v>
      </c>
      <c r="W5" s="121">
        <v>10297</v>
      </c>
      <c r="X5" s="121">
        <v>10314</v>
      </c>
      <c r="Y5" s="121">
        <v>10990</v>
      </c>
      <c r="Z5" s="121">
        <v>11809</v>
      </c>
      <c r="AB5" s="122" t="str">
        <f>TEXT(Z5,"###,###")</f>
        <v>11,809</v>
      </c>
      <c r="AD5" s="123">
        <f t="shared" ref="AD5:AD9" si="1">Z5/Y5-1</f>
        <v>7.4522292993630668E-2</v>
      </c>
      <c r="AF5" s="123">
        <f t="shared" si="0"/>
        <v>0.18042782886845266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9848</v>
      </c>
      <c r="U6" s="121">
        <v>10129</v>
      </c>
      <c r="V6" s="121">
        <v>10671</v>
      </c>
      <c r="W6" s="121">
        <v>10468</v>
      </c>
      <c r="X6" s="121">
        <v>10700</v>
      </c>
      <c r="Y6" s="121">
        <v>11543</v>
      </c>
      <c r="Z6" s="121">
        <v>12187</v>
      </c>
      <c r="AB6" s="122" t="str">
        <f>TEXT(Z6,"###,###")</f>
        <v>12,187</v>
      </c>
      <c r="AD6" s="123">
        <f t="shared" si="1"/>
        <v>5.5791388720436652E-2</v>
      </c>
      <c r="AF6" s="123">
        <f t="shared" si="0"/>
        <v>0.23751015434606004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14466</v>
      </c>
      <c r="U7" s="121">
        <v>14662</v>
      </c>
      <c r="V7" s="121">
        <v>14828</v>
      </c>
      <c r="W7" s="121">
        <v>15046</v>
      </c>
      <c r="X7" s="121">
        <v>15361</v>
      </c>
      <c r="Y7" s="121">
        <v>16263</v>
      </c>
      <c r="Z7" s="121">
        <v>17295</v>
      </c>
      <c r="AB7" s="122" t="str">
        <f>TEXT(Z7,"###,###")</f>
        <v>17,295</v>
      </c>
      <c r="AD7" s="123">
        <f t="shared" si="1"/>
        <v>6.3456926766279231E-2</v>
      </c>
      <c r="AF7" s="123">
        <f t="shared" si="0"/>
        <v>0.19556200746578178</v>
      </c>
    </row>
    <row r="8" spans="1:32" ht="17.25" customHeight="1" x14ac:dyDescent="0.25">
      <c r="A8" s="44" t="s">
        <v>13</v>
      </c>
      <c r="B8" s="45"/>
      <c r="C8" s="46"/>
      <c r="D8" s="47" t="str">
        <f>AB4</f>
        <v>23,996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17,295</v>
      </c>
      <c r="P8" s="48"/>
      <c r="S8" s="120" t="s">
        <v>88</v>
      </c>
      <c r="T8" s="121">
        <v>28500.26</v>
      </c>
      <c r="U8" s="121">
        <v>28614.400000000001</v>
      </c>
      <c r="V8" s="121">
        <v>28219.63</v>
      </c>
      <c r="W8" s="121">
        <v>30000</v>
      </c>
      <c r="X8" s="121">
        <v>32346</v>
      </c>
      <c r="Y8" s="121">
        <v>32132</v>
      </c>
      <c r="Z8" s="121">
        <v>34105.9</v>
      </c>
      <c r="AB8" s="122" t="str">
        <f>TEXT(Z8,"$###,###")</f>
        <v>$34,106</v>
      </c>
      <c r="AD8" s="123">
        <f t="shared" si="1"/>
        <v>6.1430972239512105E-2</v>
      </c>
      <c r="AF8" s="123">
        <f t="shared" si="0"/>
        <v>0.19668732846647718</v>
      </c>
    </row>
    <row r="9" spans="1:32" x14ac:dyDescent="0.25">
      <c r="A9" s="52" t="s">
        <v>15</v>
      </c>
      <c r="B9" s="53"/>
      <c r="C9" s="54"/>
      <c r="D9" s="55">
        <f>AD104</f>
        <v>69.736622770461736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50.592656837236191</v>
      </c>
      <c r="P9" s="56" t="s">
        <v>89</v>
      </c>
      <c r="S9" s="120" t="s">
        <v>7</v>
      </c>
      <c r="T9" s="121">
        <v>570062230</v>
      </c>
      <c r="U9" s="121">
        <v>553977859</v>
      </c>
      <c r="V9" s="121">
        <v>581271992</v>
      </c>
      <c r="W9" s="121">
        <v>613459980</v>
      </c>
      <c r="X9" s="121">
        <v>646268929</v>
      </c>
      <c r="Y9" s="121">
        <v>704146295</v>
      </c>
      <c r="Z9" s="121">
        <v>778444661</v>
      </c>
      <c r="AB9" s="122" t="str">
        <f>TEXT(Z9/1000000,"$#,###.0")&amp;" mil"</f>
        <v>$778.4 mil</v>
      </c>
      <c r="AD9" s="123">
        <f t="shared" si="1"/>
        <v>0.1055155250089046</v>
      </c>
      <c r="AF9" s="123">
        <f t="shared" si="0"/>
        <v>0.36554330393016921</v>
      </c>
    </row>
    <row r="10" spans="1:32" x14ac:dyDescent="0.25">
      <c r="A10" s="52" t="s">
        <v>18</v>
      </c>
      <c r="B10" s="53"/>
      <c r="C10" s="54"/>
      <c r="D10" s="55">
        <f>AD105</f>
        <v>17.769628271378561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49.395779126915293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85.487135010118536</v>
      </c>
      <c r="P11" s="56" t="s">
        <v>89</v>
      </c>
      <c r="S11" s="120" t="s">
        <v>30</v>
      </c>
      <c r="T11" s="125">
        <v>16222</v>
      </c>
      <c r="U11" s="125">
        <v>16723</v>
      </c>
      <c r="V11" s="125">
        <v>17190</v>
      </c>
      <c r="W11" s="125">
        <v>17146</v>
      </c>
      <c r="X11" s="125">
        <v>17324</v>
      </c>
      <c r="Y11" s="125">
        <v>18666</v>
      </c>
      <c r="Z11" s="125">
        <v>19877</v>
      </c>
    </row>
    <row r="12" spans="1:32" ht="28.5" customHeight="1" x14ac:dyDescent="0.25">
      <c r="A12" s="52" t="s">
        <v>20</v>
      </c>
      <c r="B12" s="54"/>
      <c r="C12" s="54"/>
      <c r="D12" s="55">
        <f>AD108</f>
        <v>20.370061676946158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23.816131830008676</v>
      </c>
      <c r="P12" s="56" t="s">
        <v>89</v>
      </c>
      <c r="S12" s="120" t="s">
        <v>31</v>
      </c>
      <c r="T12" s="125">
        <v>3635</v>
      </c>
      <c r="U12" s="125">
        <v>3677</v>
      </c>
      <c r="V12" s="125">
        <v>3679</v>
      </c>
      <c r="W12" s="125">
        <v>3620</v>
      </c>
      <c r="X12" s="125">
        <v>3689</v>
      </c>
      <c r="Y12" s="125">
        <v>3867</v>
      </c>
      <c r="Z12" s="125">
        <v>4120</v>
      </c>
    </row>
    <row r="13" spans="1:32" ht="15" customHeight="1" x14ac:dyDescent="0.25">
      <c r="A13" s="52" t="s">
        <v>21</v>
      </c>
      <c r="B13" s="54"/>
      <c r="C13" s="54"/>
      <c r="D13" s="55">
        <f>AD109</f>
        <v>15.977662943823971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19.924154025670944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31.209368228038002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629</v>
      </c>
      <c r="Z15" s="125">
        <v>604</v>
      </c>
      <c r="AB15" s="129">
        <f t="shared" ref="AB15:AB34" si="2">IF(Z15="np",0,Z15/$Z$34)</f>
        <v>2.5170861810301717E-2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96</v>
      </c>
      <c r="Z16" s="125">
        <v>90</v>
      </c>
      <c r="AB16" s="129">
        <f t="shared" si="2"/>
        <v>3.7506251041840308E-3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1017</v>
      </c>
      <c r="Z17" s="125">
        <v>1164</v>
      </c>
      <c r="AB17" s="129">
        <f t="shared" si="2"/>
        <v>4.8508084680780127E-2</v>
      </c>
    </row>
    <row r="18" spans="1:28" x14ac:dyDescent="0.25">
      <c r="A18" s="82" t="str">
        <f>$S$1&amp;" ("&amp;$T$2&amp;" to "&amp;$Z$2&amp;")"</f>
        <v>Bass Coast (2011-12 to 2017-18)</v>
      </c>
      <c r="B18" s="82"/>
      <c r="C18" s="82"/>
      <c r="D18" s="82"/>
      <c r="E18" s="82"/>
      <c r="F18" s="82"/>
      <c r="G18" s="82" t="str">
        <f>$S$1&amp;" ("&amp;$T$2&amp;" to "&amp;$Z$2&amp;")"</f>
        <v>Bass Coast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301</v>
      </c>
      <c r="Z18" s="125">
        <v>368</v>
      </c>
      <c r="AB18" s="129">
        <f t="shared" si="2"/>
        <v>1.5335889314885814E-2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2003</v>
      </c>
      <c r="Z19" s="125">
        <v>2540</v>
      </c>
      <c r="AB19" s="129">
        <f t="shared" si="2"/>
        <v>0.10585097516252709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596</v>
      </c>
      <c r="Z20" s="125">
        <v>677</v>
      </c>
      <c r="AB20" s="129">
        <f t="shared" si="2"/>
        <v>2.8213035505917652E-2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2067</v>
      </c>
      <c r="Z21" s="125">
        <v>2214</v>
      </c>
      <c r="AB21" s="129">
        <f t="shared" si="2"/>
        <v>9.2265377562927159E-2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2201</v>
      </c>
      <c r="Z22" s="125">
        <v>2346</v>
      </c>
      <c r="AB22" s="129">
        <f t="shared" si="2"/>
        <v>9.7766294382397062E-2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704</v>
      </c>
      <c r="Z23" s="125">
        <v>778</v>
      </c>
      <c r="AB23" s="129">
        <f t="shared" si="2"/>
        <v>3.2422070345057508E-2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134</v>
      </c>
      <c r="Z24" s="125">
        <v>159</v>
      </c>
      <c r="AB24" s="129">
        <f t="shared" si="2"/>
        <v>6.6261043507251207E-3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617</v>
      </c>
      <c r="Z25" s="125">
        <v>677</v>
      </c>
      <c r="AB25" s="129">
        <f t="shared" si="2"/>
        <v>2.8213035505917652E-2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434</v>
      </c>
      <c r="Z26" s="125">
        <v>576</v>
      </c>
      <c r="AB26" s="129">
        <f t="shared" si="2"/>
        <v>2.4004000666777797E-2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1036</v>
      </c>
      <c r="Z27" s="125">
        <v>1189</v>
      </c>
      <c r="AB27" s="129">
        <f t="shared" si="2"/>
        <v>4.9549924987497919E-2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1142</v>
      </c>
      <c r="Z28" s="125">
        <v>1414</v>
      </c>
      <c r="AB28" s="129">
        <f t="shared" si="2"/>
        <v>5.8926487747957994E-2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1027</v>
      </c>
      <c r="Z29" s="125">
        <v>911</v>
      </c>
      <c r="AB29" s="129">
        <f t="shared" si="2"/>
        <v>3.7964660776796132E-2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1743</v>
      </c>
      <c r="Z30" s="125">
        <v>1961</v>
      </c>
      <c r="AB30" s="129">
        <f t="shared" si="2"/>
        <v>8.1721953658943164E-2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2282</v>
      </c>
      <c r="Z31" s="125">
        <v>2377</v>
      </c>
      <c r="AB31" s="129">
        <f t="shared" si="2"/>
        <v>9.9058176362727124E-2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899</v>
      </c>
      <c r="Z32" s="125">
        <v>1044</v>
      </c>
      <c r="AB32" s="129">
        <f t="shared" si="2"/>
        <v>4.3507251208534756E-2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696</v>
      </c>
      <c r="Z33" s="125">
        <v>886</v>
      </c>
      <c r="AB33" s="129">
        <f t="shared" si="2"/>
        <v>3.6922820470078346E-2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22533</v>
      </c>
      <c r="Z34" s="132">
        <v>23996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</v>
      </c>
      <c r="Y44" s="125">
        <v>8</v>
      </c>
      <c r="Z44" s="125">
        <v>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242</v>
      </c>
      <c r="Y45" s="125">
        <v>253</v>
      </c>
      <c r="Z45" s="125">
        <v>235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515</v>
      </c>
      <c r="Y46" s="125">
        <v>543</v>
      </c>
      <c r="Z46" s="125">
        <v>616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783</v>
      </c>
      <c r="Y47" s="125">
        <v>818</v>
      </c>
      <c r="Z47" s="125">
        <v>822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946</v>
      </c>
      <c r="Y48" s="125">
        <v>991</v>
      </c>
      <c r="Z48" s="125">
        <v>1168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Bass Coast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955</v>
      </c>
      <c r="Y49" s="125">
        <v>1074</v>
      </c>
      <c r="Z49" s="125">
        <v>1054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900</v>
      </c>
      <c r="Y50" s="125">
        <v>972</v>
      </c>
      <c r="Z50" s="125">
        <v>1048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981</v>
      </c>
      <c r="Y51" s="125">
        <v>993</v>
      </c>
      <c r="Z51" s="125">
        <v>1019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1090</v>
      </c>
      <c r="Y52" s="125">
        <v>1147</v>
      </c>
      <c r="Z52" s="125">
        <v>1234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947</v>
      </c>
      <c r="Y53" s="125">
        <v>1002</v>
      </c>
      <c r="Z53" s="125">
        <v>1103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1076</v>
      </c>
      <c r="Y54" s="125">
        <v>1196</v>
      </c>
      <c r="Z54" s="125">
        <v>1324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940</v>
      </c>
      <c r="Y55" s="125">
        <v>988</v>
      </c>
      <c r="Z55" s="125">
        <v>1083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535</v>
      </c>
      <c r="Y56" s="125">
        <v>581</v>
      </c>
      <c r="Z56" s="125">
        <v>604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210</v>
      </c>
      <c r="Y57" s="125">
        <v>236</v>
      </c>
      <c r="Z57" s="125">
        <v>291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100</v>
      </c>
      <c r="Y58" s="125">
        <v>102</v>
      </c>
      <c r="Z58" s="125">
        <v>111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52</v>
      </c>
      <c r="Y59" s="125">
        <v>62</v>
      </c>
      <c r="Z59" s="125">
        <v>63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28</v>
      </c>
      <c r="Y60" s="125">
        <v>25</v>
      </c>
      <c r="Z60" s="125">
        <v>31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10314</v>
      </c>
      <c r="Y61" s="125">
        <v>10990</v>
      </c>
      <c r="Z61" s="125">
        <v>11809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11</v>
      </c>
      <c r="Y63" s="125">
        <v>12</v>
      </c>
      <c r="Z63" s="125">
        <v>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Bass Coast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280</v>
      </c>
      <c r="Y64" s="125">
        <v>249</v>
      </c>
      <c r="Z64" s="125">
        <v>289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595</v>
      </c>
      <c r="Y65" s="125">
        <v>661</v>
      </c>
      <c r="Z65" s="125">
        <v>700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781</v>
      </c>
      <c r="Y66" s="125">
        <v>818</v>
      </c>
      <c r="Z66" s="125">
        <v>860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977</v>
      </c>
      <c r="Y67" s="125">
        <v>1039</v>
      </c>
      <c r="Z67" s="125">
        <v>1052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904</v>
      </c>
      <c r="Y68" s="125">
        <v>964</v>
      </c>
      <c r="Z68" s="125">
        <v>1015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914</v>
      </c>
      <c r="Y69" s="125">
        <v>961</v>
      </c>
      <c r="Z69" s="125">
        <v>1033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1089</v>
      </c>
      <c r="Y70" s="125">
        <v>1129</v>
      </c>
      <c r="Z70" s="125">
        <v>1172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1053</v>
      </c>
      <c r="Y71" s="125">
        <v>1166</v>
      </c>
      <c r="Z71" s="125">
        <v>1290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1221</v>
      </c>
      <c r="Y72" s="125">
        <v>1303</v>
      </c>
      <c r="Z72" s="125">
        <v>1360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1160</v>
      </c>
      <c r="Y73" s="125">
        <v>1331</v>
      </c>
      <c r="Z73" s="125">
        <v>1370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931</v>
      </c>
      <c r="Y74" s="125">
        <v>1063</v>
      </c>
      <c r="Z74" s="125">
        <v>1142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436</v>
      </c>
      <c r="Y75" s="125">
        <v>477</v>
      </c>
      <c r="Z75" s="125">
        <v>497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162</v>
      </c>
      <c r="Y76" s="125">
        <v>190</v>
      </c>
      <c r="Z76" s="125">
        <v>205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89</v>
      </c>
      <c r="Y77" s="125">
        <v>89</v>
      </c>
      <c r="Z77" s="125">
        <v>90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46</v>
      </c>
      <c r="Y78" s="125">
        <v>44</v>
      </c>
      <c r="Z78" s="125">
        <v>49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51</v>
      </c>
      <c r="Y79" s="125">
        <v>47</v>
      </c>
      <c r="Z79" s="125">
        <v>60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10700</v>
      </c>
      <c r="Y80" s="125">
        <v>11543</v>
      </c>
      <c r="Z80" s="125">
        <v>12187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Bass Coast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861</v>
      </c>
      <c r="Y83" s="125">
        <v>943</v>
      </c>
      <c r="Z83" s="125">
        <v>1018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769</v>
      </c>
      <c r="Y84" s="125">
        <v>790</v>
      </c>
      <c r="Z84" s="125">
        <v>847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23,996</v>
      </c>
      <c r="D85" s="96">
        <f t="shared" ref="D85:D90" si="4">AD4</f>
        <v>6.4926995961478662E-2</v>
      </c>
      <c r="E85" s="97">
        <f t="shared" ref="E85:E90" si="5">AD4</f>
        <v>6.4926995961478662E-2</v>
      </c>
      <c r="F85" s="96">
        <f t="shared" ref="F85:F90" si="6">AF4</f>
        <v>0.20862294751687327</v>
      </c>
      <c r="G85" s="97">
        <f t="shared" ref="G85:G90" si="7">AF4</f>
        <v>0.20862294751687327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1254</v>
      </c>
      <c r="Y85" s="125">
        <v>1362</v>
      </c>
      <c r="Z85" s="125">
        <v>1506</v>
      </c>
    </row>
    <row r="86" spans="1:32" ht="15" customHeight="1" x14ac:dyDescent="0.25">
      <c r="A86" s="98" t="s">
        <v>4</v>
      </c>
      <c r="B86" s="95"/>
      <c r="C86" s="109" t="str">
        <f t="shared" si="3"/>
        <v>11,809</v>
      </c>
      <c r="D86" s="96">
        <f t="shared" si="4"/>
        <v>7.4522292993630668E-2</v>
      </c>
      <c r="E86" s="97">
        <f t="shared" si="5"/>
        <v>7.4522292993630668E-2</v>
      </c>
      <c r="F86" s="96">
        <f t="shared" si="6"/>
        <v>0.18042782886845266</v>
      </c>
      <c r="G86" s="97">
        <f t="shared" si="7"/>
        <v>0.18042782886845266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451</v>
      </c>
      <c r="Y86" s="125">
        <v>481</v>
      </c>
      <c r="Z86" s="125">
        <v>489</v>
      </c>
    </row>
    <row r="87" spans="1:32" ht="15" customHeight="1" x14ac:dyDescent="0.25">
      <c r="A87" s="98" t="s">
        <v>5</v>
      </c>
      <c r="B87" s="95"/>
      <c r="C87" s="109" t="str">
        <f t="shared" si="3"/>
        <v>12,187</v>
      </c>
      <c r="D87" s="96">
        <f t="shared" si="4"/>
        <v>5.5791388720436652E-2</v>
      </c>
      <c r="E87" s="97">
        <f t="shared" si="5"/>
        <v>5.5791388720436652E-2</v>
      </c>
      <c r="F87" s="96">
        <f t="shared" si="6"/>
        <v>0.23751015434606004</v>
      </c>
      <c r="G87" s="97">
        <f t="shared" si="7"/>
        <v>0.23751015434606004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193</v>
      </c>
      <c r="Y87" s="125">
        <v>226</v>
      </c>
      <c r="Z87" s="125">
        <v>249</v>
      </c>
    </row>
    <row r="88" spans="1:32" ht="15" customHeight="1" x14ac:dyDescent="0.25">
      <c r="A88" s="95" t="s">
        <v>6</v>
      </c>
      <c r="B88" s="95"/>
      <c r="C88" s="109" t="str">
        <f t="shared" si="3"/>
        <v>17,295</v>
      </c>
      <c r="D88" s="96">
        <f t="shared" si="4"/>
        <v>6.3456926766279231E-2</v>
      </c>
      <c r="E88" s="97">
        <f t="shared" si="5"/>
        <v>6.3456926766279231E-2</v>
      </c>
      <c r="F88" s="96">
        <f t="shared" si="6"/>
        <v>0.19556200746578178</v>
      </c>
      <c r="G88" s="97">
        <f t="shared" si="7"/>
        <v>0.19556200746578178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432</v>
      </c>
      <c r="Y88" s="125">
        <v>462</v>
      </c>
      <c r="Z88" s="125">
        <v>517</v>
      </c>
    </row>
    <row r="89" spans="1:32" ht="15" customHeight="1" x14ac:dyDescent="0.25">
      <c r="A89" s="95" t="s">
        <v>104</v>
      </c>
      <c r="B89" s="95"/>
      <c r="C89" s="146" t="str">
        <f t="shared" si="3"/>
        <v>$34,106</v>
      </c>
      <c r="D89" s="96">
        <f t="shared" si="4"/>
        <v>6.1430972239512105E-2</v>
      </c>
      <c r="E89" s="97">
        <f t="shared" si="5"/>
        <v>6.1430972239512105E-2</v>
      </c>
      <c r="F89" s="96">
        <f t="shared" si="6"/>
        <v>0.19668732846647718</v>
      </c>
      <c r="G89" s="97">
        <f t="shared" si="7"/>
        <v>0.19668732846647718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497</v>
      </c>
      <c r="Y89" s="125">
        <v>545</v>
      </c>
      <c r="Z89" s="125">
        <v>584</v>
      </c>
    </row>
    <row r="90" spans="1:32" ht="15" customHeight="1" x14ac:dyDescent="0.25">
      <c r="A90" s="95" t="s">
        <v>7</v>
      </c>
      <c r="B90" s="95"/>
      <c r="C90" s="109" t="str">
        <f t="shared" si="3"/>
        <v>$778.4 mil</v>
      </c>
      <c r="D90" s="96">
        <f t="shared" si="4"/>
        <v>0.1055155250089046</v>
      </c>
      <c r="E90" s="97">
        <f t="shared" si="5"/>
        <v>0.1055155250089046</v>
      </c>
      <c r="F90" s="96">
        <f t="shared" si="6"/>
        <v>0.36554330393016921</v>
      </c>
      <c r="G90" s="97">
        <f t="shared" si="7"/>
        <v>0.36554330393016921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895</v>
      </c>
      <c r="Y90" s="125">
        <v>910</v>
      </c>
      <c r="Z90" s="125">
        <v>972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7769</v>
      </c>
      <c r="Y91" s="125">
        <v>8190</v>
      </c>
      <c r="Z91" s="125">
        <v>8751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552</v>
      </c>
      <c r="Y93" s="125">
        <v>661</v>
      </c>
      <c r="Z93" s="125">
        <v>726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1348</v>
      </c>
      <c r="Y94" s="125">
        <v>1489</v>
      </c>
      <c r="Z94" s="125">
        <v>1541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263</v>
      </c>
      <c r="Y95" s="125">
        <v>259</v>
      </c>
      <c r="Z95" s="125">
        <v>295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1061</v>
      </c>
      <c r="Y96" s="125">
        <v>1119</v>
      </c>
      <c r="Z96" s="125">
        <v>1283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1116</v>
      </c>
      <c r="Y97" s="125">
        <v>1232</v>
      </c>
      <c r="Z97" s="125">
        <v>1238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863</v>
      </c>
      <c r="Y98" s="125">
        <v>913</v>
      </c>
      <c r="Z98" s="125">
        <v>1011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42</v>
      </c>
      <c r="Y99" s="125">
        <v>53</v>
      </c>
      <c r="Z99" s="125">
        <v>58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540</v>
      </c>
      <c r="Y100" s="125">
        <v>582</v>
      </c>
      <c r="Z100" s="125">
        <v>612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7589</v>
      </c>
      <c r="Y101" s="125">
        <v>8073</v>
      </c>
      <c r="Z101" s="125">
        <v>8540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14006</v>
      </c>
      <c r="Y104" s="125">
        <v>15477</v>
      </c>
      <c r="Z104" s="125">
        <v>16734</v>
      </c>
      <c r="AB104" s="122" t="str">
        <f>TEXT(Z104,"###,###")</f>
        <v>16,734</v>
      </c>
      <c r="AD104" s="143">
        <f>Z104/($Z$4)*100</f>
        <v>69.736622770461736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3938</v>
      </c>
      <c r="Y105" s="125">
        <v>4279</v>
      </c>
      <c r="Z105" s="125">
        <v>4264</v>
      </c>
      <c r="AB105" s="122" t="str">
        <f>TEXT(Z105,"###,###")</f>
        <v>4,264</v>
      </c>
      <c r="AD105" s="143">
        <f>Z105/($Z$4)*100</f>
        <v>17.769628271378561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17944</v>
      </c>
      <c r="Y106" s="132">
        <v>19756</v>
      </c>
      <c r="Z106" s="132">
        <v>20998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3674</v>
      </c>
      <c r="Y108" s="125">
        <v>4168</v>
      </c>
      <c r="Z108" s="125">
        <v>4888</v>
      </c>
      <c r="AB108" s="122" t="str">
        <f>TEXT(Z108,"###,###")</f>
        <v>4,888</v>
      </c>
      <c r="AD108" s="143">
        <f>Z108/($Z$4)*100</f>
        <v>20.370061676946158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3161</v>
      </c>
      <c r="Y109" s="125">
        <v>3581</v>
      </c>
      <c r="Z109" s="125">
        <v>3834</v>
      </c>
      <c r="AB109" s="122" t="str">
        <f>TEXT(Z109,"###,###")</f>
        <v>3,834</v>
      </c>
      <c r="AD109" s="143">
        <f>Z109/($Z$4)*100</f>
        <v>15.977662943823971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4446</v>
      </c>
      <c r="Y110" s="125">
        <v>4728</v>
      </c>
      <c r="Z110" s="125">
        <v>4781</v>
      </c>
      <c r="AB110" s="122" t="str">
        <f>TEXT(Z110,"###,###")</f>
        <v>4,781</v>
      </c>
      <c r="AD110" s="143">
        <f>Z110/($Z$4)*100</f>
        <v>19.924154025670944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6663</v>
      </c>
      <c r="Y111" s="125">
        <v>7279</v>
      </c>
      <c r="Z111" s="125">
        <v>7489</v>
      </c>
      <c r="AB111" s="122" t="str">
        <f>TEXT(Z111,"###,###")</f>
        <v>7,489</v>
      </c>
      <c r="AD111" s="143">
        <f>Z111/($Z$4)*100</f>
        <v>31.209368228038002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21014</v>
      </c>
      <c r="Y112" s="125">
        <v>22533</v>
      </c>
      <c r="Z112" s="125">
        <v>23996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41.26</v>
      </c>
      <c r="U118" s="144">
        <v>41.66</v>
      </c>
      <c r="V118" s="144">
        <v>40.86</v>
      </c>
      <c r="W118" s="144">
        <v>44.96</v>
      </c>
      <c r="X118" s="144">
        <v>47.35</v>
      </c>
      <c r="Y118" s="144">
        <v>44.65</v>
      </c>
      <c r="Z118" s="144">
        <v>44.83</v>
      </c>
      <c r="AB118" s="122" t="str">
        <f>TEXT(Z118,"##.0")</f>
        <v>44.8</v>
      </c>
    </row>
    <row r="120" spans="19:32" x14ac:dyDescent="0.25">
      <c r="S120" s="115" t="s">
        <v>106</v>
      </c>
      <c r="T120" s="125">
        <v>10834</v>
      </c>
      <c r="U120" s="125">
        <v>10984</v>
      </c>
      <c r="V120" s="125">
        <v>11149</v>
      </c>
      <c r="W120" s="125">
        <v>11427</v>
      </c>
      <c r="X120" s="125">
        <v>11671</v>
      </c>
      <c r="Y120" s="125">
        <v>12396</v>
      </c>
      <c r="Z120" s="125">
        <v>13176</v>
      </c>
      <c r="AB120" s="122" t="str">
        <f>TEXT(Z120,"###,###")</f>
        <v>13,176</v>
      </c>
    </row>
    <row r="121" spans="19:32" x14ac:dyDescent="0.25">
      <c r="S121" s="115" t="s">
        <v>107</v>
      </c>
      <c r="T121" s="125">
        <v>2263</v>
      </c>
      <c r="U121" s="125">
        <v>2293</v>
      </c>
      <c r="V121" s="125">
        <v>2306</v>
      </c>
      <c r="W121" s="125">
        <v>2283</v>
      </c>
      <c r="X121" s="125">
        <v>2307</v>
      </c>
      <c r="Y121" s="125">
        <v>2356</v>
      </c>
      <c r="Z121" s="125">
        <v>2510</v>
      </c>
      <c r="AB121" s="122" t="str">
        <f>TEXT(Z121,"###,###")</f>
        <v>2,510</v>
      </c>
    </row>
    <row r="122" spans="19:32" x14ac:dyDescent="0.25">
      <c r="S122" s="115" t="s">
        <v>108</v>
      </c>
      <c r="T122" s="125">
        <v>1368</v>
      </c>
      <c r="U122" s="125">
        <v>1382</v>
      </c>
      <c r="V122" s="125">
        <v>1375</v>
      </c>
      <c r="W122" s="125">
        <v>1332</v>
      </c>
      <c r="X122" s="125">
        <v>1383</v>
      </c>
      <c r="Y122" s="125">
        <v>1511</v>
      </c>
      <c r="Z122" s="125">
        <v>1609</v>
      </c>
      <c r="AB122" s="122" t="str">
        <f>TEXT(Z122,"###,###")</f>
        <v>1,609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12202</v>
      </c>
      <c r="U124" s="125">
        <v>12366</v>
      </c>
      <c r="V124" s="125">
        <v>12524</v>
      </c>
      <c r="W124" s="125">
        <v>12759</v>
      </c>
      <c r="X124" s="125">
        <v>13054</v>
      </c>
      <c r="Y124" s="125">
        <v>13907</v>
      </c>
      <c r="Z124" s="125">
        <v>14785</v>
      </c>
      <c r="AB124" s="122" t="str">
        <f>TEXT(Z124,"###,###")</f>
        <v>14,785</v>
      </c>
      <c r="AD124" s="139">
        <f>Z124/$Z$7*100</f>
        <v>85.487135010118536</v>
      </c>
    </row>
    <row r="125" spans="19:32" x14ac:dyDescent="0.25">
      <c r="S125" s="115" t="s">
        <v>110</v>
      </c>
      <c r="T125" s="125">
        <v>3631</v>
      </c>
      <c r="U125" s="125">
        <v>3675</v>
      </c>
      <c r="V125" s="125">
        <v>3681</v>
      </c>
      <c r="W125" s="125">
        <v>3615</v>
      </c>
      <c r="X125" s="125">
        <v>3690</v>
      </c>
      <c r="Y125" s="125">
        <v>3867</v>
      </c>
      <c r="Z125" s="125">
        <v>4119</v>
      </c>
      <c r="AB125" s="122" t="str">
        <f>TEXT(Z125,"###,###")</f>
        <v>4,119</v>
      </c>
      <c r="AD125" s="139">
        <f>Z125/$Z$7*100</f>
        <v>23.816131830008676</v>
      </c>
    </row>
    <row r="127" spans="19:32" x14ac:dyDescent="0.25">
      <c r="S127" s="115" t="s">
        <v>111</v>
      </c>
      <c r="T127" s="125">
        <v>7516</v>
      </c>
      <c r="U127" s="125">
        <v>7587</v>
      </c>
      <c r="V127" s="125">
        <v>7594</v>
      </c>
      <c r="W127" s="125">
        <v>7702</v>
      </c>
      <c r="X127" s="125">
        <v>7774</v>
      </c>
      <c r="Y127" s="125">
        <v>8190</v>
      </c>
      <c r="Z127" s="125">
        <v>8750</v>
      </c>
      <c r="AB127" s="122" t="str">
        <f>TEXT(Z127,"###,###")</f>
        <v>8,750</v>
      </c>
      <c r="AD127" s="139">
        <f>Z127/$Z$7*100</f>
        <v>50.592656837236191</v>
      </c>
    </row>
    <row r="128" spans="19:32" x14ac:dyDescent="0.25">
      <c r="S128" s="115" t="s">
        <v>112</v>
      </c>
      <c r="T128" s="125">
        <v>6948</v>
      </c>
      <c r="U128" s="125">
        <v>7078</v>
      </c>
      <c r="V128" s="125">
        <v>7234</v>
      </c>
      <c r="W128" s="125">
        <v>7348</v>
      </c>
      <c r="X128" s="125">
        <v>7587</v>
      </c>
      <c r="Y128" s="125">
        <v>8073</v>
      </c>
      <c r="Z128" s="125">
        <v>8543</v>
      </c>
      <c r="AB128" s="122" t="str">
        <f>TEXT(Z128,"###,###")</f>
        <v>8,543</v>
      </c>
      <c r="AD128" s="139">
        <f>Z128/$Z$7*100</f>
        <v>49.395779126915293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55" id="{30A5F982-CD36-4CEA-BD32-D522D5F460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58" id="{0076916E-B488-45D9-B1FD-C12A3A3B52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61" id="{B21951EC-151F-4710-901C-F8F1D8386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64" id="{FA7B3BB1-2C21-4C54-B310-D7514F19F4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B63BB-3A60-4318-93ED-B304BE006AA8}">
  <sheetPr codeName="Sheet12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Port Phillip</v>
      </c>
      <c r="T1" s="113"/>
      <c r="U1" s="113"/>
      <c r="V1" s="113"/>
      <c r="W1" s="113"/>
      <c r="X1" s="113"/>
      <c r="Y1" s="114" t="str">
        <f>Y3</f>
        <v>8.59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178</v>
      </c>
      <c r="Y3" s="118" t="s">
        <v>266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8.59 Port Phillip,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100456</v>
      </c>
      <c r="U4" s="121">
        <v>103101</v>
      </c>
      <c r="V4" s="121">
        <v>105328</v>
      </c>
      <c r="W4" s="121">
        <v>106355</v>
      </c>
      <c r="X4" s="121">
        <v>106500</v>
      </c>
      <c r="Y4" s="121">
        <v>112891</v>
      </c>
      <c r="Z4" s="121">
        <v>116911</v>
      </c>
      <c r="AB4" s="122" t="str">
        <f>TEXT(Z4,"###,###")</f>
        <v>116,911</v>
      </c>
      <c r="AD4" s="123">
        <f>Z4/Y4-1</f>
        <v>3.5609570293468895E-2</v>
      </c>
      <c r="AF4" s="123">
        <f t="shared" ref="AF4:AF9" si="0">Z4/T4-1</f>
        <v>0.16380305805526807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49498</v>
      </c>
      <c r="U5" s="121">
        <v>50743</v>
      </c>
      <c r="V5" s="121">
        <v>51871</v>
      </c>
      <c r="W5" s="121">
        <v>52244</v>
      </c>
      <c r="X5" s="121">
        <v>52322</v>
      </c>
      <c r="Y5" s="121">
        <v>55195</v>
      </c>
      <c r="Z5" s="121">
        <v>57164</v>
      </c>
      <c r="AB5" s="122" t="str">
        <f>TEXT(Z5,"###,###")</f>
        <v>57,164</v>
      </c>
      <c r="AD5" s="123">
        <f t="shared" ref="AD5:AD9" si="1">Z5/Y5-1</f>
        <v>3.5673521152278287E-2</v>
      </c>
      <c r="AF5" s="123">
        <f t="shared" si="0"/>
        <v>0.15487494444219974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50958</v>
      </c>
      <c r="U6" s="121">
        <v>52358</v>
      </c>
      <c r="V6" s="121">
        <v>53457</v>
      </c>
      <c r="W6" s="121">
        <v>54111</v>
      </c>
      <c r="X6" s="121">
        <v>54178</v>
      </c>
      <c r="Y6" s="121">
        <v>57696</v>
      </c>
      <c r="Z6" s="121">
        <v>59743</v>
      </c>
      <c r="AB6" s="122" t="str">
        <f>TEXT(Z6,"###,###")</f>
        <v>59,743</v>
      </c>
      <c r="AD6" s="123">
        <f t="shared" si="1"/>
        <v>3.5479062673322348E-2</v>
      </c>
      <c r="AF6" s="123">
        <f t="shared" si="0"/>
        <v>0.17239687585855012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68308</v>
      </c>
      <c r="U7" s="121">
        <v>69950</v>
      </c>
      <c r="V7" s="121">
        <v>71309</v>
      </c>
      <c r="W7" s="121">
        <v>71277</v>
      </c>
      <c r="X7" s="121">
        <v>71482</v>
      </c>
      <c r="Y7" s="121">
        <v>74133</v>
      </c>
      <c r="Z7" s="121">
        <v>76654</v>
      </c>
      <c r="AB7" s="122" t="str">
        <f>TEXT(Z7,"###,###")</f>
        <v>76,654</v>
      </c>
      <c r="AD7" s="123">
        <f t="shared" si="1"/>
        <v>3.4006447870718937E-2</v>
      </c>
      <c r="AF7" s="123">
        <f t="shared" si="0"/>
        <v>0.12218188206359426</v>
      </c>
    </row>
    <row r="8" spans="1:32" ht="17.25" customHeight="1" x14ac:dyDescent="0.25">
      <c r="A8" s="44" t="s">
        <v>13</v>
      </c>
      <c r="B8" s="45"/>
      <c r="C8" s="46"/>
      <c r="D8" s="47" t="str">
        <f>AB4</f>
        <v>116,911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76,654</v>
      </c>
      <c r="P8" s="48"/>
      <c r="S8" s="120" t="s">
        <v>88</v>
      </c>
      <c r="T8" s="121">
        <v>46872.5</v>
      </c>
      <c r="U8" s="121">
        <v>47006.79</v>
      </c>
      <c r="V8" s="121">
        <v>46975.75</v>
      </c>
      <c r="W8" s="121">
        <v>49182.5</v>
      </c>
      <c r="X8" s="121">
        <v>50020</v>
      </c>
      <c r="Y8" s="121">
        <v>49903.58</v>
      </c>
      <c r="Z8" s="121">
        <v>51558.78</v>
      </c>
      <c r="AB8" s="122" t="str">
        <f>TEXT(Z8,"$###,###")</f>
        <v>$51,559</v>
      </c>
      <c r="AD8" s="123">
        <f t="shared" si="1"/>
        <v>3.31679610961777E-2</v>
      </c>
      <c r="AF8" s="123">
        <f t="shared" si="0"/>
        <v>9.9979305562963416E-2</v>
      </c>
    </row>
    <row r="9" spans="1:32" x14ac:dyDescent="0.25">
      <c r="A9" s="52" t="s">
        <v>15</v>
      </c>
      <c r="B9" s="53"/>
      <c r="C9" s="54"/>
      <c r="D9" s="55">
        <f>AD104</f>
        <v>80.746037584145199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49.891721240900672</v>
      </c>
      <c r="P9" s="56" t="s">
        <v>89</v>
      </c>
      <c r="S9" s="120" t="s">
        <v>7</v>
      </c>
      <c r="T9" s="121">
        <v>4719721380</v>
      </c>
      <c r="U9" s="121">
        <v>4916730755</v>
      </c>
      <c r="V9" s="121">
        <v>5113346135</v>
      </c>
      <c r="W9" s="121">
        <v>5243574775</v>
      </c>
      <c r="X9" s="121">
        <v>5415934540</v>
      </c>
      <c r="Y9" s="121">
        <v>5699543168</v>
      </c>
      <c r="Z9" s="121">
        <v>6128868511</v>
      </c>
      <c r="AB9" s="122" t="str">
        <f>TEXT(Z9/1000000,"$#,###.0")&amp;" mil"</f>
        <v>$6,128.9 mil</v>
      </c>
      <c r="AD9" s="123">
        <f t="shared" si="1"/>
        <v>7.5326272710844799E-2</v>
      </c>
      <c r="AF9" s="123">
        <f t="shared" si="0"/>
        <v>0.29856574520930734</v>
      </c>
    </row>
    <row r="10" spans="1:32" x14ac:dyDescent="0.25">
      <c r="A10" s="52" t="s">
        <v>18</v>
      </c>
      <c r="B10" s="53"/>
      <c r="C10" s="54"/>
      <c r="D10" s="55">
        <f>AD105</f>
        <v>12.370093489919682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50.103060505648756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94.002922221932323</v>
      </c>
      <c r="P11" s="56" t="s">
        <v>89</v>
      </c>
      <c r="S11" s="120" t="s">
        <v>30</v>
      </c>
      <c r="T11" s="125">
        <v>90158</v>
      </c>
      <c r="U11" s="125">
        <v>92848</v>
      </c>
      <c r="V11" s="125">
        <v>95172</v>
      </c>
      <c r="W11" s="125">
        <v>96431</v>
      </c>
      <c r="X11" s="125">
        <v>96214</v>
      </c>
      <c r="Y11" s="125">
        <v>102159</v>
      </c>
      <c r="Z11" s="125">
        <v>105650</v>
      </c>
    </row>
    <row r="12" spans="1:32" ht="28.5" customHeight="1" x14ac:dyDescent="0.25">
      <c r="A12" s="52" t="s">
        <v>20</v>
      </c>
      <c r="B12" s="54"/>
      <c r="C12" s="54"/>
      <c r="D12" s="55">
        <f>AD108</f>
        <v>17.314880550162091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14.691992590080099</v>
      </c>
      <c r="P12" s="56" t="s">
        <v>89</v>
      </c>
      <c r="S12" s="120" t="s">
        <v>31</v>
      </c>
      <c r="T12" s="125">
        <v>10298</v>
      </c>
      <c r="U12" s="125">
        <v>10253</v>
      </c>
      <c r="V12" s="125">
        <v>10156</v>
      </c>
      <c r="W12" s="125">
        <v>9924</v>
      </c>
      <c r="X12" s="125">
        <v>10286</v>
      </c>
      <c r="Y12" s="125">
        <v>10732</v>
      </c>
      <c r="Z12" s="125">
        <v>11261</v>
      </c>
    </row>
    <row r="13" spans="1:32" ht="15" customHeight="1" x14ac:dyDescent="0.25">
      <c r="A13" s="52" t="s">
        <v>21</v>
      </c>
      <c r="B13" s="54"/>
      <c r="C13" s="54"/>
      <c r="D13" s="55">
        <f>AD109</f>
        <v>13.519685914926738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23.064553378210775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39.21701123076528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1977</v>
      </c>
      <c r="Z15" s="125">
        <v>1828</v>
      </c>
      <c r="AB15" s="129">
        <f t="shared" ref="AB15:AB34" si="2">IF(Z15="np",0,Z15/$Z$34)</f>
        <v>1.5635825542506695E-2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253</v>
      </c>
      <c r="Z16" s="125">
        <v>206</v>
      </c>
      <c r="AB16" s="129">
        <f t="shared" si="2"/>
        <v>1.7620241038054589E-3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3647</v>
      </c>
      <c r="Z17" s="125">
        <v>3793</v>
      </c>
      <c r="AB17" s="129">
        <f t="shared" si="2"/>
        <v>3.2443482649194687E-2</v>
      </c>
    </row>
    <row r="18" spans="1:28" x14ac:dyDescent="0.25">
      <c r="A18" s="82" t="str">
        <f>$S$1&amp;" ("&amp;$T$2&amp;" to "&amp;$Z$2&amp;")"</f>
        <v>Port Phillip (2011-12 to 2017-18)</v>
      </c>
      <c r="B18" s="82"/>
      <c r="C18" s="82"/>
      <c r="D18" s="82"/>
      <c r="E18" s="82"/>
      <c r="F18" s="82"/>
      <c r="G18" s="82" t="str">
        <f>$S$1&amp;" ("&amp;$T$2&amp;" to "&amp;$Z$2&amp;")"</f>
        <v>Port Phillip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686</v>
      </c>
      <c r="Z18" s="125">
        <v>683</v>
      </c>
      <c r="AB18" s="129">
        <f t="shared" si="2"/>
        <v>5.842050790772468E-3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4231</v>
      </c>
      <c r="Z19" s="125">
        <v>4937</v>
      </c>
      <c r="AB19" s="129">
        <f t="shared" si="2"/>
        <v>4.2228703885861897E-2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4455</v>
      </c>
      <c r="Z20" s="125">
        <v>4373</v>
      </c>
      <c r="AB20" s="129">
        <f t="shared" si="2"/>
        <v>3.7404521388064424E-2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7266</v>
      </c>
      <c r="Z21" s="125">
        <v>7469</v>
      </c>
      <c r="AB21" s="129">
        <f t="shared" si="2"/>
        <v>6.3886204035548413E-2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10245</v>
      </c>
      <c r="Z22" s="125">
        <v>10900</v>
      </c>
      <c r="AB22" s="129">
        <f t="shared" si="2"/>
        <v>9.3233314230483019E-2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2464</v>
      </c>
      <c r="Z23" s="125">
        <v>2784</v>
      </c>
      <c r="AB23" s="129">
        <f t="shared" si="2"/>
        <v>2.3812985946574744E-2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4536</v>
      </c>
      <c r="Z24" s="125">
        <v>4462</v>
      </c>
      <c r="AB24" s="129">
        <f t="shared" si="2"/>
        <v>3.8165784229028922E-2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5904</v>
      </c>
      <c r="Z25" s="125">
        <v>6084</v>
      </c>
      <c r="AB25" s="129">
        <f t="shared" si="2"/>
        <v>5.2039585667730155E-2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2704</v>
      </c>
      <c r="Z26" s="125">
        <v>2820</v>
      </c>
      <c r="AB26" s="129">
        <f t="shared" si="2"/>
        <v>2.4120912488987348E-2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15234</v>
      </c>
      <c r="Z27" s="125">
        <v>17054</v>
      </c>
      <c r="AB27" s="129">
        <f t="shared" si="2"/>
        <v>0.14587164595290433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12975</v>
      </c>
      <c r="Z28" s="125">
        <v>14951</v>
      </c>
      <c r="AB28" s="129">
        <f t="shared" si="2"/>
        <v>0.12788360376696803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4127</v>
      </c>
      <c r="Z29" s="125">
        <v>3994</v>
      </c>
      <c r="AB29" s="129">
        <f t="shared" si="2"/>
        <v>3.4162739177665061E-2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8192</v>
      </c>
      <c r="Z30" s="125">
        <v>8502</v>
      </c>
      <c r="AB30" s="129">
        <f t="shared" si="2"/>
        <v>7.2721985099776759E-2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9026</v>
      </c>
      <c r="Z31" s="125">
        <v>9732</v>
      </c>
      <c r="AB31" s="129">
        <f t="shared" si="2"/>
        <v>8.3242808632207399E-2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3718</v>
      </c>
      <c r="Z32" s="125">
        <v>4320</v>
      </c>
      <c r="AB32" s="129">
        <f t="shared" si="2"/>
        <v>3.6951185089512534E-2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3117</v>
      </c>
      <c r="Z33" s="125">
        <v>3513</v>
      </c>
      <c r="AB33" s="129">
        <f t="shared" si="2"/>
        <v>3.0048498430429987E-2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112891</v>
      </c>
      <c r="Z34" s="132">
        <v>116911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16</v>
      </c>
      <c r="Y44" s="125">
        <v>21</v>
      </c>
      <c r="Z44" s="125">
        <v>18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195</v>
      </c>
      <c r="Y45" s="125">
        <v>246</v>
      </c>
      <c r="Z45" s="125">
        <v>238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1311</v>
      </c>
      <c r="Y46" s="125">
        <v>1476</v>
      </c>
      <c r="Z46" s="125">
        <v>1491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5090</v>
      </c>
      <c r="Y47" s="125">
        <v>5584</v>
      </c>
      <c r="Z47" s="125">
        <v>5821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10477</v>
      </c>
      <c r="Y48" s="125">
        <v>11019</v>
      </c>
      <c r="Z48" s="125">
        <v>11534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Port Phillip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9694</v>
      </c>
      <c r="Y49" s="125">
        <v>10105</v>
      </c>
      <c r="Z49" s="125">
        <v>10212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6626</v>
      </c>
      <c r="Y50" s="125">
        <v>6873</v>
      </c>
      <c r="Z50" s="125">
        <v>7249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5090</v>
      </c>
      <c r="Y51" s="125">
        <v>5141</v>
      </c>
      <c r="Z51" s="125">
        <v>5130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3944</v>
      </c>
      <c r="Y52" s="125">
        <v>4219</v>
      </c>
      <c r="Z52" s="125">
        <v>4472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3209</v>
      </c>
      <c r="Y53" s="125">
        <v>3315</v>
      </c>
      <c r="Z53" s="125">
        <v>3413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2751</v>
      </c>
      <c r="Y54" s="125">
        <v>2984</v>
      </c>
      <c r="Z54" s="125">
        <v>3070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1840</v>
      </c>
      <c r="Y55" s="125">
        <v>1969</v>
      </c>
      <c r="Z55" s="125">
        <v>2083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1193</v>
      </c>
      <c r="Y56" s="125">
        <v>1206</v>
      </c>
      <c r="Z56" s="125">
        <v>1204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554</v>
      </c>
      <c r="Y57" s="125">
        <v>646</v>
      </c>
      <c r="Z57" s="125">
        <v>674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201</v>
      </c>
      <c r="Y58" s="125">
        <v>258</v>
      </c>
      <c r="Z58" s="125">
        <v>251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71</v>
      </c>
      <c r="Y59" s="125">
        <v>77</v>
      </c>
      <c r="Z59" s="125">
        <v>84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57</v>
      </c>
      <c r="Y60" s="125">
        <v>53</v>
      </c>
      <c r="Z60" s="125">
        <v>62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52322</v>
      </c>
      <c r="Y61" s="125">
        <v>55195</v>
      </c>
      <c r="Z61" s="125">
        <v>57164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</v>
      </c>
      <c r="Y63" s="125">
        <v>5</v>
      </c>
      <c r="Z63" s="125">
        <v>17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Port Phillip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241</v>
      </c>
      <c r="Y64" s="125">
        <v>299</v>
      </c>
      <c r="Z64" s="125">
        <v>342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1638</v>
      </c>
      <c r="Y65" s="125">
        <v>1697</v>
      </c>
      <c r="Z65" s="125">
        <v>1605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6020</v>
      </c>
      <c r="Y66" s="125">
        <v>6576</v>
      </c>
      <c r="Z66" s="125">
        <v>6571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11422</v>
      </c>
      <c r="Y67" s="125">
        <v>12344</v>
      </c>
      <c r="Z67" s="125">
        <v>13149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9636</v>
      </c>
      <c r="Y68" s="125">
        <v>10015</v>
      </c>
      <c r="Z68" s="125">
        <v>10167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6309</v>
      </c>
      <c r="Y69" s="125">
        <v>6845</v>
      </c>
      <c r="Z69" s="125">
        <v>7065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4980</v>
      </c>
      <c r="Y70" s="125">
        <v>5073</v>
      </c>
      <c r="Z70" s="125">
        <v>5149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4254</v>
      </c>
      <c r="Y71" s="125">
        <v>4605</v>
      </c>
      <c r="Z71" s="125">
        <v>4826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3397</v>
      </c>
      <c r="Y72" s="125">
        <v>3635</v>
      </c>
      <c r="Z72" s="125">
        <v>3753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2826</v>
      </c>
      <c r="Y73" s="125">
        <v>2896</v>
      </c>
      <c r="Z73" s="125">
        <v>3112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1773</v>
      </c>
      <c r="Y74" s="125">
        <v>1908</v>
      </c>
      <c r="Z74" s="125">
        <v>2017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1023</v>
      </c>
      <c r="Y75" s="125">
        <v>1062</v>
      </c>
      <c r="Z75" s="125">
        <v>1031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378</v>
      </c>
      <c r="Y76" s="125">
        <v>473</v>
      </c>
      <c r="Z76" s="125">
        <v>502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128</v>
      </c>
      <c r="Y77" s="125">
        <v>146</v>
      </c>
      <c r="Z77" s="125">
        <v>153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67</v>
      </c>
      <c r="Y78" s="125">
        <v>56</v>
      </c>
      <c r="Z78" s="125">
        <v>69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67</v>
      </c>
      <c r="Y79" s="125">
        <v>57</v>
      </c>
      <c r="Z79" s="125">
        <v>60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54178</v>
      </c>
      <c r="Y80" s="125">
        <v>57696</v>
      </c>
      <c r="Z80" s="125">
        <v>59743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Port Phillip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6133</v>
      </c>
      <c r="Y83" s="125">
        <v>6348</v>
      </c>
      <c r="Z83" s="125">
        <v>6679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9337</v>
      </c>
      <c r="Y84" s="125">
        <v>9670</v>
      </c>
      <c r="Z84" s="125">
        <v>10173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116,911</v>
      </c>
      <c r="D85" s="96">
        <f t="shared" ref="D85:D90" si="4">AD4</f>
        <v>3.5609570293468895E-2</v>
      </c>
      <c r="E85" s="97">
        <f t="shared" ref="E85:E90" si="5">AD4</f>
        <v>3.5609570293468895E-2</v>
      </c>
      <c r="F85" s="96">
        <f t="shared" ref="F85:F90" si="6">AF4</f>
        <v>0.16380305805526807</v>
      </c>
      <c r="G85" s="97">
        <f t="shared" ref="G85:G90" si="7">AF4</f>
        <v>0.16380305805526807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3309</v>
      </c>
      <c r="Y85" s="125">
        <v>3382</v>
      </c>
      <c r="Z85" s="125">
        <v>3529</v>
      </c>
    </row>
    <row r="86" spans="1:32" ht="15" customHeight="1" x14ac:dyDescent="0.25">
      <c r="A86" s="98" t="s">
        <v>4</v>
      </c>
      <c r="B86" s="95"/>
      <c r="C86" s="109" t="str">
        <f t="shared" si="3"/>
        <v>57,164</v>
      </c>
      <c r="D86" s="96">
        <f t="shared" si="4"/>
        <v>3.5673521152278287E-2</v>
      </c>
      <c r="E86" s="97">
        <f t="shared" si="5"/>
        <v>3.5673521152278287E-2</v>
      </c>
      <c r="F86" s="96">
        <f t="shared" si="6"/>
        <v>0.15487494444219974</v>
      </c>
      <c r="G86" s="97">
        <f t="shared" si="7"/>
        <v>0.15487494444219974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2214</v>
      </c>
      <c r="Y86" s="125">
        <v>2234</v>
      </c>
      <c r="Z86" s="125">
        <v>2346</v>
      </c>
    </row>
    <row r="87" spans="1:32" ht="15" customHeight="1" x14ac:dyDescent="0.25">
      <c r="A87" s="98" t="s">
        <v>5</v>
      </c>
      <c r="B87" s="95"/>
      <c r="C87" s="109" t="str">
        <f t="shared" si="3"/>
        <v>59,743</v>
      </c>
      <c r="D87" s="96">
        <f t="shared" si="4"/>
        <v>3.5479062673322348E-2</v>
      </c>
      <c r="E87" s="97">
        <f t="shared" si="5"/>
        <v>3.5479062673322348E-2</v>
      </c>
      <c r="F87" s="96">
        <f t="shared" si="6"/>
        <v>0.17239687585855012</v>
      </c>
      <c r="G87" s="97">
        <f t="shared" si="7"/>
        <v>0.17239687585855012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2101</v>
      </c>
      <c r="Y87" s="125">
        <v>2329</v>
      </c>
      <c r="Z87" s="125">
        <v>2370</v>
      </c>
    </row>
    <row r="88" spans="1:32" ht="15" customHeight="1" x14ac:dyDescent="0.25">
      <c r="A88" s="95" t="s">
        <v>6</v>
      </c>
      <c r="B88" s="95"/>
      <c r="C88" s="109" t="str">
        <f t="shared" si="3"/>
        <v>76,654</v>
      </c>
      <c r="D88" s="96">
        <f t="shared" si="4"/>
        <v>3.4006447870718937E-2</v>
      </c>
      <c r="E88" s="97">
        <f t="shared" si="5"/>
        <v>3.4006447870718937E-2</v>
      </c>
      <c r="F88" s="96">
        <f t="shared" si="6"/>
        <v>0.12218188206359426</v>
      </c>
      <c r="G88" s="97">
        <f t="shared" si="7"/>
        <v>0.12218188206359426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1866</v>
      </c>
      <c r="Y88" s="125">
        <v>1904</v>
      </c>
      <c r="Z88" s="125">
        <v>1914</v>
      </c>
    </row>
    <row r="89" spans="1:32" ht="15" customHeight="1" x14ac:dyDescent="0.25">
      <c r="A89" s="95" t="s">
        <v>104</v>
      </c>
      <c r="B89" s="95"/>
      <c r="C89" s="146" t="str">
        <f t="shared" si="3"/>
        <v>$51,559</v>
      </c>
      <c r="D89" s="96">
        <f t="shared" si="4"/>
        <v>3.31679610961777E-2</v>
      </c>
      <c r="E89" s="97">
        <f t="shared" si="5"/>
        <v>3.31679610961777E-2</v>
      </c>
      <c r="F89" s="96">
        <f t="shared" si="6"/>
        <v>9.9979305562963416E-2</v>
      </c>
      <c r="G89" s="97">
        <f t="shared" si="7"/>
        <v>9.9979305562963416E-2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708</v>
      </c>
      <c r="Y89" s="125">
        <v>761</v>
      </c>
      <c r="Z89" s="125">
        <v>759</v>
      </c>
    </row>
    <row r="90" spans="1:32" ht="15" customHeight="1" x14ac:dyDescent="0.25">
      <c r="A90" s="95" t="s">
        <v>7</v>
      </c>
      <c r="B90" s="95"/>
      <c r="C90" s="109" t="str">
        <f t="shared" si="3"/>
        <v>$6,128.9 mil</v>
      </c>
      <c r="D90" s="96">
        <f t="shared" si="4"/>
        <v>7.5326272710844799E-2</v>
      </c>
      <c r="E90" s="97">
        <f t="shared" si="5"/>
        <v>7.5326272710844799E-2</v>
      </c>
      <c r="F90" s="96">
        <f t="shared" si="6"/>
        <v>0.29856574520930734</v>
      </c>
      <c r="G90" s="97">
        <f t="shared" si="7"/>
        <v>0.29856574520930734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1959</v>
      </c>
      <c r="Y90" s="125">
        <v>1998</v>
      </c>
      <c r="Z90" s="125">
        <v>2105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35730</v>
      </c>
      <c r="Y91" s="125">
        <v>36943</v>
      </c>
      <c r="Z91" s="125">
        <v>38244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5057</v>
      </c>
      <c r="Y93" s="125">
        <v>5304</v>
      </c>
      <c r="Z93" s="125">
        <v>5602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10358</v>
      </c>
      <c r="Y94" s="125">
        <v>10720</v>
      </c>
      <c r="Z94" s="125">
        <v>11147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900</v>
      </c>
      <c r="Y95" s="125">
        <v>965</v>
      </c>
      <c r="Z95" s="125">
        <v>1033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3185</v>
      </c>
      <c r="Y96" s="125">
        <v>3393</v>
      </c>
      <c r="Z96" s="125">
        <v>3592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5388</v>
      </c>
      <c r="Y97" s="125">
        <v>5795</v>
      </c>
      <c r="Z97" s="125">
        <v>5829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2480</v>
      </c>
      <c r="Y98" s="125">
        <v>2601</v>
      </c>
      <c r="Z98" s="125">
        <v>2668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71</v>
      </c>
      <c r="Y99" s="125">
        <v>89</v>
      </c>
      <c r="Z99" s="125">
        <v>105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868</v>
      </c>
      <c r="Y100" s="125">
        <v>975</v>
      </c>
      <c r="Z100" s="125">
        <v>987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35752</v>
      </c>
      <c r="Y101" s="125">
        <v>37190</v>
      </c>
      <c r="Z101" s="125">
        <v>38406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82402</v>
      </c>
      <c r="Y104" s="125">
        <v>90508</v>
      </c>
      <c r="Z104" s="125">
        <v>94401</v>
      </c>
      <c r="AB104" s="122" t="str">
        <f>TEXT(Z104,"###,###")</f>
        <v>94,401</v>
      </c>
      <c r="AD104" s="143">
        <f>Z104/($Z$4)*100</f>
        <v>80.746037584145199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14984</v>
      </c>
      <c r="Y105" s="125">
        <v>14771</v>
      </c>
      <c r="Z105" s="125">
        <v>14462</v>
      </c>
      <c r="AB105" s="122" t="str">
        <f>TEXT(Z105,"###,###")</f>
        <v>14,462</v>
      </c>
      <c r="AD105" s="143">
        <f>Z105/($Z$4)*100</f>
        <v>12.370093489919682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97386</v>
      </c>
      <c r="Y106" s="132">
        <v>105279</v>
      </c>
      <c r="Z106" s="132">
        <v>108863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14519</v>
      </c>
      <c r="Y108" s="125">
        <v>16687</v>
      </c>
      <c r="Z108" s="125">
        <v>20243</v>
      </c>
      <c r="AB108" s="122" t="str">
        <f>TEXT(Z108,"###,###")</f>
        <v>20,243</v>
      </c>
      <c r="AD108" s="143">
        <f>Z108/($Z$4)*100</f>
        <v>17.314880550162091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14413</v>
      </c>
      <c r="Y109" s="125">
        <v>15634</v>
      </c>
      <c r="Z109" s="125">
        <v>15806</v>
      </c>
      <c r="AB109" s="122" t="str">
        <f>TEXT(Z109,"###,###")</f>
        <v>15,806</v>
      </c>
      <c r="AD109" s="143">
        <f>Z109/($Z$4)*100</f>
        <v>13.519685914926738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26741</v>
      </c>
      <c r="Y110" s="125">
        <v>28016</v>
      </c>
      <c r="Z110" s="125">
        <v>26965</v>
      </c>
      <c r="AB110" s="122" t="str">
        <f>TEXT(Z110,"###,###")</f>
        <v>26,965</v>
      </c>
      <c r="AD110" s="143">
        <f>Z110/($Z$4)*100</f>
        <v>23.064553378210775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41713</v>
      </c>
      <c r="Y111" s="125">
        <v>44942</v>
      </c>
      <c r="Z111" s="125">
        <v>45849</v>
      </c>
      <c r="AB111" s="122" t="str">
        <f>TEXT(Z111,"###,###")</f>
        <v>45,849</v>
      </c>
      <c r="AD111" s="143">
        <f>Z111/($Z$4)*100</f>
        <v>39.21701123076528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106500</v>
      </c>
      <c r="Y112" s="125">
        <v>112891</v>
      </c>
      <c r="Z112" s="125">
        <v>116911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39.97</v>
      </c>
      <c r="U118" s="144">
        <v>40.82</v>
      </c>
      <c r="V118" s="144">
        <v>40.92</v>
      </c>
      <c r="W118" s="144">
        <v>37.229999999999997</v>
      </c>
      <c r="X118" s="144">
        <v>40.36</v>
      </c>
      <c r="Y118" s="144">
        <v>38.450000000000003</v>
      </c>
      <c r="Z118" s="144">
        <v>38.520000000000003</v>
      </c>
      <c r="AB118" s="122" t="str">
        <f>TEXT(Z118,"##.0")</f>
        <v>38.5</v>
      </c>
    </row>
    <row r="120" spans="19:32" x14ac:dyDescent="0.25">
      <c r="S120" s="115" t="s">
        <v>106</v>
      </c>
      <c r="T120" s="125">
        <v>58010</v>
      </c>
      <c r="U120" s="125">
        <v>59701</v>
      </c>
      <c r="V120" s="125">
        <v>61153</v>
      </c>
      <c r="W120" s="125">
        <v>61353</v>
      </c>
      <c r="X120" s="125">
        <v>61196</v>
      </c>
      <c r="Y120" s="125">
        <v>63401</v>
      </c>
      <c r="Z120" s="125">
        <v>65393</v>
      </c>
      <c r="AB120" s="122" t="str">
        <f>TEXT(Z120,"###,###")</f>
        <v>65,393</v>
      </c>
    </row>
    <row r="121" spans="19:32" x14ac:dyDescent="0.25">
      <c r="S121" s="115" t="s">
        <v>107</v>
      </c>
      <c r="T121" s="125">
        <v>4301</v>
      </c>
      <c r="U121" s="125">
        <v>4351</v>
      </c>
      <c r="V121" s="125">
        <v>4289</v>
      </c>
      <c r="W121" s="125">
        <v>4088</v>
      </c>
      <c r="X121" s="125">
        <v>4137</v>
      </c>
      <c r="Y121" s="125">
        <v>4356</v>
      </c>
      <c r="Z121" s="125">
        <v>4598</v>
      </c>
      <c r="AB121" s="122" t="str">
        <f>TEXT(Z121,"###,###")</f>
        <v>4,598</v>
      </c>
    </row>
    <row r="122" spans="19:32" x14ac:dyDescent="0.25">
      <c r="S122" s="115" t="s">
        <v>108</v>
      </c>
      <c r="T122" s="125">
        <v>6000</v>
      </c>
      <c r="U122" s="125">
        <v>5896</v>
      </c>
      <c r="V122" s="125">
        <v>5868</v>
      </c>
      <c r="W122" s="125">
        <v>5838</v>
      </c>
      <c r="X122" s="125">
        <v>6149</v>
      </c>
      <c r="Y122" s="125">
        <v>6376</v>
      </c>
      <c r="Z122" s="125">
        <v>6664</v>
      </c>
      <c r="AB122" s="122" t="str">
        <f>TEXT(Z122,"###,###")</f>
        <v>6,664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64010</v>
      </c>
      <c r="U124" s="125">
        <v>65597</v>
      </c>
      <c r="V124" s="125">
        <v>67021</v>
      </c>
      <c r="W124" s="125">
        <v>67191</v>
      </c>
      <c r="X124" s="125">
        <v>67345</v>
      </c>
      <c r="Y124" s="125">
        <v>69777</v>
      </c>
      <c r="Z124" s="125">
        <v>72057</v>
      </c>
      <c r="AB124" s="122" t="str">
        <f>TEXT(Z124,"###,###")</f>
        <v>72,057</v>
      </c>
      <c r="AD124" s="139">
        <f>Z124/$Z$7*100</f>
        <v>94.002922221932323</v>
      </c>
    </row>
    <row r="125" spans="19:32" x14ac:dyDescent="0.25">
      <c r="S125" s="115" t="s">
        <v>110</v>
      </c>
      <c r="T125" s="125">
        <v>10301</v>
      </c>
      <c r="U125" s="125">
        <v>10247</v>
      </c>
      <c r="V125" s="125">
        <v>10157</v>
      </c>
      <c r="W125" s="125">
        <v>9926</v>
      </c>
      <c r="X125" s="125">
        <v>10286</v>
      </c>
      <c r="Y125" s="125">
        <v>10732</v>
      </c>
      <c r="Z125" s="125">
        <v>11262</v>
      </c>
      <c r="AB125" s="122" t="str">
        <f>TEXT(Z125,"###,###")</f>
        <v>11,262</v>
      </c>
      <c r="AD125" s="139">
        <f>Z125/$Z$7*100</f>
        <v>14.691992590080099</v>
      </c>
    </row>
    <row r="127" spans="19:32" x14ac:dyDescent="0.25">
      <c r="S127" s="115" t="s">
        <v>111</v>
      </c>
      <c r="T127" s="125">
        <v>34435</v>
      </c>
      <c r="U127" s="125">
        <v>35221</v>
      </c>
      <c r="V127" s="125">
        <v>35797</v>
      </c>
      <c r="W127" s="125">
        <v>35669</v>
      </c>
      <c r="X127" s="125">
        <v>35730</v>
      </c>
      <c r="Y127" s="125">
        <v>36943</v>
      </c>
      <c r="Z127" s="125">
        <v>38244</v>
      </c>
      <c r="AB127" s="122" t="str">
        <f>TEXT(Z127,"###,###")</f>
        <v>38,244</v>
      </c>
      <c r="AD127" s="139">
        <f>Z127/$Z$7*100</f>
        <v>49.891721240900672</v>
      </c>
    </row>
    <row r="128" spans="19:32" x14ac:dyDescent="0.25">
      <c r="S128" s="115" t="s">
        <v>112</v>
      </c>
      <c r="T128" s="125">
        <v>33873</v>
      </c>
      <c r="U128" s="125">
        <v>34729</v>
      </c>
      <c r="V128" s="125">
        <v>35512</v>
      </c>
      <c r="W128" s="125">
        <v>35608</v>
      </c>
      <c r="X128" s="125">
        <v>35752</v>
      </c>
      <c r="Y128" s="125">
        <v>37190</v>
      </c>
      <c r="Z128" s="125">
        <v>38406</v>
      </c>
      <c r="AB128" s="122" t="str">
        <f>TEXT(Z128,"###,###")</f>
        <v>38,406</v>
      </c>
      <c r="AD128" s="139">
        <f>Z128/$Z$7*100</f>
        <v>50.103060505648756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15" id="{F5BD497B-B39A-4294-994F-236D7F0737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18" id="{9CC9DB36-0328-4168-944D-6766A3DC693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21" id="{AFDF9B1B-D704-433D-98A6-38233E5DA4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24" id="{87E429A8-54C6-42E9-96AC-F92A5DDD3E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ED425-08BD-490B-920B-415515438946}">
  <sheetPr codeName="Sheet12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Pyrenees</v>
      </c>
      <c r="T1" s="113"/>
      <c r="U1" s="113"/>
      <c r="V1" s="113"/>
      <c r="W1" s="113"/>
      <c r="X1" s="113"/>
      <c r="Y1" s="114" t="str">
        <f>Y3</f>
        <v>8.60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179</v>
      </c>
      <c r="Y3" s="118" t="s">
        <v>180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8.60 Pyrenees,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4541</v>
      </c>
      <c r="U4" s="121">
        <v>4565</v>
      </c>
      <c r="V4" s="121">
        <v>4531</v>
      </c>
      <c r="W4" s="121">
        <v>4443</v>
      </c>
      <c r="X4" s="121">
        <v>4445</v>
      </c>
      <c r="Y4" s="121">
        <v>4732</v>
      </c>
      <c r="Z4" s="121">
        <v>5237</v>
      </c>
      <c r="AB4" s="122" t="str">
        <f>TEXT(Z4,"###,###")</f>
        <v>5,237</v>
      </c>
      <c r="AD4" s="123">
        <f>Z4/Y4-1</f>
        <v>0.10672020287404904</v>
      </c>
      <c r="AF4" s="123">
        <f t="shared" ref="AF4:AF9" si="0">Z4/T4-1</f>
        <v>0.15327020480070463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2494</v>
      </c>
      <c r="U5" s="121">
        <v>2517</v>
      </c>
      <c r="V5" s="121">
        <v>2529</v>
      </c>
      <c r="W5" s="121">
        <v>2455</v>
      </c>
      <c r="X5" s="121">
        <v>2404</v>
      </c>
      <c r="Y5" s="121">
        <v>2550</v>
      </c>
      <c r="Z5" s="121">
        <v>2820</v>
      </c>
      <c r="AB5" s="122" t="str">
        <f>TEXT(Z5,"###,###")</f>
        <v>2,820</v>
      </c>
      <c r="AD5" s="123">
        <f t="shared" ref="AD5:AD9" si="1">Z5/Y5-1</f>
        <v>0.10588235294117654</v>
      </c>
      <c r="AF5" s="123">
        <f t="shared" si="0"/>
        <v>0.13071371291098632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2050</v>
      </c>
      <c r="U6" s="121">
        <v>2048</v>
      </c>
      <c r="V6" s="121">
        <v>1997</v>
      </c>
      <c r="W6" s="121">
        <v>1983</v>
      </c>
      <c r="X6" s="121">
        <v>2040</v>
      </c>
      <c r="Y6" s="121">
        <v>2182</v>
      </c>
      <c r="Z6" s="121">
        <v>2419</v>
      </c>
      <c r="AB6" s="122" t="str">
        <f>TEXT(Z6,"###,###")</f>
        <v>2,419</v>
      </c>
      <c r="AD6" s="123">
        <f t="shared" si="1"/>
        <v>0.10861594867094415</v>
      </c>
      <c r="AF6" s="123">
        <f t="shared" si="0"/>
        <v>0.17999999999999994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3014</v>
      </c>
      <c r="U7" s="121">
        <v>3044</v>
      </c>
      <c r="V7" s="121">
        <v>3031</v>
      </c>
      <c r="W7" s="121">
        <v>3021</v>
      </c>
      <c r="X7" s="121">
        <v>3052</v>
      </c>
      <c r="Y7" s="121">
        <v>3221</v>
      </c>
      <c r="Z7" s="121">
        <v>3510</v>
      </c>
      <c r="AB7" s="122" t="str">
        <f>TEXT(Z7,"###,###")</f>
        <v>3,510</v>
      </c>
      <c r="AD7" s="123">
        <f t="shared" si="1"/>
        <v>8.9723688295560322E-2</v>
      </c>
      <c r="AF7" s="123">
        <f t="shared" si="0"/>
        <v>0.16456536164565372</v>
      </c>
    </row>
    <row r="8" spans="1:32" ht="17.25" customHeight="1" x14ac:dyDescent="0.25">
      <c r="A8" s="44" t="s">
        <v>13</v>
      </c>
      <c r="B8" s="45"/>
      <c r="C8" s="46"/>
      <c r="D8" s="47" t="str">
        <f>AB4</f>
        <v>5,237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3,510</v>
      </c>
      <c r="P8" s="48"/>
      <c r="S8" s="120" t="s">
        <v>88</v>
      </c>
      <c r="T8" s="121">
        <v>25929.040000000001</v>
      </c>
      <c r="U8" s="121">
        <v>27181</v>
      </c>
      <c r="V8" s="121">
        <v>28058.74</v>
      </c>
      <c r="W8" s="121">
        <v>31227</v>
      </c>
      <c r="X8" s="121">
        <v>32068.06</v>
      </c>
      <c r="Y8" s="121">
        <v>32196.32</v>
      </c>
      <c r="Z8" s="121">
        <v>33396</v>
      </c>
      <c r="AB8" s="122" t="str">
        <f>TEXT(Z8,"$###,###")</f>
        <v>$33,396</v>
      </c>
      <c r="AD8" s="123">
        <f t="shared" si="1"/>
        <v>3.7261401303006148E-2</v>
      </c>
      <c r="AF8" s="123">
        <f t="shared" si="0"/>
        <v>0.28797672416718867</v>
      </c>
    </row>
    <row r="9" spans="1:32" x14ac:dyDescent="0.25">
      <c r="A9" s="52" t="s">
        <v>15</v>
      </c>
      <c r="B9" s="53"/>
      <c r="C9" s="54"/>
      <c r="D9" s="55">
        <f>AD104</f>
        <v>63.299599007065112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53.105413105413099</v>
      </c>
      <c r="P9" s="56" t="s">
        <v>89</v>
      </c>
      <c r="S9" s="120" t="s">
        <v>7</v>
      </c>
      <c r="T9" s="121">
        <v>98836355</v>
      </c>
      <c r="U9" s="121">
        <v>100928652</v>
      </c>
      <c r="V9" s="121">
        <v>108453185</v>
      </c>
      <c r="W9" s="121">
        <v>115119328</v>
      </c>
      <c r="X9" s="121">
        <v>117790583</v>
      </c>
      <c r="Y9" s="121">
        <v>133124001</v>
      </c>
      <c r="Z9" s="121">
        <v>151649374</v>
      </c>
      <c r="AB9" s="122" t="str">
        <f>TEXT(Z9/1000000,"$#,###.0")&amp;" mil"</f>
        <v>$151.6 mil</v>
      </c>
      <c r="AD9" s="123">
        <f t="shared" si="1"/>
        <v>0.13915877573421187</v>
      </c>
      <c r="AF9" s="123">
        <f t="shared" si="0"/>
        <v>0.53434810500650287</v>
      </c>
    </row>
    <row r="10" spans="1:32" x14ac:dyDescent="0.25">
      <c r="A10" s="52" t="s">
        <v>18</v>
      </c>
      <c r="B10" s="53"/>
      <c r="C10" s="54"/>
      <c r="D10" s="55">
        <f>AD105</f>
        <v>16.65075424861562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46.780626780626783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83.618233618233617</v>
      </c>
      <c r="P11" s="56" t="s">
        <v>89</v>
      </c>
      <c r="S11" s="120" t="s">
        <v>30</v>
      </c>
      <c r="T11" s="125">
        <v>3545</v>
      </c>
      <c r="U11" s="125">
        <v>3580</v>
      </c>
      <c r="V11" s="125">
        <v>3555</v>
      </c>
      <c r="W11" s="125">
        <v>3474</v>
      </c>
      <c r="X11" s="125">
        <v>3501</v>
      </c>
      <c r="Y11" s="125">
        <v>3778</v>
      </c>
      <c r="Z11" s="125">
        <v>4199</v>
      </c>
    </row>
    <row r="12" spans="1:32" ht="28.5" customHeight="1" x14ac:dyDescent="0.25">
      <c r="A12" s="52" t="s">
        <v>20</v>
      </c>
      <c r="B12" s="54"/>
      <c r="C12" s="54"/>
      <c r="D12" s="55">
        <f>AD108</f>
        <v>20.660683597479473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29.658119658119659</v>
      </c>
      <c r="P12" s="56" t="s">
        <v>89</v>
      </c>
      <c r="S12" s="120" t="s">
        <v>31</v>
      </c>
      <c r="T12" s="125">
        <v>998</v>
      </c>
      <c r="U12" s="125">
        <v>985</v>
      </c>
      <c r="V12" s="125">
        <v>981</v>
      </c>
      <c r="W12" s="125">
        <v>969</v>
      </c>
      <c r="X12" s="125">
        <v>944</v>
      </c>
      <c r="Y12" s="125">
        <v>954</v>
      </c>
      <c r="Z12" s="125">
        <v>1034</v>
      </c>
    </row>
    <row r="13" spans="1:32" ht="15" customHeight="1" x14ac:dyDescent="0.25">
      <c r="A13" s="52" t="s">
        <v>21</v>
      </c>
      <c r="B13" s="54"/>
      <c r="C13" s="54"/>
      <c r="D13" s="55">
        <f>AD109</f>
        <v>15.906053083826619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21.138056139010882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22.28375023868627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608</v>
      </c>
      <c r="Z15" s="125">
        <v>701</v>
      </c>
      <c r="AB15" s="129">
        <f t="shared" ref="AB15:AB34" si="2">IF(Z15="np",0,Z15/$Z$34)</f>
        <v>0.13380416109944646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35</v>
      </c>
      <c r="Z16" s="125">
        <v>27</v>
      </c>
      <c r="AB16" s="129">
        <f t="shared" si="2"/>
        <v>5.1536552777247564E-3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308</v>
      </c>
      <c r="Z17" s="125">
        <v>382</v>
      </c>
      <c r="AB17" s="129">
        <f t="shared" si="2"/>
        <v>7.2914678373735442E-2</v>
      </c>
    </row>
    <row r="18" spans="1:28" x14ac:dyDescent="0.25">
      <c r="A18" s="82" t="str">
        <f>$S$1&amp;" ("&amp;$T$2&amp;" to "&amp;$Z$2&amp;")"</f>
        <v>Pyrenees (2011-12 to 2017-18)</v>
      </c>
      <c r="B18" s="82"/>
      <c r="C18" s="82"/>
      <c r="D18" s="82"/>
      <c r="E18" s="82"/>
      <c r="F18" s="82"/>
      <c r="G18" s="82" t="str">
        <f>$S$1&amp;" ("&amp;$T$2&amp;" to "&amp;$Z$2&amp;")"</f>
        <v>Pyrenees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21</v>
      </c>
      <c r="Z18" s="125">
        <v>18</v>
      </c>
      <c r="AB18" s="129">
        <f t="shared" si="2"/>
        <v>3.4357701851498376E-3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239</v>
      </c>
      <c r="Z19" s="125">
        <v>313</v>
      </c>
      <c r="AB19" s="129">
        <f t="shared" si="2"/>
        <v>5.9744225997327732E-2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103</v>
      </c>
      <c r="Z20" s="125">
        <v>124</v>
      </c>
      <c r="AB20" s="129">
        <f t="shared" si="2"/>
        <v>2.3668639053254437E-2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306</v>
      </c>
      <c r="Z21" s="125">
        <v>358</v>
      </c>
      <c r="AB21" s="129">
        <f t="shared" si="2"/>
        <v>6.833365146020233E-2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194</v>
      </c>
      <c r="Z22" s="125">
        <v>223</v>
      </c>
      <c r="AB22" s="129">
        <f t="shared" si="2"/>
        <v>4.2565375071578544E-2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246</v>
      </c>
      <c r="Z23" s="125">
        <v>275</v>
      </c>
      <c r="AB23" s="129">
        <f t="shared" si="2"/>
        <v>5.2490933384233635E-2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30</v>
      </c>
      <c r="Z24" s="125">
        <v>33</v>
      </c>
      <c r="AB24" s="129">
        <f t="shared" si="2"/>
        <v>6.2989120061080362E-3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126</v>
      </c>
      <c r="Z25" s="125">
        <v>134</v>
      </c>
      <c r="AB25" s="129">
        <f t="shared" si="2"/>
        <v>2.5577400267226571E-2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43</v>
      </c>
      <c r="Z26" s="125">
        <v>70</v>
      </c>
      <c r="AB26" s="129">
        <f t="shared" si="2"/>
        <v>1.3361328497804924E-2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141</v>
      </c>
      <c r="Z27" s="125">
        <v>167</v>
      </c>
      <c r="AB27" s="129">
        <f t="shared" si="2"/>
        <v>3.1876312273334609E-2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216</v>
      </c>
      <c r="Z28" s="125">
        <v>263</v>
      </c>
      <c r="AB28" s="129">
        <f t="shared" si="2"/>
        <v>5.0200419927467071E-2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347</v>
      </c>
      <c r="Z29" s="125">
        <v>336</v>
      </c>
      <c r="AB29" s="129">
        <f t="shared" si="2"/>
        <v>6.413437678946364E-2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278</v>
      </c>
      <c r="Z30" s="125">
        <v>331</v>
      </c>
      <c r="AB30" s="129">
        <f t="shared" si="2"/>
        <v>6.3179996182477577E-2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456</v>
      </c>
      <c r="Z31" s="125">
        <v>476</v>
      </c>
      <c r="AB31" s="129">
        <f t="shared" si="2"/>
        <v>9.0857033785073482E-2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83</v>
      </c>
      <c r="Z32" s="125">
        <v>100</v>
      </c>
      <c r="AB32" s="129">
        <f t="shared" si="2"/>
        <v>1.9087612139721322E-2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107</v>
      </c>
      <c r="Z33" s="125">
        <v>123</v>
      </c>
      <c r="AB33" s="129">
        <f t="shared" si="2"/>
        <v>2.3477762931857226E-2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4732</v>
      </c>
      <c r="Z34" s="132">
        <v>5239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5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45</v>
      </c>
      <c r="Y45" s="125">
        <v>58</v>
      </c>
      <c r="Z45" s="125">
        <v>56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111</v>
      </c>
      <c r="Y46" s="125">
        <v>130</v>
      </c>
      <c r="Z46" s="125">
        <v>150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185</v>
      </c>
      <c r="Y47" s="125">
        <v>194</v>
      </c>
      <c r="Z47" s="125">
        <v>201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168</v>
      </c>
      <c r="Y48" s="125">
        <v>188</v>
      </c>
      <c r="Z48" s="125">
        <v>241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Pyrenees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177</v>
      </c>
      <c r="Y49" s="125">
        <v>174</v>
      </c>
      <c r="Z49" s="125">
        <v>178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170</v>
      </c>
      <c r="Y50" s="125">
        <v>181</v>
      </c>
      <c r="Z50" s="125">
        <v>188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251</v>
      </c>
      <c r="Y51" s="125">
        <v>252</v>
      </c>
      <c r="Z51" s="125">
        <v>251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237</v>
      </c>
      <c r="Y52" s="125">
        <v>252</v>
      </c>
      <c r="Z52" s="125">
        <v>290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248</v>
      </c>
      <c r="Y53" s="125">
        <v>268</v>
      </c>
      <c r="Z53" s="125">
        <v>289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293</v>
      </c>
      <c r="Y54" s="125">
        <v>273</v>
      </c>
      <c r="Z54" s="125">
        <v>307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246</v>
      </c>
      <c r="Y55" s="125">
        <v>279</v>
      </c>
      <c r="Z55" s="125">
        <v>276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162</v>
      </c>
      <c r="Y56" s="125">
        <v>165</v>
      </c>
      <c r="Z56" s="125">
        <v>167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61</v>
      </c>
      <c r="Y57" s="125">
        <v>75</v>
      </c>
      <c r="Z57" s="125">
        <v>85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24</v>
      </c>
      <c r="Y58" s="125">
        <v>37</v>
      </c>
      <c r="Z58" s="125">
        <v>39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12</v>
      </c>
      <c r="Y59" s="125">
        <v>10</v>
      </c>
      <c r="Z59" s="125">
        <v>16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8</v>
      </c>
      <c r="Y60" s="125">
        <v>7</v>
      </c>
      <c r="Z60" s="125">
        <v>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2402</v>
      </c>
      <c r="Y61" s="125">
        <v>2550</v>
      </c>
      <c r="Z61" s="125">
        <v>2820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4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Pyrenees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36</v>
      </c>
      <c r="Y64" s="125">
        <v>43</v>
      </c>
      <c r="Z64" s="125">
        <v>56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156</v>
      </c>
      <c r="Y65" s="125">
        <v>151</v>
      </c>
      <c r="Z65" s="125">
        <v>156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153</v>
      </c>
      <c r="Y66" s="125">
        <v>172</v>
      </c>
      <c r="Z66" s="125">
        <v>222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128</v>
      </c>
      <c r="Y67" s="125">
        <v>156</v>
      </c>
      <c r="Z67" s="125">
        <v>154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168</v>
      </c>
      <c r="Y68" s="125">
        <v>148</v>
      </c>
      <c r="Z68" s="125">
        <v>196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143</v>
      </c>
      <c r="Y69" s="125">
        <v>176</v>
      </c>
      <c r="Z69" s="125">
        <v>191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203</v>
      </c>
      <c r="Y70" s="125">
        <v>202</v>
      </c>
      <c r="Z70" s="125">
        <v>215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198</v>
      </c>
      <c r="Y71" s="125">
        <v>235</v>
      </c>
      <c r="Z71" s="125">
        <v>247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226</v>
      </c>
      <c r="Y72" s="125">
        <v>231</v>
      </c>
      <c r="Z72" s="125">
        <v>265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256</v>
      </c>
      <c r="Y73" s="125">
        <v>264</v>
      </c>
      <c r="Z73" s="125">
        <v>283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175</v>
      </c>
      <c r="Y74" s="125">
        <v>214</v>
      </c>
      <c r="Z74" s="125">
        <v>198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111</v>
      </c>
      <c r="Y75" s="125">
        <v>94</v>
      </c>
      <c r="Z75" s="125">
        <v>127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35</v>
      </c>
      <c r="Y76" s="125">
        <v>55</v>
      </c>
      <c r="Z76" s="125">
        <v>62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18</v>
      </c>
      <c r="Y77" s="125">
        <v>19</v>
      </c>
      <c r="Z77" s="125">
        <v>19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6</v>
      </c>
      <c r="Y78" s="125">
        <v>12</v>
      </c>
      <c r="Z78" s="125">
        <v>16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13</v>
      </c>
      <c r="Y79" s="125">
        <v>8</v>
      </c>
      <c r="Z79" s="125">
        <v>11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2039</v>
      </c>
      <c r="Y80" s="125">
        <v>2182</v>
      </c>
      <c r="Z80" s="125">
        <v>2419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Pyrenees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150</v>
      </c>
      <c r="Y83" s="125">
        <v>165</v>
      </c>
      <c r="Z83" s="125">
        <v>171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94</v>
      </c>
      <c r="Y84" s="125">
        <v>114</v>
      </c>
      <c r="Z84" s="125">
        <v>115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5,237</v>
      </c>
      <c r="D85" s="96">
        <f t="shared" ref="D85:D90" si="4">AD4</f>
        <v>0.10672020287404904</v>
      </c>
      <c r="E85" s="97">
        <f t="shared" ref="E85:E90" si="5">AD4</f>
        <v>0.10672020287404904</v>
      </c>
      <c r="F85" s="96">
        <f t="shared" ref="F85:F90" si="6">AF4</f>
        <v>0.15327020480070463</v>
      </c>
      <c r="G85" s="97">
        <f t="shared" ref="G85:G90" si="7">AF4</f>
        <v>0.15327020480070463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269</v>
      </c>
      <c r="Y85" s="125">
        <v>276</v>
      </c>
      <c r="Z85" s="125">
        <v>317</v>
      </c>
    </row>
    <row r="86" spans="1:32" ht="15" customHeight="1" x14ac:dyDescent="0.25">
      <c r="A86" s="98" t="s">
        <v>4</v>
      </c>
      <c r="B86" s="95"/>
      <c r="C86" s="109" t="str">
        <f t="shared" si="3"/>
        <v>2,820</v>
      </c>
      <c r="D86" s="96">
        <f t="shared" si="4"/>
        <v>0.10588235294117654</v>
      </c>
      <c r="E86" s="97">
        <f t="shared" si="5"/>
        <v>0.10588235294117654</v>
      </c>
      <c r="F86" s="96">
        <f t="shared" si="6"/>
        <v>0.13071371291098632</v>
      </c>
      <c r="G86" s="97">
        <f t="shared" si="7"/>
        <v>0.13071371291098632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85</v>
      </c>
      <c r="Y86" s="125">
        <v>95</v>
      </c>
      <c r="Z86" s="125">
        <v>91</v>
      </c>
    </row>
    <row r="87" spans="1:32" ht="15" customHeight="1" x14ac:dyDescent="0.25">
      <c r="A87" s="98" t="s">
        <v>5</v>
      </c>
      <c r="B87" s="95"/>
      <c r="C87" s="109" t="str">
        <f t="shared" si="3"/>
        <v>2,419</v>
      </c>
      <c r="D87" s="96">
        <f t="shared" si="4"/>
        <v>0.10861594867094415</v>
      </c>
      <c r="E87" s="97">
        <f t="shared" si="5"/>
        <v>0.10861594867094415</v>
      </c>
      <c r="F87" s="96">
        <f t="shared" si="6"/>
        <v>0.17999999999999994</v>
      </c>
      <c r="G87" s="97">
        <f t="shared" si="7"/>
        <v>0.17999999999999994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36</v>
      </c>
      <c r="Y87" s="125">
        <v>41</v>
      </c>
      <c r="Z87" s="125">
        <v>36</v>
      </c>
    </row>
    <row r="88" spans="1:32" ht="15" customHeight="1" x14ac:dyDescent="0.25">
      <c r="A88" s="95" t="s">
        <v>6</v>
      </c>
      <c r="B88" s="95"/>
      <c r="C88" s="109" t="str">
        <f t="shared" si="3"/>
        <v>3,510</v>
      </c>
      <c r="D88" s="96">
        <f t="shared" si="4"/>
        <v>8.9723688295560322E-2</v>
      </c>
      <c r="E88" s="97">
        <f t="shared" si="5"/>
        <v>8.9723688295560322E-2</v>
      </c>
      <c r="F88" s="96">
        <f t="shared" si="6"/>
        <v>0.16456536164565372</v>
      </c>
      <c r="G88" s="97">
        <f t="shared" si="7"/>
        <v>0.16456536164565372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54</v>
      </c>
      <c r="Y88" s="125">
        <v>49</v>
      </c>
      <c r="Z88" s="125">
        <v>51</v>
      </c>
    </row>
    <row r="89" spans="1:32" ht="15" customHeight="1" x14ac:dyDescent="0.25">
      <c r="A89" s="95" t="s">
        <v>104</v>
      </c>
      <c r="B89" s="95"/>
      <c r="C89" s="146" t="str">
        <f t="shared" si="3"/>
        <v>$33,396</v>
      </c>
      <c r="D89" s="96">
        <f t="shared" si="4"/>
        <v>3.7261401303006148E-2</v>
      </c>
      <c r="E89" s="97">
        <f t="shared" si="5"/>
        <v>3.7261401303006148E-2</v>
      </c>
      <c r="F89" s="96">
        <f t="shared" si="6"/>
        <v>0.28797672416718867</v>
      </c>
      <c r="G89" s="97">
        <f t="shared" si="7"/>
        <v>0.28797672416718867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201</v>
      </c>
      <c r="Y89" s="125">
        <v>204</v>
      </c>
      <c r="Z89" s="125">
        <v>218</v>
      </c>
    </row>
    <row r="90" spans="1:32" ht="15" customHeight="1" x14ac:dyDescent="0.25">
      <c r="A90" s="95" t="s">
        <v>7</v>
      </c>
      <c r="B90" s="95"/>
      <c r="C90" s="109" t="str">
        <f t="shared" si="3"/>
        <v>$151.6 mil</v>
      </c>
      <c r="D90" s="96">
        <f t="shared" si="4"/>
        <v>0.13915877573421187</v>
      </c>
      <c r="E90" s="97">
        <f t="shared" si="5"/>
        <v>0.13915877573421187</v>
      </c>
      <c r="F90" s="96">
        <f t="shared" si="6"/>
        <v>0.53434810500650287</v>
      </c>
      <c r="G90" s="97">
        <f t="shared" si="7"/>
        <v>0.53434810500650287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275</v>
      </c>
      <c r="Y90" s="125">
        <v>308</v>
      </c>
      <c r="Z90" s="125">
        <v>323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1631</v>
      </c>
      <c r="Y91" s="125">
        <v>1739</v>
      </c>
      <c r="Z91" s="125">
        <v>1870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85</v>
      </c>
      <c r="Y93" s="125">
        <v>102</v>
      </c>
      <c r="Z93" s="125">
        <v>110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262</v>
      </c>
      <c r="Y94" s="125">
        <v>263</v>
      </c>
      <c r="Z94" s="125">
        <v>305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61</v>
      </c>
      <c r="Y95" s="125">
        <v>69</v>
      </c>
      <c r="Z95" s="125">
        <v>85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189</v>
      </c>
      <c r="Y96" s="125">
        <v>205</v>
      </c>
      <c r="Z96" s="125">
        <v>243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195</v>
      </c>
      <c r="Y97" s="125">
        <v>210</v>
      </c>
      <c r="Z97" s="125">
        <v>206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116</v>
      </c>
      <c r="Y98" s="125">
        <v>111</v>
      </c>
      <c r="Z98" s="125">
        <v>135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18</v>
      </c>
      <c r="Y99" s="125">
        <v>19</v>
      </c>
      <c r="Z99" s="125">
        <v>20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142</v>
      </c>
      <c r="Y100" s="125">
        <v>147</v>
      </c>
      <c r="Z100" s="125">
        <v>175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1416</v>
      </c>
      <c r="Y101" s="125">
        <v>1482</v>
      </c>
      <c r="Z101" s="125">
        <v>1641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2775</v>
      </c>
      <c r="Y104" s="125">
        <v>3006</v>
      </c>
      <c r="Z104" s="125">
        <v>3315</v>
      </c>
      <c r="AB104" s="122" t="str">
        <f>TEXT(Z104,"###,###")</f>
        <v>3,315</v>
      </c>
      <c r="AD104" s="143">
        <f>Z104/($Z$4)*100</f>
        <v>63.299599007065112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789</v>
      </c>
      <c r="Y105" s="125">
        <v>880</v>
      </c>
      <c r="Z105" s="125">
        <v>872</v>
      </c>
      <c r="AB105" s="122" t="str">
        <f>TEXT(Z105,"###,###")</f>
        <v>872</v>
      </c>
      <c r="AD105" s="143">
        <f>Z105/($Z$4)*100</f>
        <v>16.65075424861562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3564</v>
      </c>
      <c r="Y106" s="132">
        <v>3886</v>
      </c>
      <c r="Z106" s="132">
        <v>4187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913</v>
      </c>
      <c r="Y108" s="125">
        <v>1001</v>
      </c>
      <c r="Z108" s="125">
        <v>1082</v>
      </c>
      <c r="AB108" s="122" t="str">
        <f>TEXT(Z108,"###,###")</f>
        <v>1,082</v>
      </c>
      <c r="AD108" s="143">
        <f>Z108/($Z$4)*100</f>
        <v>20.660683597479473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640</v>
      </c>
      <c r="Y109" s="125">
        <v>753</v>
      </c>
      <c r="Z109" s="125">
        <v>833</v>
      </c>
      <c r="AB109" s="122" t="str">
        <f>TEXT(Z109,"###,###")</f>
        <v>833</v>
      </c>
      <c r="AD109" s="143">
        <f>Z109/($Z$4)*100</f>
        <v>15.906053083826619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955</v>
      </c>
      <c r="Y110" s="125">
        <v>983</v>
      </c>
      <c r="Z110" s="125">
        <v>1107</v>
      </c>
      <c r="AB110" s="122" t="str">
        <f>TEXT(Z110,"###,###")</f>
        <v>1,107</v>
      </c>
      <c r="AD110" s="143">
        <f>Z110/($Z$4)*100</f>
        <v>21.138056139010882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1042</v>
      </c>
      <c r="Y111" s="125">
        <v>1149</v>
      </c>
      <c r="Z111" s="125">
        <v>1167</v>
      </c>
      <c r="AB111" s="122" t="str">
        <f>TEXT(Z111,"###,###")</f>
        <v>1,167</v>
      </c>
      <c r="AD111" s="143">
        <f>Z111/($Z$4)*100</f>
        <v>22.28375023868627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4442</v>
      </c>
      <c r="Y112" s="125">
        <v>4732</v>
      </c>
      <c r="Z112" s="125">
        <v>5237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48.39</v>
      </c>
      <c r="U118" s="144">
        <v>45.76</v>
      </c>
      <c r="V118" s="144">
        <v>47.74</v>
      </c>
      <c r="W118" s="144">
        <v>49.23</v>
      </c>
      <c r="X118" s="144">
        <v>48.19</v>
      </c>
      <c r="Y118" s="144">
        <v>45.79</v>
      </c>
      <c r="Z118" s="144">
        <v>45.79</v>
      </c>
      <c r="AB118" s="122" t="str">
        <f>TEXT(Z118,"##.0")</f>
        <v>45.8</v>
      </c>
    </row>
    <row r="120" spans="19:32" x14ac:dyDescent="0.25">
      <c r="S120" s="115" t="s">
        <v>106</v>
      </c>
      <c r="T120" s="125">
        <v>2022</v>
      </c>
      <c r="U120" s="125">
        <v>2060</v>
      </c>
      <c r="V120" s="125">
        <v>2051</v>
      </c>
      <c r="W120" s="125">
        <v>2051</v>
      </c>
      <c r="X120" s="125">
        <v>2107</v>
      </c>
      <c r="Y120" s="125">
        <v>2267</v>
      </c>
      <c r="Z120" s="125">
        <v>2473</v>
      </c>
      <c r="AB120" s="122" t="str">
        <f>TEXT(Z120,"###,###")</f>
        <v>2,473</v>
      </c>
    </row>
    <row r="121" spans="19:32" x14ac:dyDescent="0.25">
      <c r="S121" s="115" t="s">
        <v>107</v>
      </c>
      <c r="T121" s="125">
        <v>554</v>
      </c>
      <c r="U121" s="125">
        <v>545</v>
      </c>
      <c r="V121" s="125">
        <v>546</v>
      </c>
      <c r="W121" s="125">
        <v>522</v>
      </c>
      <c r="X121" s="125">
        <v>515</v>
      </c>
      <c r="Y121" s="125">
        <v>513</v>
      </c>
      <c r="Z121" s="125">
        <v>579</v>
      </c>
      <c r="AB121" s="122" t="str">
        <f>TEXT(Z121,"###,###")</f>
        <v>579</v>
      </c>
    </row>
    <row r="122" spans="19:32" x14ac:dyDescent="0.25">
      <c r="S122" s="115" t="s">
        <v>108</v>
      </c>
      <c r="T122" s="125">
        <v>441</v>
      </c>
      <c r="U122" s="125">
        <v>446</v>
      </c>
      <c r="V122" s="125">
        <v>433</v>
      </c>
      <c r="W122" s="125">
        <v>450</v>
      </c>
      <c r="X122" s="125">
        <v>421</v>
      </c>
      <c r="Y122" s="125">
        <v>441</v>
      </c>
      <c r="Z122" s="125">
        <v>462</v>
      </c>
      <c r="AB122" s="122" t="str">
        <f>TEXT(Z122,"###,###")</f>
        <v>462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2463</v>
      </c>
      <c r="U124" s="125">
        <v>2506</v>
      </c>
      <c r="V124" s="125">
        <v>2484</v>
      </c>
      <c r="W124" s="125">
        <v>2501</v>
      </c>
      <c r="X124" s="125">
        <v>2528</v>
      </c>
      <c r="Y124" s="125">
        <v>2708</v>
      </c>
      <c r="Z124" s="125">
        <v>2935</v>
      </c>
      <c r="AB124" s="122" t="str">
        <f>TEXT(Z124,"###,###")</f>
        <v>2,935</v>
      </c>
      <c r="AD124" s="139">
        <f>Z124/$Z$7*100</f>
        <v>83.618233618233617</v>
      </c>
    </row>
    <row r="125" spans="19:32" x14ac:dyDescent="0.25">
      <c r="S125" s="115" t="s">
        <v>110</v>
      </c>
      <c r="T125" s="125">
        <v>995</v>
      </c>
      <c r="U125" s="125">
        <v>991</v>
      </c>
      <c r="V125" s="125">
        <v>979</v>
      </c>
      <c r="W125" s="125">
        <v>972</v>
      </c>
      <c r="X125" s="125">
        <v>936</v>
      </c>
      <c r="Y125" s="125">
        <v>954</v>
      </c>
      <c r="Z125" s="125">
        <v>1041</v>
      </c>
      <c r="AB125" s="122" t="str">
        <f>TEXT(Z125,"###,###")</f>
        <v>1,041</v>
      </c>
      <c r="AD125" s="139">
        <f>Z125/$Z$7*100</f>
        <v>29.658119658119659</v>
      </c>
    </row>
    <row r="127" spans="19:32" x14ac:dyDescent="0.25">
      <c r="S127" s="115" t="s">
        <v>111</v>
      </c>
      <c r="T127" s="125">
        <v>1620</v>
      </c>
      <c r="U127" s="125">
        <v>1646</v>
      </c>
      <c r="V127" s="125">
        <v>1642</v>
      </c>
      <c r="W127" s="125">
        <v>1625</v>
      </c>
      <c r="X127" s="125">
        <v>1634</v>
      </c>
      <c r="Y127" s="125">
        <v>1739</v>
      </c>
      <c r="Z127" s="125">
        <v>1864</v>
      </c>
      <c r="AB127" s="122" t="str">
        <f>TEXT(Z127,"###,###")</f>
        <v>1,864</v>
      </c>
      <c r="AD127" s="139">
        <f>Z127/$Z$7*100</f>
        <v>53.105413105413099</v>
      </c>
    </row>
    <row r="128" spans="19:32" x14ac:dyDescent="0.25">
      <c r="S128" s="115" t="s">
        <v>112</v>
      </c>
      <c r="T128" s="125">
        <v>1393</v>
      </c>
      <c r="U128" s="125">
        <v>1403</v>
      </c>
      <c r="V128" s="125">
        <v>1393</v>
      </c>
      <c r="W128" s="125">
        <v>1396</v>
      </c>
      <c r="X128" s="125">
        <v>1416</v>
      </c>
      <c r="Y128" s="125">
        <v>1482</v>
      </c>
      <c r="Z128" s="125">
        <v>1642</v>
      </c>
      <c r="AB128" s="122" t="str">
        <f>TEXT(Z128,"###,###")</f>
        <v>1,642</v>
      </c>
      <c r="AD128" s="139">
        <f>Z128/$Z$7*100</f>
        <v>46.780626780626783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05" id="{F6ACDD6C-C458-4757-BEAF-C4BEF403E2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08" id="{B1F41515-2DE5-480B-9C67-96B8642A9A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11" id="{32C114F2-3794-44BA-ACB9-766B8C2B49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14" id="{D59D8715-7B33-4BB5-A5A4-39B164AAB0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BCA86-A7BE-4B17-BF62-6B49339E9658}">
  <sheetPr codeName="Sheet12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Queenscliffe</v>
      </c>
      <c r="T1" s="113"/>
      <c r="U1" s="113"/>
      <c r="V1" s="113"/>
      <c r="W1" s="113"/>
      <c r="X1" s="113"/>
      <c r="Y1" s="114" t="str">
        <f>Y3</f>
        <v>8.61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209</v>
      </c>
      <c r="Y3" s="118" t="s">
        <v>267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8.61 Queenscliffe,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2046</v>
      </c>
      <c r="U4" s="121">
        <v>2049</v>
      </c>
      <c r="V4" s="121">
        <v>2064</v>
      </c>
      <c r="W4" s="121">
        <v>2079</v>
      </c>
      <c r="X4" s="121">
        <v>1946</v>
      </c>
      <c r="Y4" s="121">
        <v>2037</v>
      </c>
      <c r="Z4" s="121">
        <v>2130</v>
      </c>
      <c r="AB4" s="122" t="str">
        <f>TEXT(Z4,"###,###")</f>
        <v>2,130</v>
      </c>
      <c r="AD4" s="123">
        <f>Z4/Y4-1</f>
        <v>4.5655375552282829E-2</v>
      </c>
      <c r="AF4" s="123">
        <f t="shared" ref="AF4:AF9" si="0">Z4/T4-1</f>
        <v>4.1055718475073277E-2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955</v>
      </c>
      <c r="U5" s="121">
        <v>974</v>
      </c>
      <c r="V5" s="121">
        <v>996</v>
      </c>
      <c r="W5" s="121">
        <v>949</v>
      </c>
      <c r="X5" s="121">
        <v>901</v>
      </c>
      <c r="Y5" s="121">
        <v>953</v>
      </c>
      <c r="Z5" s="121">
        <v>992</v>
      </c>
      <c r="AB5" s="122" t="str">
        <f>TEXT(Z5,"###,###")</f>
        <v>992</v>
      </c>
      <c r="AD5" s="123">
        <f t="shared" ref="AD5:AD9" si="1">Z5/Y5-1</f>
        <v>4.0923399790136372E-2</v>
      </c>
      <c r="AF5" s="123">
        <f t="shared" si="0"/>
        <v>3.8743455497382229E-2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1090</v>
      </c>
      <c r="U6" s="121">
        <v>1070</v>
      </c>
      <c r="V6" s="121">
        <v>1068</v>
      </c>
      <c r="W6" s="121">
        <v>1130</v>
      </c>
      <c r="X6" s="121">
        <v>1043</v>
      </c>
      <c r="Y6" s="121">
        <v>1084</v>
      </c>
      <c r="Z6" s="121">
        <v>1137</v>
      </c>
      <c r="AB6" s="122" t="str">
        <f>TEXT(Z6,"###,###")</f>
        <v>1,137</v>
      </c>
      <c r="AD6" s="123">
        <f t="shared" si="1"/>
        <v>4.8892988929889247E-2</v>
      </c>
      <c r="AF6" s="123">
        <f t="shared" si="0"/>
        <v>4.3119266055045902E-2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1476</v>
      </c>
      <c r="U7" s="121">
        <v>1459</v>
      </c>
      <c r="V7" s="121">
        <v>1458</v>
      </c>
      <c r="W7" s="121">
        <v>1482</v>
      </c>
      <c r="X7" s="121">
        <v>1454</v>
      </c>
      <c r="Y7" s="121">
        <v>1451</v>
      </c>
      <c r="Z7" s="121">
        <v>1491</v>
      </c>
      <c r="AB7" s="122" t="str">
        <f>TEXT(Z7,"###,###")</f>
        <v>1,491</v>
      </c>
      <c r="AD7" s="123">
        <f t="shared" si="1"/>
        <v>2.7567195037904835E-2</v>
      </c>
      <c r="AF7" s="123">
        <f t="shared" si="0"/>
        <v>1.0162601626016343E-2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2,130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1,491</v>
      </c>
      <c r="P8" s="48"/>
      <c r="S8" s="120" t="s">
        <v>88</v>
      </c>
      <c r="T8" s="121">
        <v>25534.37</v>
      </c>
      <c r="U8" s="121">
        <v>29873</v>
      </c>
      <c r="V8" s="121">
        <v>29552</v>
      </c>
      <c r="W8" s="121">
        <v>30427.5</v>
      </c>
      <c r="X8" s="121">
        <v>33045.5</v>
      </c>
      <c r="Y8" s="121">
        <v>30184.07</v>
      </c>
      <c r="Z8" s="121">
        <v>30866.73</v>
      </c>
      <c r="AB8" s="122" t="str">
        <f>TEXT(Z8,"$###,###")</f>
        <v>$30,867</v>
      </c>
      <c r="AD8" s="123">
        <f t="shared" si="1"/>
        <v>2.2616565625510399E-2</v>
      </c>
      <c r="AF8" s="123">
        <f t="shared" si="0"/>
        <v>0.20883068585596587</v>
      </c>
    </row>
    <row r="9" spans="1:32" x14ac:dyDescent="0.25">
      <c r="A9" s="52" t="s">
        <v>15</v>
      </c>
      <c r="B9" s="53"/>
      <c r="C9" s="54"/>
      <c r="D9" s="55">
        <f>AD104</f>
        <v>67.230046948356801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48.222669349429914</v>
      </c>
      <c r="P9" s="56" t="s">
        <v>89</v>
      </c>
      <c r="S9" s="120" t="s">
        <v>7</v>
      </c>
      <c r="T9" s="121">
        <v>67989114</v>
      </c>
      <c r="U9" s="121">
        <v>70696464</v>
      </c>
      <c r="V9" s="121">
        <v>75041732</v>
      </c>
      <c r="W9" s="121">
        <v>72666838</v>
      </c>
      <c r="X9" s="121">
        <v>73710840</v>
      </c>
      <c r="Y9" s="121">
        <v>74050922</v>
      </c>
      <c r="Z9" s="121">
        <v>84320857</v>
      </c>
      <c r="AB9" s="122" t="str">
        <f>TEXT(Z9/1000000,"$#,###.0")&amp;" mil"</f>
        <v>$84.3 mil</v>
      </c>
      <c r="AD9" s="123">
        <f t="shared" si="1"/>
        <v>0.13868746968471246</v>
      </c>
      <c r="AF9" s="123">
        <f t="shared" si="0"/>
        <v>0.24021114615495653</v>
      </c>
    </row>
    <row r="10" spans="1:32" x14ac:dyDescent="0.25">
      <c r="A10" s="52" t="s">
        <v>18</v>
      </c>
      <c r="B10" s="53"/>
      <c r="C10" s="54"/>
      <c r="D10" s="55">
        <f>AD105</f>
        <v>20.751173708920188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52.313883299798789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87.189805499664658</v>
      </c>
      <c r="P11" s="56" t="s">
        <v>89</v>
      </c>
      <c r="S11" s="120" t="s">
        <v>30</v>
      </c>
      <c r="T11" s="125">
        <v>1730</v>
      </c>
      <c r="U11" s="125">
        <v>1691</v>
      </c>
      <c r="V11" s="125">
        <v>1729</v>
      </c>
      <c r="W11" s="125">
        <v>1757</v>
      </c>
      <c r="X11" s="125">
        <v>1632</v>
      </c>
      <c r="Y11" s="125">
        <v>1735</v>
      </c>
      <c r="Z11" s="125">
        <v>1792</v>
      </c>
    </row>
    <row r="12" spans="1:32" ht="28.5" customHeight="1" x14ac:dyDescent="0.25">
      <c r="A12" s="52" t="s">
        <v>20</v>
      </c>
      <c r="B12" s="54"/>
      <c r="C12" s="54"/>
      <c r="D12" s="55">
        <f>AD108</f>
        <v>23.145539906103284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22.736418511066397</v>
      </c>
      <c r="P12" s="56" t="s">
        <v>89</v>
      </c>
      <c r="S12" s="120" t="s">
        <v>31</v>
      </c>
      <c r="T12" s="125">
        <v>319</v>
      </c>
      <c r="U12" s="125">
        <v>352</v>
      </c>
      <c r="V12" s="125">
        <v>336</v>
      </c>
      <c r="W12" s="125">
        <v>317</v>
      </c>
      <c r="X12" s="125">
        <v>309</v>
      </c>
      <c r="Y12" s="125">
        <v>302</v>
      </c>
      <c r="Z12" s="125">
        <v>337</v>
      </c>
    </row>
    <row r="13" spans="1:32" ht="15" customHeight="1" x14ac:dyDescent="0.25">
      <c r="A13" s="52" t="s">
        <v>21</v>
      </c>
      <c r="B13" s="54"/>
      <c r="C13" s="54"/>
      <c r="D13" s="55">
        <f>AD109</f>
        <v>15.774647887323944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48.7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19.671361502347416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29.812206572769952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37</v>
      </c>
      <c r="Z15" s="125">
        <v>40</v>
      </c>
      <c r="AB15" s="129">
        <f t="shared" ref="AB15:AB34" si="2">IF(Z15="np",0,Z15/$Z$34)</f>
        <v>1.8761726078799251E-2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2</v>
      </c>
      <c r="AB16" s="129">
        <f t="shared" si="2"/>
        <v>9.3808630393996248E-4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64</v>
      </c>
      <c r="Z17" s="125">
        <v>54</v>
      </c>
      <c r="AB17" s="129">
        <f t="shared" si="2"/>
        <v>2.5328330206378986E-2</v>
      </c>
    </row>
    <row r="18" spans="1:28" x14ac:dyDescent="0.25">
      <c r="A18" s="82" t="str">
        <f>$S$1&amp;" ("&amp;$T$2&amp;" to "&amp;$Z$2&amp;")"</f>
        <v>Queenscliffe (2011-12 to 2017-18)</v>
      </c>
      <c r="B18" s="82"/>
      <c r="C18" s="82"/>
      <c r="D18" s="82"/>
      <c r="E18" s="82"/>
      <c r="F18" s="82"/>
      <c r="G18" s="82" t="str">
        <f>$S$1&amp;" ("&amp;$T$2&amp;" to "&amp;$Z$2&amp;")"</f>
        <v>Queenscliffe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115</v>
      </c>
      <c r="Z19" s="125">
        <v>138</v>
      </c>
      <c r="AB19" s="129">
        <f t="shared" si="2"/>
        <v>6.4727954971857404E-2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42</v>
      </c>
      <c r="Z20" s="125">
        <v>34</v>
      </c>
      <c r="AB20" s="129">
        <f t="shared" si="2"/>
        <v>1.5947467166979361E-2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134</v>
      </c>
      <c r="Z21" s="125">
        <v>133</v>
      </c>
      <c r="AB21" s="129">
        <f t="shared" si="2"/>
        <v>6.2382739212007501E-2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172</v>
      </c>
      <c r="Z22" s="125">
        <v>175</v>
      </c>
      <c r="AB22" s="129">
        <f t="shared" si="2"/>
        <v>8.2082551594746714E-2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83</v>
      </c>
      <c r="Z23" s="125">
        <v>87</v>
      </c>
      <c r="AB23" s="129">
        <f t="shared" si="2"/>
        <v>4.0806754221388367E-2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27</v>
      </c>
      <c r="Z24" s="125">
        <v>26</v>
      </c>
      <c r="AB24" s="129">
        <f t="shared" si="2"/>
        <v>1.2195121951219513E-2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96</v>
      </c>
      <c r="Z25" s="125">
        <v>111</v>
      </c>
      <c r="AB25" s="129">
        <f t="shared" si="2"/>
        <v>5.2063789868667915E-2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50</v>
      </c>
      <c r="Z26" s="125">
        <v>54</v>
      </c>
      <c r="AB26" s="129">
        <f t="shared" si="2"/>
        <v>2.5328330206378986E-2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167</v>
      </c>
      <c r="Z27" s="125">
        <v>187</v>
      </c>
      <c r="AB27" s="129">
        <f t="shared" si="2"/>
        <v>8.7711069418386495E-2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76</v>
      </c>
      <c r="Z28" s="125">
        <v>122</v>
      </c>
      <c r="AB28" s="129">
        <f t="shared" si="2"/>
        <v>5.7223264540337708E-2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123</v>
      </c>
      <c r="Z29" s="125">
        <v>123</v>
      </c>
      <c r="AB29" s="129">
        <f t="shared" si="2"/>
        <v>5.7692307692307696E-2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231</v>
      </c>
      <c r="Z30" s="125">
        <v>263</v>
      </c>
      <c r="AB30" s="129">
        <f t="shared" si="2"/>
        <v>0.12335834896810506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269</v>
      </c>
      <c r="Z31" s="125">
        <v>269</v>
      </c>
      <c r="AB31" s="129">
        <f t="shared" si="2"/>
        <v>0.12617260787992496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61</v>
      </c>
      <c r="Z32" s="125">
        <v>72</v>
      </c>
      <c r="AB32" s="129">
        <f t="shared" si="2"/>
        <v>3.3771106941838651E-2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47</v>
      </c>
      <c r="Z33" s="125">
        <v>53</v>
      </c>
      <c r="AB33" s="129">
        <f t="shared" si="2"/>
        <v>2.4859287054409006E-2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2037</v>
      </c>
      <c r="Z34" s="132">
        <v>2132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14</v>
      </c>
      <c r="Y45" s="125">
        <v>17</v>
      </c>
      <c r="Z45" s="125">
        <v>15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60</v>
      </c>
      <c r="Y46" s="125">
        <v>58</v>
      </c>
      <c r="Z46" s="125">
        <v>75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56</v>
      </c>
      <c r="Y47" s="125">
        <v>68</v>
      </c>
      <c r="Z47" s="125">
        <v>71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66</v>
      </c>
      <c r="Y48" s="125">
        <v>74</v>
      </c>
      <c r="Z48" s="125">
        <v>70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Queenscliffe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49</v>
      </c>
      <c r="Y49" s="125">
        <v>64</v>
      </c>
      <c r="Z49" s="125">
        <v>78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46</v>
      </c>
      <c r="Y50" s="125">
        <v>45</v>
      </c>
      <c r="Z50" s="125">
        <v>55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60</v>
      </c>
      <c r="Y51" s="125">
        <v>62</v>
      </c>
      <c r="Z51" s="125">
        <v>70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64</v>
      </c>
      <c r="Y52" s="125">
        <v>94</v>
      </c>
      <c r="Z52" s="125">
        <v>70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72</v>
      </c>
      <c r="Y53" s="125">
        <v>75</v>
      </c>
      <c r="Z53" s="125">
        <v>95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100</v>
      </c>
      <c r="Y54" s="125">
        <v>90</v>
      </c>
      <c r="Z54" s="125">
        <v>91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148</v>
      </c>
      <c r="Y55" s="125">
        <v>140</v>
      </c>
      <c r="Z55" s="125">
        <v>132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83</v>
      </c>
      <c r="Y56" s="125">
        <v>82</v>
      </c>
      <c r="Z56" s="125">
        <v>87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44</v>
      </c>
      <c r="Y57" s="125">
        <v>41</v>
      </c>
      <c r="Z57" s="125">
        <v>41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24</v>
      </c>
      <c r="Y58" s="125">
        <v>27</v>
      </c>
      <c r="Z58" s="125">
        <v>26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</v>
      </c>
      <c r="Y59" s="125">
        <v>7</v>
      </c>
      <c r="Z59" s="125">
        <v>18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9</v>
      </c>
      <c r="Y60" s="125">
        <v>12</v>
      </c>
      <c r="Z60" s="125">
        <v>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906</v>
      </c>
      <c r="Y61" s="125">
        <v>953</v>
      </c>
      <c r="Z61" s="125">
        <v>998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Queenscliffe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31</v>
      </c>
      <c r="Y64" s="125">
        <v>22</v>
      </c>
      <c r="Z64" s="125">
        <v>31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53</v>
      </c>
      <c r="Y65" s="125">
        <v>66</v>
      </c>
      <c r="Z65" s="125">
        <v>73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78</v>
      </c>
      <c r="Y66" s="125">
        <v>84</v>
      </c>
      <c r="Z66" s="125">
        <v>78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62</v>
      </c>
      <c r="Y67" s="125">
        <v>76</v>
      </c>
      <c r="Z67" s="125">
        <v>81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49</v>
      </c>
      <c r="Y68" s="125">
        <v>60</v>
      </c>
      <c r="Z68" s="125">
        <v>67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63</v>
      </c>
      <c r="Y69" s="125">
        <v>64</v>
      </c>
      <c r="Z69" s="125">
        <v>70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93</v>
      </c>
      <c r="Y70" s="125">
        <v>92</v>
      </c>
      <c r="Z70" s="125">
        <v>78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89</v>
      </c>
      <c r="Y71" s="125">
        <v>106</v>
      </c>
      <c r="Z71" s="125">
        <v>94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115</v>
      </c>
      <c r="Y72" s="125">
        <v>135</v>
      </c>
      <c r="Z72" s="125">
        <v>137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138</v>
      </c>
      <c r="Y73" s="125">
        <v>126</v>
      </c>
      <c r="Z73" s="125">
        <v>129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120</v>
      </c>
      <c r="Y74" s="125">
        <v>130</v>
      </c>
      <c r="Z74" s="125">
        <v>152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62</v>
      </c>
      <c r="Y75" s="125">
        <v>58</v>
      </c>
      <c r="Z75" s="125">
        <v>64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29</v>
      </c>
      <c r="Y76" s="125">
        <v>29</v>
      </c>
      <c r="Z76" s="125">
        <v>38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24</v>
      </c>
      <c r="Y77" s="125">
        <v>22</v>
      </c>
      <c r="Z77" s="125">
        <v>23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11</v>
      </c>
      <c r="Y78" s="125">
        <v>10</v>
      </c>
      <c r="Z78" s="125">
        <v>12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10</v>
      </c>
      <c r="Y79" s="125">
        <v>7</v>
      </c>
      <c r="Z79" s="125">
        <v>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1041</v>
      </c>
      <c r="Y80" s="125">
        <v>1084</v>
      </c>
      <c r="Z80" s="125">
        <v>1137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Queenscliffe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89</v>
      </c>
      <c r="Y83" s="125">
        <v>93</v>
      </c>
      <c r="Z83" s="125">
        <v>104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149</v>
      </c>
      <c r="Y84" s="125">
        <v>151</v>
      </c>
      <c r="Z84" s="125">
        <v>157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2,130</v>
      </c>
      <c r="D85" s="96">
        <f t="shared" ref="D85:D90" si="4">AD4</f>
        <v>4.5655375552282829E-2</v>
      </c>
      <c r="E85" s="97">
        <f t="shared" ref="E85:E90" si="5">AD4</f>
        <v>4.5655375552282829E-2</v>
      </c>
      <c r="F85" s="96">
        <f t="shared" ref="F85:F90" si="6">AF4</f>
        <v>4.1055718475073277E-2</v>
      </c>
      <c r="G85" s="97">
        <f t="shared" ref="G85:G90" si="7">AF4</f>
        <v>4.1055718475073277E-2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58</v>
      </c>
      <c r="Y85" s="125">
        <v>67</v>
      </c>
      <c r="Z85" s="125">
        <v>72</v>
      </c>
    </row>
    <row r="86" spans="1:32" ht="15" customHeight="1" x14ac:dyDescent="0.25">
      <c r="A86" s="98" t="s">
        <v>4</v>
      </c>
      <c r="B86" s="95"/>
      <c r="C86" s="109" t="str">
        <f t="shared" si="3"/>
        <v>992</v>
      </c>
      <c r="D86" s="96">
        <f t="shared" si="4"/>
        <v>4.0923399790136372E-2</v>
      </c>
      <c r="E86" s="97">
        <f t="shared" si="5"/>
        <v>4.0923399790136372E-2</v>
      </c>
      <c r="F86" s="96">
        <f t="shared" si="6"/>
        <v>3.8743455497382229E-2</v>
      </c>
      <c r="G86" s="97">
        <f t="shared" si="7"/>
        <v>3.8743455497382229E-2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49</v>
      </c>
      <c r="Y86" s="125">
        <v>51</v>
      </c>
      <c r="Z86" s="125">
        <v>57</v>
      </c>
    </row>
    <row r="87" spans="1:32" ht="15" customHeight="1" x14ac:dyDescent="0.25">
      <c r="A87" s="98" t="s">
        <v>5</v>
      </c>
      <c r="B87" s="95"/>
      <c r="C87" s="109" t="str">
        <f t="shared" si="3"/>
        <v>1,137</v>
      </c>
      <c r="D87" s="96">
        <f t="shared" si="4"/>
        <v>4.8892988929889247E-2</v>
      </c>
      <c r="E87" s="97">
        <f t="shared" si="5"/>
        <v>4.8892988929889247E-2</v>
      </c>
      <c r="F87" s="96">
        <f t="shared" si="6"/>
        <v>4.3119266055045902E-2</v>
      </c>
      <c r="G87" s="97">
        <f t="shared" si="7"/>
        <v>4.3119266055045902E-2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29</v>
      </c>
      <c r="Y87" s="125">
        <v>33</v>
      </c>
      <c r="Z87" s="125">
        <v>30</v>
      </c>
    </row>
    <row r="88" spans="1:32" ht="15" customHeight="1" x14ac:dyDescent="0.25">
      <c r="A88" s="95" t="s">
        <v>6</v>
      </c>
      <c r="B88" s="95"/>
      <c r="C88" s="109" t="str">
        <f t="shared" si="3"/>
        <v>1,491</v>
      </c>
      <c r="D88" s="96">
        <f t="shared" si="4"/>
        <v>2.7567195037904835E-2</v>
      </c>
      <c r="E88" s="97">
        <f t="shared" si="5"/>
        <v>2.7567195037904835E-2</v>
      </c>
      <c r="F88" s="96">
        <f t="shared" si="6"/>
        <v>1.0162601626016343E-2</v>
      </c>
      <c r="G88" s="97">
        <f t="shared" si="7"/>
        <v>1.0162601626016343E-2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32</v>
      </c>
      <c r="Y88" s="125">
        <v>31</v>
      </c>
      <c r="Z88" s="125">
        <v>33</v>
      </c>
    </row>
    <row r="89" spans="1:32" ht="15" customHeight="1" x14ac:dyDescent="0.25">
      <c r="A89" s="95" t="s">
        <v>104</v>
      </c>
      <c r="B89" s="95"/>
      <c r="C89" s="146" t="str">
        <f t="shared" si="3"/>
        <v>$30,867</v>
      </c>
      <c r="D89" s="96">
        <f t="shared" si="4"/>
        <v>2.2616565625510399E-2</v>
      </c>
      <c r="E89" s="97">
        <f t="shared" si="5"/>
        <v>2.2616565625510399E-2</v>
      </c>
      <c r="F89" s="96">
        <f t="shared" si="6"/>
        <v>0.20883068585596587</v>
      </c>
      <c r="G89" s="97">
        <f t="shared" si="7"/>
        <v>0.20883068585596587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33</v>
      </c>
      <c r="Y89" s="125">
        <v>31</v>
      </c>
      <c r="Z89" s="125">
        <v>27</v>
      </c>
    </row>
    <row r="90" spans="1:32" ht="15" customHeight="1" x14ac:dyDescent="0.25">
      <c r="A90" s="95" t="s">
        <v>7</v>
      </c>
      <c r="B90" s="95"/>
      <c r="C90" s="109" t="str">
        <f t="shared" si="3"/>
        <v>$84.3 mil</v>
      </c>
      <c r="D90" s="96">
        <f t="shared" si="4"/>
        <v>0.13868746968471246</v>
      </c>
      <c r="E90" s="97">
        <f t="shared" si="5"/>
        <v>0.13868746968471246</v>
      </c>
      <c r="F90" s="96">
        <f t="shared" si="6"/>
        <v>0.24021114615495653</v>
      </c>
      <c r="G90" s="97">
        <f t="shared" si="7"/>
        <v>0.24021114615495653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57</v>
      </c>
      <c r="Y90" s="125">
        <v>49</v>
      </c>
      <c r="Z90" s="125">
        <v>46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689</v>
      </c>
      <c r="Y91" s="125">
        <v>700</v>
      </c>
      <c r="Z91" s="125">
        <v>717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66</v>
      </c>
      <c r="Y93" s="125">
        <v>61</v>
      </c>
      <c r="Z93" s="125">
        <v>81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221</v>
      </c>
      <c r="Y94" s="125">
        <v>210</v>
      </c>
      <c r="Z94" s="125">
        <v>207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15</v>
      </c>
      <c r="Y95" s="125">
        <v>17</v>
      </c>
      <c r="Z95" s="125">
        <v>15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76</v>
      </c>
      <c r="Y96" s="125">
        <v>87</v>
      </c>
      <c r="Z96" s="125">
        <v>94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117</v>
      </c>
      <c r="Y97" s="125">
        <v>131</v>
      </c>
      <c r="Z97" s="125">
        <v>121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51</v>
      </c>
      <c r="Y98" s="125">
        <v>49</v>
      </c>
      <c r="Z98" s="125">
        <v>53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21</v>
      </c>
      <c r="Y100" s="125">
        <v>25</v>
      </c>
      <c r="Z100" s="125">
        <v>24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768</v>
      </c>
      <c r="Y101" s="125">
        <v>751</v>
      </c>
      <c r="Z101" s="125">
        <v>776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1213</v>
      </c>
      <c r="Y104" s="125">
        <v>1369</v>
      </c>
      <c r="Z104" s="125">
        <v>1432</v>
      </c>
      <c r="AB104" s="122" t="str">
        <f>TEXT(Z104,"###,###")</f>
        <v>1,432</v>
      </c>
      <c r="AD104" s="143">
        <f>Z104/($Z$4)*100</f>
        <v>67.230046948356801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454</v>
      </c>
      <c r="Y105" s="125">
        <v>441</v>
      </c>
      <c r="Z105" s="125">
        <v>442</v>
      </c>
      <c r="AB105" s="122" t="str">
        <f>TEXT(Z105,"###,###")</f>
        <v>442</v>
      </c>
      <c r="AD105" s="143">
        <f>Z105/($Z$4)*100</f>
        <v>20.751173708920188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1667</v>
      </c>
      <c r="Y106" s="132">
        <v>1810</v>
      </c>
      <c r="Z106" s="132">
        <v>1874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353</v>
      </c>
      <c r="Y108" s="125">
        <v>439</v>
      </c>
      <c r="Z108" s="125">
        <v>493</v>
      </c>
      <c r="AB108" s="122" t="str">
        <f>TEXT(Z108,"###,###")</f>
        <v>493</v>
      </c>
      <c r="AD108" s="143">
        <f>Z108/($Z$4)*100</f>
        <v>23.145539906103284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285</v>
      </c>
      <c r="Y109" s="125">
        <v>312</v>
      </c>
      <c r="Z109" s="125">
        <v>336</v>
      </c>
      <c r="AB109" s="122" t="str">
        <f>TEXT(Z109,"###,###")</f>
        <v>336</v>
      </c>
      <c r="AD109" s="143">
        <f>Z109/($Z$4)*100</f>
        <v>15.774647887323944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379</v>
      </c>
      <c r="Y110" s="125">
        <v>400</v>
      </c>
      <c r="Z110" s="125">
        <v>419</v>
      </c>
      <c r="AB110" s="122" t="str">
        <f>TEXT(Z110,"###,###")</f>
        <v>419</v>
      </c>
      <c r="AD110" s="143">
        <f>Z110/($Z$4)*100</f>
        <v>19.671361502347416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647</v>
      </c>
      <c r="Y111" s="125">
        <v>659</v>
      </c>
      <c r="Z111" s="125">
        <v>635</v>
      </c>
      <c r="AB111" s="122" t="str">
        <f>TEXT(Z111,"###,###")</f>
        <v>635</v>
      </c>
      <c r="AD111" s="143">
        <f>Z111/($Z$4)*100</f>
        <v>29.812206572769952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1944</v>
      </c>
      <c r="Y112" s="125">
        <v>2037</v>
      </c>
      <c r="Z112" s="125">
        <v>2129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47.47</v>
      </c>
      <c r="U118" s="144">
        <v>46.3</v>
      </c>
      <c r="V118" s="144">
        <v>49.71</v>
      </c>
      <c r="W118" s="144">
        <v>46.46</v>
      </c>
      <c r="X118" s="144">
        <v>48.9</v>
      </c>
      <c r="Y118" s="144">
        <v>48.42</v>
      </c>
      <c r="Z118" s="144">
        <v>48.74</v>
      </c>
      <c r="AB118" s="122" t="str">
        <f>TEXT(Z118,"##.0")</f>
        <v>48.7</v>
      </c>
    </row>
    <row r="120" spans="19:32" x14ac:dyDescent="0.25">
      <c r="S120" s="115" t="s">
        <v>106</v>
      </c>
      <c r="T120" s="125">
        <v>1157</v>
      </c>
      <c r="U120" s="125">
        <v>1109</v>
      </c>
      <c r="V120" s="125">
        <v>1125</v>
      </c>
      <c r="W120" s="125">
        <v>1168</v>
      </c>
      <c r="X120" s="125">
        <v>1145</v>
      </c>
      <c r="Y120" s="125">
        <v>1149</v>
      </c>
      <c r="Z120" s="125">
        <v>1153</v>
      </c>
      <c r="AB120" s="122" t="str">
        <f>TEXT(Z120,"###,###")</f>
        <v>1,153</v>
      </c>
    </row>
    <row r="121" spans="19:32" x14ac:dyDescent="0.25">
      <c r="S121" s="115" t="s">
        <v>107</v>
      </c>
      <c r="T121" s="125">
        <v>183</v>
      </c>
      <c r="U121" s="125">
        <v>203</v>
      </c>
      <c r="V121" s="125">
        <v>200</v>
      </c>
      <c r="W121" s="125">
        <v>197</v>
      </c>
      <c r="X121" s="125">
        <v>193</v>
      </c>
      <c r="Y121" s="125">
        <v>188</v>
      </c>
      <c r="Z121" s="125">
        <v>192</v>
      </c>
      <c r="AB121" s="122" t="str">
        <f>TEXT(Z121,"###,###")</f>
        <v>192</v>
      </c>
    </row>
    <row r="122" spans="19:32" x14ac:dyDescent="0.25">
      <c r="S122" s="115" t="s">
        <v>108</v>
      </c>
      <c r="T122" s="125">
        <v>137</v>
      </c>
      <c r="U122" s="125">
        <v>150</v>
      </c>
      <c r="V122" s="125">
        <v>135</v>
      </c>
      <c r="W122" s="125">
        <v>120</v>
      </c>
      <c r="X122" s="125">
        <v>120</v>
      </c>
      <c r="Y122" s="125">
        <v>114</v>
      </c>
      <c r="Z122" s="125">
        <v>147</v>
      </c>
      <c r="AB122" s="122" t="str">
        <f>TEXT(Z122,"###,###")</f>
        <v>147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1294</v>
      </c>
      <c r="U124" s="125">
        <v>1259</v>
      </c>
      <c r="V124" s="125">
        <v>1260</v>
      </c>
      <c r="W124" s="125">
        <v>1288</v>
      </c>
      <c r="X124" s="125">
        <v>1265</v>
      </c>
      <c r="Y124" s="125">
        <v>1263</v>
      </c>
      <c r="Z124" s="125">
        <v>1300</v>
      </c>
      <c r="AB124" s="122" t="str">
        <f>TEXT(Z124,"###,###")</f>
        <v>1,300</v>
      </c>
      <c r="AD124" s="139">
        <f>Z124/$Z$7*100</f>
        <v>87.189805499664658</v>
      </c>
    </row>
    <row r="125" spans="19:32" x14ac:dyDescent="0.25">
      <c r="S125" s="115" t="s">
        <v>110</v>
      </c>
      <c r="T125" s="125">
        <v>320</v>
      </c>
      <c r="U125" s="125">
        <v>353</v>
      </c>
      <c r="V125" s="125">
        <v>335</v>
      </c>
      <c r="W125" s="125">
        <v>317</v>
      </c>
      <c r="X125" s="125">
        <v>313</v>
      </c>
      <c r="Y125" s="125">
        <v>302</v>
      </c>
      <c r="Z125" s="125">
        <v>339</v>
      </c>
      <c r="AB125" s="122" t="str">
        <f>TEXT(Z125,"###,###")</f>
        <v>339</v>
      </c>
      <c r="AD125" s="139">
        <f>Z125/$Z$7*100</f>
        <v>22.736418511066397</v>
      </c>
    </row>
    <row r="127" spans="19:32" x14ac:dyDescent="0.25">
      <c r="S127" s="115" t="s">
        <v>111</v>
      </c>
      <c r="T127" s="125">
        <v>713</v>
      </c>
      <c r="U127" s="125">
        <v>714</v>
      </c>
      <c r="V127" s="125">
        <v>718</v>
      </c>
      <c r="W127" s="125">
        <v>704</v>
      </c>
      <c r="X127" s="125">
        <v>692</v>
      </c>
      <c r="Y127" s="125">
        <v>700</v>
      </c>
      <c r="Z127" s="125">
        <v>719</v>
      </c>
      <c r="AB127" s="122" t="str">
        <f>TEXT(Z127,"###,###")</f>
        <v>719</v>
      </c>
      <c r="AD127" s="139">
        <f>Z127/$Z$7*100</f>
        <v>48.222669349429914</v>
      </c>
    </row>
    <row r="128" spans="19:32" x14ac:dyDescent="0.25">
      <c r="S128" s="115" t="s">
        <v>112</v>
      </c>
      <c r="T128" s="125">
        <v>761</v>
      </c>
      <c r="U128" s="125">
        <v>743</v>
      </c>
      <c r="V128" s="125">
        <v>747</v>
      </c>
      <c r="W128" s="125">
        <v>785</v>
      </c>
      <c r="X128" s="125">
        <v>768</v>
      </c>
      <c r="Y128" s="125">
        <v>751</v>
      </c>
      <c r="Z128" s="125">
        <v>780</v>
      </c>
      <c r="AB128" s="122" t="str">
        <f>TEXT(Z128,"###,###")</f>
        <v>780</v>
      </c>
      <c r="AD128" s="139">
        <f>Z128/$Z$7*100</f>
        <v>52.313883299798789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95" id="{2A34B793-4074-482A-8DBC-5B5910B7063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98" id="{8C67A39C-BE99-4CAB-98B3-41493D09C3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01" id="{49036059-C85D-48F6-92DE-BEBD89D174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04" id="{E65323B5-6437-46E9-98BB-69281EAFDD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4493D-D6A3-4953-96B2-B7A69E108213}">
  <sheetPr codeName="Sheet12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South Gippsland</v>
      </c>
      <c r="T1" s="113"/>
      <c r="U1" s="113"/>
      <c r="V1" s="113"/>
      <c r="W1" s="113"/>
      <c r="X1" s="113"/>
      <c r="Y1" s="114" t="str">
        <f>Y3</f>
        <v>8.62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181</v>
      </c>
      <c r="Y3" s="118" t="s">
        <v>268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8.62 South Gippsland,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19962</v>
      </c>
      <c r="U4" s="121">
        <v>19888</v>
      </c>
      <c r="V4" s="121">
        <v>20045</v>
      </c>
      <c r="W4" s="121">
        <v>20086</v>
      </c>
      <c r="X4" s="121">
        <v>19883</v>
      </c>
      <c r="Y4" s="121">
        <v>20782</v>
      </c>
      <c r="Z4" s="121">
        <v>22183</v>
      </c>
      <c r="AB4" s="122" t="str">
        <f>TEXT(Z4,"###,###")</f>
        <v>22,183</v>
      </c>
      <c r="AD4" s="123">
        <f>Z4/Y4-1</f>
        <v>6.7414108363006431E-2</v>
      </c>
      <c r="AF4" s="123">
        <f t="shared" ref="AF4:AF9" si="0">Z4/T4-1</f>
        <v>0.11126139665364199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10109</v>
      </c>
      <c r="U5" s="121">
        <v>10072</v>
      </c>
      <c r="V5" s="121">
        <v>10120</v>
      </c>
      <c r="W5" s="121">
        <v>10090</v>
      </c>
      <c r="X5" s="121">
        <v>10004</v>
      </c>
      <c r="Y5" s="121">
        <v>10406</v>
      </c>
      <c r="Z5" s="121">
        <v>11286</v>
      </c>
      <c r="AB5" s="122" t="str">
        <f>TEXT(Z5,"###,###")</f>
        <v>11,286</v>
      </c>
      <c r="AD5" s="123">
        <f t="shared" ref="AD5:AD9" si="1">Z5/Y5-1</f>
        <v>8.4566596194503241E-2</v>
      </c>
      <c r="AF5" s="123">
        <f t="shared" si="0"/>
        <v>0.11643090315560389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9852</v>
      </c>
      <c r="U6" s="121">
        <v>9814</v>
      </c>
      <c r="V6" s="121">
        <v>9928</v>
      </c>
      <c r="W6" s="121">
        <v>9999</v>
      </c>
      <c r="X6" s="121">
        <v>9878</v>
      </c>
      <c r="Y6" s="121">
        <v>10376</v>
      </c>
      <c r="Z6" s="121">
        <v>10897</v>
      </c>
      <c r="AB6" s="122" t="str">
        <f>TEXT(Z6,"###,###")</f>
        <v>10,897</v>
      </c>
      <c r="AD6" s="123">
        <f t="shared" si="1"/>
        <v>5.0212027756360911E-2</v>
      </c>
      <c r="AF6" s="123">
        <f t="shared" si="0"/>
        <v>0.1060698335363377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14515</v>
      </c>
      <c r="U7" s="121">
        <v>14334</v>
      </c>
      <c r="V7" s="121">
        <v>14362</v>
      </c>
      <c r="W7" s="121">
        <v>14411</v>
      </c>
      <c r="X7" s="121">
        <v>14368</v>
      </c>
      <c r="Y7" s="121">
        <v>14892</v>
      </c>
      <c r="Z7" s="121">
        <v>15747</v>
      </c>
      <c r="AB7" s="122" t="str">
        <f>TEXT(Z7,"###,###")</f>
        <v>15,747</v>
      </c>
      <c r="AD7" s="123">
        <f t="shared" si="1"/>
        <v>5.7413376309427777E-2</v>
      </c>
      <c r="AF7" s="123">
        <f t="shared" si="0"/>
        <v>8.487771271098854E-2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22,183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15,747</v>
      </c>
      <c r="P8" s="48"/>
      <c r="S8" s="120" t="s">
        <v>88</v>
      </c>
      <c r="T8" s="121">
        <v>30353.33</v>
      </c>
      <c r="U8" s="121">
        <v>31461.85</v>
      </c>
      <c r="V8" s="121">
        <v>31532.74</v>
      </c>
      <c r="W8" s="121">
        <v>33264</v>
      </c>
      <c r="X8" s="121">
        <v>34543</v>
      </c>
      <c r="Y8" s="121">
        <v>34869.550000000003</v>
      </c>
      <c r="Z8" s="121">
        <v>37434.67</v>
      </c>
      <c r="AB8" s="122" t="str">
        <f>TEXT(Z8,"$###,###")</f>
        <v>$37,435</v>
      </c>
      <c r="AD8" s="123">
        <f t="shared" si="1"/>
        <v>7.3563323874268338E-2</v>
      </c>
      <c r="AF8" s="123">
        <f t="shared" si="0"/>
        <v>0.23329697268800476</v>
      </c>
    </row>
    <row r="9" spans="1:32" x14ac:dyDescent="0.25">
      <c r="A9" s="52" t="s">
        <v>15</v>
      </c>
      <c r="B9" s="53"/>
      <c r="C9" s="54"/>
      <c r="D9" s="55">
        <f>AD104</f>
        <v>66.014515620069432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51.825744586270403</v>
      </c>
      <c r="P9" s="56" t="s">
        <v>89</v>
      </c>
      <c r="S9" s="120" t="s">
        <v>7</v>
      </c>
      <c r="T9" s="121">
        <v>570532465</v>
      </c>
      <c r="U9" s="121">
        <v>543228434</v>
      </c>
      <c r="V9" s="121">
        <v>597841554</v>
      </c>
      <c r="W9" s="121">
        <v>617769863</v>
      </c>
      <c r="X9" s="121">
        <v>617387548</v>
      </c>
      <c r="Y9" s="121">
        <v>650947406</v>
      </c>
      <c r="Z9" s="121">
        <v>714224169</v>
      </c>
      <c r="AB9" s="122" t="str">
        <f>TEXT(Z9/1000000,"$#,###.0")&amp;" mil"</f>
        <v>$714.2 mil</v>
      </c>
      <c r="AD9" s="123">
        <f t="shared" si="1"/>
        <v>9.7207182049973584E-2</v>
      </c>
      <c r="AF9" s="123">
        <f t="shared" si="0"/>
        <v>0.25185543823522827</v>
      </c>
    </row>
    <row r="10" spans="1:32" x14ac:dyDescent="0.25">
      <c r="A10" s="52" t="s">
        <v>18</v>
      </c>
      <c r="B10" s="53"/>
      <c r="C10" s="54"/>
      <c r="D10" s="55">
        <f>AD105</f>
        <v>16.165532164269937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48.180605829681845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80.110497237569049</v>
      </c>
      <c r="P11" s="56" t="s">
        <v>89</v>
      </c>
      <c r="S11" s="120" t="s">
        <v>30</v>
      </c>
      <c r="T11" s="125">
        <v>15069</v>
      </c>
      <c r="U11" s="125">
        <v>15129</v>
      </c>
      <c r="V11" s="125">
        <v>15386</v>
      </c>
      <c r="W11" s="125">
        <v>15509</v>
      </c>
      <c r="X11" s="125">
        <v>15376</v>
      </c>
      <c r="Y11" s="125">
        <v>16104</v>
      </c>
      <c r="Z11" s="125">
        <v>17166</v>
      </c>
    </row>
    <row r="12" spans="1:32" ht="28.5" customHeight="1" x14ac:dyDescent="0.25">
      <c r="A12" s="52" t="s">
        <v>20</v>
      </c>
      <c r="B12" s="54"/>
      <c r="C12" s="54"/>
      <c r="D12" s="55">
        <f>AD108</f>
        <v>20.691520533742054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31.86638724836477</v>
      </c>
      <c r="P12" s="56" t="s">
        <v>89</v>
      </c>
      <c r="S12" s="120" t="s">
        <v>31</v>
      </c>
      <c r="T12" s="125">
        <v>4893</v>
      </c>
      <c r="U12" s="125">
        <v>4762</v>
      </c>
      <c r="V12" s="125">
        <v>4659</v>
      </c>
      <c r="W12" s="125">
        <v>4578</v>
      </c>
      <c r="X12" s="125">
        <v>4507</v>
      </c>
      <c r="Y12" s="125">
        <v>4678</v>
      </c>
      <c r="Z12" s="125">
        <v>5016</v>
      </c>
    </row>
    <row r="13" spans="1:32" ht="15" customHeight="1" x14ac:dyDescent="0.25">
      <c r="A13" s="52" t="s">
        <v>21</v>
      </c>
      <c r="B13" s="54"/>
      <c r="C13" s="54"/>
      <c r="D13" s="55">
        <f>AD109</f>
        <v>15.358607943019429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18.708019654690528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27.399359870170851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1630</v>
      </c>
      <c r="Z15" s="125">
        <v>1743</v>
      </c>
      <c r="AB15" s="129">
        <f t="shared" ref="AB15:AB34" si="2">IF(Z15="np",0,Z15/$Z$34)</f>
        <v>7.8573682549700222E-2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108</v>
      </c>
      <c r="Z16" s="125">
        <v>122</v>
      </c>
      <c r="AB16" s="129">
        <f t="shared" si="2"/>
        <v>5.4997069828246854E-3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1316</v>
      </c>
      <c r="Z17" s="125">
        <v>1871</v>
      </c>
      <c r="AB17" s="129">
        <f t="shared" si="2"/>
        <v>8.4343866925122843E-2</v>
      </c>
    </row>
    <row r="18" spans="1:28" x14ac:dyDescent="0.25">
      <c r="A18" s="82" t="str">
        <f>$S$1&amp;" ("&amp;$T$2&amp;" to "&amp;$Z$2&amp;")"</f>
        <v>South Gippsland (2011-12 to 2017-18)</v>
      </c>
      <c r="B18" s="82"/>
      <c r="C18" s="82"/>
      <c r="D18" s="82"/>
      <c r="E18" s="82"/>
      <c r="F18" s="82"/>
      <c r="G18" s="82" t="str">
        <f>$S$1&amp;" ("&amp;$T$2&amp;" to "&amp;$Z$2&amp;")"</f>
        <v>South Gippsland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218</v>
      </c>
      <c r="Z18" s="125">
        <v>232</v>
      </c>
      <c r="AB18" s="129">
        <f t="shared" si="2"/>
        <v>1.0458459180453501E-2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1495</v>
      </c>
      <c r="Z19" s="125">
        <v>1784</v>
      </c>
      <c r="AB19" s="129">
        <f t="shared" si="2"/>
        <v>8.0421944732452774E-2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615</v>
      </c>
      <c r="Z20" s="125">
        <v>658</v>
      </c>
      <c r="AB20" s="129">
        <f t="shared" si="2"/>
        <v>2.9662354054906911E-2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1721</v>
      </c>
      <c r="Z21" s="125">
        <v>1803</v>
      </c>
      <c r="AB21" s="129">
        <f t="shared" si="2"/>
        <v>8.1278456475679578E-2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1124</v>
      </c>
      <c r="Z22" s="125">
        <v>1188</v>
      </c>
      <c r="AB22" s="129">
        <f t="shared" si="2"/>
        <v>5.35545237343912E-2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656</v>
      </c>
      <c r="Z23" s="125">
        <v>766</v>
      </c>
      <c r="AB23" s="129">
        <f t="shared" si="2"/>
        <v>3.453094712166975E-2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108</v>
      </c>
      <c r="Z24" s="125">
        <v>137</v>
      </c>
      <c r="AB24" s="129">
        <f t="shared" si="2"/>
        <v>6.1759004643195236E-3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576</v>
      </c>
      <c r="Z25" s="125">
        <v>622</v>
      </c>
      <c r="AB25" s="129">
        <f t="shared" si="2"/>
        <v>2.8039489699319298E-2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259</v>
      </c>
      <c r="Z26" s="125">
        <v>316</v>
      </c>
      <c r="AB26" s="129">
        <f t="shared" si="2"/>
        <v>1.4245142676824595E-2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850</v>
      </c>
      <c r="Z27" s="125">
        <v>926</v>
      </c>
      <c r="AB27" s="129">
        <f t="shared" si="2"/>
        <v>4.1743677590948026E-2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973</v>
      </c>
      <c r="Z28" s="125">
        <v>1202</v>
      </c>
      <c r="AB28" s="129">
        <f t="shared" si="2"/>
        <v>5.4185637650453047E-2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921</v>
      </c>
      <c r="Z29" s="125">
        <v>818</v>
      </c>
      <c r="AB29" s="129">
        <f t="shared" si="2"/>
        <v>3.6875084524185184E-2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1582</v>
      </c>
      <c r="Z30" s="125">
        <v>1715</v>
      </c>
      <c r="AB30" s="129">
        <f t="shared" si="2"/>
        <v>7.7311454717576528E-2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1965</v>
      </c>
      <c r="Z31" s="125">
        <v>2251</v>
      </c>
      <c r="AB31" s="129">
        <f t="shared" si="2"/>
        <v>0.10147410178965875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359</v>
      </c>
      <c r="Z32" s="125">
        <v>417</v>
      </c>
      <c r="AB32" s="129">
        <f t="shared" si="2"/>
        <v>1.8798178785556507E-2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615</v>
      </c>
      <c r="Z33" s="125">
        <v>759</v>
      </c>
      <c r="AB33" s="129">
        <f t="shared" si="2"/>
        <v>3.4215390163638823E-2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20782</v>
      </c>
      <c r="Z34" s="132">
        <v>22183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6</v>
      </c>
      <c r="Z44" s="125">
        <v>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212</v>
      </c>
      <c r="Y45" s="125">
        <v>223</v>
      </c>
      <c r="Z45" s="125">
        <v>227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582</v>
      </c>
      <c r="Y46" s="125">
        <v>575</v>
      </c>
      <c r="Z46" s="125">
        <v>608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827</v>
      </c>
      <c r="Y47" s="125">
        <v>802</v>
      </c>
      <c r="Z47" s="125">
        <v>915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943</v>
      </c>
      <c r="Y48" s="125">
        <v>970</v>
      </c>
      <c r="Z48" s="125">
        <v>940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South Gippsland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782</v>
      </c>
      <c r="Y49" s="125">
        <v>867</v>
      </c>
      <c r="Z49" s="125">
        <v>1015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842</v>
      </c>
      <c r="Y50" s="125">
        <v>826</v>
      </c>
      <c r="Z50" s="125">
        <v>907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962</v>
      </c>
      <c r="Y51" s="125">
        <v>917</v>
      </c>
      <c r="Z51" s="125">
        <v>958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1036</v>
      </c>
      <c r="Y52" s="125">
        <v>1094</v>
      </c>
      <c r="Z52" s="125">
        <v>1123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1020</v>
      </c>
      <c r="Y53" s="125">
        <v>1050</v>
      </c>
      <c r="Z53" s="125">
        <v>1182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972</v>
      </c>
      <c r="Y54" s="125">
        <v>1078</v>
      </c>
      <c r="Z54" s="125">
        <v>1186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849</v>
      </c>
      <c r="Y55" s="125">
        <v>890</v>
      </c>
      <c r="Z55" s="125">
        <v>1019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535</v>
      </c>
      <c r="Y56" s="125">
        <v>596</v>
      </c>
      <c r="Z56" s="125">
        <v>622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224</v>
      </c>
      <c r="Y57" s="125">
        <v>292</v>
      </c>
      <c r="Z57" s="125">
        <v>316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116</v>
      </c>
      <c r="Y58" s="125">
        <v>117</v>
      </c>
      <c r="Z58" s="125">
        <v>132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59</v>
      </c>
      <c r="Y59" s="125">
        <v>60</v>
      </c>
      <c r="Z59" s="125">
        <v>81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45</v>
      </c>
      <c r="Y60" s="125">
        <v>46</v>
      </c>
      <c r="Z60" s="125">
        <v>54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10004</v>
      </c>
      <c r="Y61" s="125">
        <v>10406</v>
      </c>
      <c r="Z61" s="125">
        <v>11286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9</v>
      </c>
      <c r="Y63" s="125">
        <v>10</v>
      </c>
      <c r="Z63" s="125">
        <v>12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South Gippsland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230</v>
      </c>
      <c r="Y64" s="125">
        <v>209</v>
      </c>
      <c r="Z64" s="125">
        <v>224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554</v>
      </c>
      <c r="Y65" s="125">
        <v>614</v>
      </c>
      <c r="Z65" s="125">
        <v>650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845</v>
      </c>
      <c r="Y66" s="125">
        <v>815</v>
      </c>
      <c r="Z66" s="125">
        <v>841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852</v>
      </c>
      <c r="Y67" s="125">
        <v>900</v>
      </c>
      <c r="Z67" s="125">
        <v>973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786</v>
      </c>
      <c r="Y68" s="125">
        <v>827</v>
      </c>
      <c r="Z68" s="125">
        <v>867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705</v>
      </c>
      <c r="Y69" s="125">
        <v>790</v>
      </c>
      <c r="Z69" s="125">
        <v>848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1027</v>
      </c>
      <c r="Y70" s="125">
        <v>984</v>
      </c>
      <c r="Z70" s="125">
        <v>923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1109</v>
      </c>
      <c r="Y71" s="125">
        <v>1240</v>
      </c>
      <c r="Z71" s="125">
        <v>1309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1070</v>
      </c>
      <c r="Y72" s="125">
        <v>1096</v>
      </c>
      <c r="Z72" s="125">
        <v>1136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1127</v>
      </c>
      <c r="Y73" s="125">
        <v>1170</v>
      </c>
      <c r="Z73" s="125">
        <v>1222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819</v>
      </c>
      <c r="Y74" s="125">
        <v>899</v>
      </c>
      <c r="Z74" s="125">
        <v>935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397</v>
      </c>
      <c r="Y75" s="125">
        <v>451</v>
      </c>
      <c r="Z75" s="125">
        <v>505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166</v>
      </c>
      <c r="Y76" s="125">
        <v>183</v>
      </c>
      <c r="Z76" s="125">
        <v>225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94</v>
      </c>
      <c r="Y77" s="125">
        <v>93</v>
      </c>
      <c r="Z77" s="125">
        <v>118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51</v>
      </c>
      <c r="Y78" s="125">
        <v>59</v>
      </c>
      <c r="Z78" s="125">
        <v>64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42</v>
      </c>
      <c r="Y79" s="125">
        <v>39</v>
      </c>
      <c r="Z79" s="125">
        <v>55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9879</v>
      </c>
      <c r="Y80" s="125">
        <v>10376</v>
      </c>
      <c r="Z80" s="125">
        <v>10897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South Gippsland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660</v>
      </c>
      <c r="Y83" s="125">
        <v>710</v>
      </c>
      <c r="Z83" s="125">
        <v>732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618</v>
      </c>
      <c r="Y84" s="125">
        <v>630</v>
      </c>
      <c r="Z84" s="125">
        <v>664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22,183</v>
      </c>
      <c r="D85" s="96">
        <f t="shared" ref="D85:D90" si="4">AD4</f>
        <v>6.7414108363006431E-2</v>
      </c>
      <c r="E85" s="97">
        <f t="shared" ref="E85:E90" si="5">AD4</f>
        <v>6.7414108363006431E-2</v>
      </c>
      <c r="F85" s="96">
        <f t="shared" ref="F85:F90" si="6">AF4</f>
        <v>0.11126139665364199</v>
      </c>
      <c r="G85" s="97">
        <f t="shared" ref="G85:G90" si="7">AF4</f>
        <v>0.11126139665364199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1186</v>
      </c>
      <c r="Y85" s="125">
        <v>1238</v>
      </c>
      <c r="Z85" s="125">
        <v>1371</v>
      </c>
    </row>
    <row r="86" spans="1:32" ht="15" customHeight="1" x14ac:dyDescent="0.25">
      <c r="A86" s="98" t="s">
        <v>4</v>
      </c>
      <c r="B86" s="95"/>
      <c r="C86" s="109" t="str">
        <f t="shared" si="3"/>
        <v>11,286</v>
      </c>
      <c r="D86" s="96">
        <f t="shared" si="4"/>
        <v>8.4566596194503241E-2</v>
      </c>
      <c r="E86" s="97">
        <f t="shared" si="5"/>
        <v>8.4566596194503241E-2</v>
      </c>
      <c r="F86" s="96">
        <f t="shared" si="6"/>
        <v>0.11643090315560389</v>
      </c>
      <c r="G86" s="97">
        <f t="shared" si="7"/>
        <v>0.11643090315560389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272</v>
      </c>
      <c r="Y86" s="125">
        <v>300</v>
      </c>
      <c r="Z86" s="125">
        <v>323</v>
      </c>
    </row>
    <row r="87" spans="1:32" ht="15" customHeight="1" x14ac:dyDescent="0.25">
      <c r="A87" s="98" t="s">
        <v>5</v>
      </c>
      <c r="B87" s="95"/>
      <c r="C87" s="109" t="str">
        <f t="shared" si="3"/>
        <v>10,897</v>
      </c>
      <c r="D87" s="96">
        <f t="shared" si="4"/>
        <v>5.0212027756360911E-2</v>
      </c>
      <c r="E87" s="97">
        <f t="shared" si="5"/>
        <v>5.0212027756360911E-2</v>
      </c>
      <c r="F87" s="96">
        <f t="shared" si="6"/>
        <v>0.1060698335363377</v>
      </c>
      <c r="G87" s="97">
        <f t="shared" si="7"/>
        <v>0.1060698335363377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198</v>
      </c>
      <c r="Y87" s="125">
        <v>204</v>
      </c>
      <c r="Z87" s="125">
        <v>198</v>
      </c>
    </row>
    <row r="88" spans="1:32" ht="15" customHeight="1" x14ac:dyDescent="0.25">
      <c r="A88" s="95" t="s">
        <v>6</v>
      </c>
      <c r="B88" s="95"/>
      <c r="C88" s="109" t="str">
        <f t="shared" si="3"/>
        <v>15,747</v>
      </c>
      <c r="D88" s="96">
        <f t="shared" si="4"/>
        <v>5.7413376309427777E-2</v>
      </c>
      <c r="E88" s="97">
        <f t="shared" si="5"/>
        <v>5.7413376309427777E-2</v>
      </c>
      <c r="F88" s="96">
        <f t="shared" si="6"/>
        <v>8.487771271098854E-2</v>
      </c>
      <c r="G88" s="97">
        <f t="shared" si="7"/>
        <v>8.487771271098854E-2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338</v>
      </c>
      <c r="Y88" s="125">
        <v>312</v>
      </c>
      <c r="Z88" s="125">
        <v>346</v>
      </c>
    </row>
    <row r="89" spans="1:32" ht="15" customHeight="1" x14ac:dyDescent="0.25">
      <c r="A89" s="95" t="s">
        <v>104</v>
      </c>
      <c r="B89" s="95"/>
      <c r="C89" s="146" t="str">
        <f t="shared" si="3"/>
        <v>$37,435</v>
      </c>
      <c r="D89" s="96">
        <f t="shared" si="4"/>
        <v>7.3563323874268338E-2</v>
      </c>
      <c r="E89" s="97">
        <f t="shared" si="5"/>
        <v>7.3563323874268338E-2</v>
      </c>
      <c r="F89" s="96">
        <f t="shared" si="6"/>
        <v>0.23329697268800476</v>
      </c>
      <c r="G89" s="97">
        <f t="shared" si="7"/>
        <v>0.23329697268800476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745</v>
      </c>
      <c r="Y89" s="125">
        <v>773</v>
      </c>
      <c r="Z89" s="125">
        <v>814</v>
      </c>
    </row>
    <row r="90" spans="1:32" ht="15" customHeight="1" x14ac:dyDescent="0.25">
      <c r="A90" s="95" t="s">
        <v>7</v>
      </c>
      <c r="B90" s="95"/>
      <c r="C90" s="109" t="str">
        <f t="shared" si="3"/>
        <v>$714.2 mil</v>
      </c>
      <c r="D90" s="96">
        <f t="shared" si="4"/>
        <v>9.7207182049973584E-2</v>
      </c>
      <c r="E90" s="97">
        <f t="shared" si="5"/>
        <v>9.7207182049973584E-2</v>
      </c>
      <c r="F90" s="96">
        <f t="shared" si="6"/>
        <v>0.25185543823522827</v>
      </c>
      <c r="G90" s="97">
        <f t="shared" si="7"/>
        <v>0.25185543823522827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948</v>
      </c>
      <c r="Y90" s="125">
        <v>970</v>
      </c>
      <c r="Z90" s="125">
        <v>1018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7453</v>
      </c>
      <c r="Y91" s="125">
        <v>7705</v>
      </c>
      <c r="Z91" s="125">
        <v>8160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423</v>
      </c>
      <c r="Y93" s="125">
        <v>481</v>
      </c>
      <c r="Z93" s="125">
        <v>544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1180</v>
      </c>
      <c r="Y94" s="125">
        <v>1275</v>
      </c>
      <c r="Z94" s="125">
        <v>1352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259</v>
      </c>
      <c r="Y95" s="125">
        <v>259</v>
      </c>
      <c r="Z95" s="125">
        <v>288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864</v>
      </c>
      <c r="Y96" s="125">
        <v>951</v>
      </c>
      <c r="Z96" s="125">
        <v>1036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951</v>
      </c>
      <c r="Y97" s="125">
        <v>978</v>
      </c>
      <c r="Z97" s="125">
        <v>1024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734</v>
      </c>
      <c r="Y98" s="125">
        <v>731</v>
      </c>
      <c r="Z98" s="125">
        <v>782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56</v>
      </c>
      <c r="Y99" s="125">
        <v>57</v>
      </c>
      <c r="Z99" s="125">
        <v>55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556</v>
      </c>
      <c r="Y100" s="125">
        <v>569</v>
      </c>
      <c r="Z100" s="125">
        <v>589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6912</v>
      </c>
      <c r="Y101" s="125">
        <v>7187</v>
      </c>
      <c r="Z101" s="125">
        <v>7585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12535</v>
      </c>
      <c r="Y104" s="125">
        <v>13542</v>
      </c>
      <c r="Z104" s="125">
        <v>14644</v>
      </c>
      <c r="AB104" s="122" t="str">
        <f>TEXT(Z104,"###,###")</f>
        <v>14,644</v>
      </c>
      <c r="AD104" s="143">
        <f>Z104/($Z$4)*100</f>
        <v>66.014515620069432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3422</v>
      </c>
      <c r="Y105" s="125">
        <v>3639</v>
      </c>
      <c r="Z105" s="125">
        <v>3586</v>
      </c>
      <c r="AB105" s="122" t="str">
        <f>TEXT(Z105,"###,###")</f>
        <v>3,586</v>
      </c>
      <c r="AD105" s="143">
        <f>Z105/($Z$4)*100</f>
        <v>16.165532164269937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15957</v>
      </c>
      <c r="Y106" s="132">
        <v>17181</v>
      </c>
      <c r="Z106" s="132">
        <v>18230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3584</v>
      </c>
      <c r="Y108" s="125">
        <v>4088</v>
      </c>
      <c r="Z108" s="125">
        <v>4590</v>
      </c>
      <c r="AB108" s="122" t="str">
        <f>TEXT(Z108,"###,###")</f>
        <v>4,590</v>
      </c>
      <c r="AD108" s="143">
        <f>Z108/($Z$4)*100</f>
        <v>20.691520533742054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3023</v>
      </c>
      <c r="Y109" s="125">
        <v>3213</v>
      </c>
      <c r="Z109" s="125">
        <v>3407</v>
      </c>
      <c r="AB109" s="122" t="str">
        <f>TEXT(Z109,"###,###")</f>
        <v>3,407</v>
      </c>
      <c r="AD109" s="143">
        <f>Z109/($Z$4)*100</f>
        <v>15.358607943019429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3827</v>
      </c>
      <c r="Y110" s="125">
        <v>4190</v>
      </c>
      <c r="Z110" s="125">
        <v>4150</v>
      </c>
      <c r="AB110" s="122" t="str">
        <f>TEXT(Z110,"###,###")</f>
        <v>4,150</v>
      </c>
      <c r="AD110" s="143">
        <f>Z110/($Z$4)*100</f>
        <v>18.708019654690528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5524</v>
      </c>
      <c r="Y111" s="125">
        <v>5690</v>
      </c>
      <c r="Z111" s="125">
        <v>6078</v>
      </c>
      <c r="AB111" s="122" t="str">
        <f>TEXT(Z111,"###,###")</f>
        <v>6,078</v>
      </c>
      <c r="AD111" s="143">
        <f>Z111/($Z$4)*100</f>
        <v>27.399359870170851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19883</v>
      </c>
      <c r="Y112" s="125">
        <v>20782</v>
      </c>
      <c r="Z112" s="125">
        <v>22183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43.82</v>
      </c>
      <c r="U118" s="144">
        <v>42.16</v>
      </c>
      <c r="V118" s="144">
        <v>43.28</v>
      </c>
      <c r="W118" s="144">
        <v>43.46</v>
      </c>
      <c r="X118" s="144">
        <v>46.5</v>
      </c>
      <c r="Y118" s="144">
        <v>44.91</v>
      </c>
      <c r="Z118" s="144">
        <v>45.12</v>
      </c>
      <c r="AB118" s="122" t="str">
        <f>TEXT(Z118,"##.0")</f>
        <v>45.1</v>
      </c>
    </row>
    <row r="120" spans="19:32" x14ac:dyDescent="0.25">
      <c r="S120" s="115" t="s">
        <v>106</v>
      </c>
      <c r="T120" s="125">
        <v>9619</v>
      </c>
      <c r="U120" s="125">
        <v>9575</v>
      </c>
      <c r="V120" s="125">
        <v>9704</v>
      </c>
      <c r="W120" s="125">
        <v>9832</v>
      </c>
      <c r="X120" s="125">
        <v>9861</v>
      </c>
      <c r="Y120" s="125">
        <v>10214</v>
      </c>
      <c r="Z120" s="125">
        <v>10730</v>
      </c>
      <c r="AB120" s="122" t="str">
        <f>TEXT(Z120,"###,###")</f>
        <v>10,730</v>
      </c>
    </row>
    <row r="121" spans="19:32" x14ac:dyDescent="0.25">
      <c r="S121" s="115" t="s">
        <v>107</v>
      </c>
      <c r="T121" s="125">
        <v>3036</v>
      </c>
      <c r="U121" s="125">
        <v>2939</v>
      </c>
      <c r="V121" s="125">
        <v>2897</v>
      </c>
      <c r="W121" s="125">
        <v>2866</v>
      </c>
      <c r="X121" s="125">
        <v>2808</v>
      </c>
      <c r="Y121" s="125">
        <v>2902</v>
      </c>
      <c r="Z121" s="125">
        <v>3133</v>
      </c>
      <c r="AB121" s="122" t="str">
        <f>TEXT(Z121,"###,###")</f>
        <v>3,133</v>
      </c>
    </row>
    <row r="122" spans="19:32" x14ac:dyDescent="0.25">
      <c r="S122" s="115" t="s">
        <v>108</v>
      </c>
      <c r="T122" s="125">
        <v>1855</v>
      </c>
      <c r="U122" s="125">
        <v>1820</v>
      </c>
      <c r="V122" s="125">
        <v>1757</v>
      </c>
      <c r="W122" s="125">
        <v>1710</v>
      </c>
      <c r="X122" s="125">
        <v>1700</v>
      </c>
      <c r="Y122" s="125">
        <v>1776</v>
      </c>
      <c r="Z122" s="125">
        <v>1885</v>
      </c>
      <c r="AB122" s="122" t="str">
        <f>TEXT(Z122,"###,###")</f>
        <v>1,885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11474</v>
      </c>
      <c r="U124" s="125">
        <v>11395</v>
      </c>
      <c r="V124" s="125">
        <v>11461</v>
      </c>
      <c r="W124" s="125">
        <v>11542</v>
      </c>
      <c r="X124" s="125">
        <v>11561</v>
      </c>
      <c r="Y124" s="125">
        <v>11990</v>
      </c>
      <c r="Z124" s="125">
        <v>12615</v>
      </c>
      <c r="AB124" s="122" t="str">
        <f>TEXT(Z124,"###,###")</f>
        <v>12,615</v>
      </c>
      <c r="AD124" s="139">
        <f>Z124/$Z$7*100</f>
        <v>80.110497237569049</v>
      </c>
    </row>
    <row r="125" spans="19:32" x14ac:dyDescent="0.25">
      <c r="S125" s="115" t="s">
        <v>110</v>
      </c>
      <c r="T125" s="125">
        <v>4891</v>
      </c>
      <c r="U125" s="125">
        <v>4759</v>
      </c>
      <c r="V125" s="125">
        <v>4654</v>
      </c>
      <c r="W125" s="125">
        <v>4576</v>
      </c>
      <c r="X125" s="125">
        <v>4508</v>
      </c>
      <c r="Y125" s="125">
        <v>4678</v>
      </c>
      <c r="Z125" s="125">
        <v>5018</v>
      </c>
      <c r="AB125" s="122" t="str">
        <f>TEXT(Z125,"###,###")</f>
        <v>5,018</v>
      </c>
      <c r="AD125" s="139">
        <f>Z125/$Z$7*100</f>
        <v>31.86638724836477</v>
      </c>
    </row>
    <row r="127" spans="19:32" x14ac:dyDescent="0.25">
      <c r="S127" s="115" t="s">
        <v>111</v>
      </c>
      <c r="T127" s="125">
        <v>7600</v>
      </c>
      <c r="U127" s="125">
        <v>7510</v>
      </c>
      <c r="V127" s="125">
        <v>7521</v>
      </c>
      <c r="W127" s="125">
        <v>7482</v>
      </c>
      <c r="X127" s="125">
        <v>7455</v>
      </c>
      <c r="Y127" s="125">
        <v>7705</v>
      </c>
      <c r="Z127" s="125">
        <v>8161</v>
      </c>
      <c r="AB127" s="122" t="str">
        <f>TEXT(Z127,"###,###")</f>
        <v>8,161</v>
      </c>
      <c r="AD127" s="139">
        <f>Z127/$Z$7*100</f>
        <v>51.825744586270403</v>
      </c>
    </row>
    <row r="128" spans="19:32" x14ac:dyDescent="0.25">
      <c r="S128" s="115" t="s">
        <v>112</v>
      </c>
      <c r="T128" s="125">
        <v>6913</v>
      </c>
      <c r="U128" s="125">
        <v>6824</v>
      </c>
      <c r="V128" s="125">
        <v>6843</v>
      </c>
      <c r="W128" s="125">
        <v>6932</v>
      </c>
      <c r="X128" s="125">
        <v>6914</v>
      </c>
      <c r="Y128" s="125">
        <v>7187</v>
      </c>
      <c r="Z128" s="125">
        <v>7587</v>
      </c>
      <c r="AB128" s="122" t="str">
        <f>TEXT(Z128,"###,###")</f>
        <v>7,587</v>
      </c>
      <c r="AD128" s="139">
        <f>Z128/$Z$7*100</f>
        <v>48.180605829681845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85" id="{8BC91801-BCE3-4C94-B311-C6485CD452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88" id="{B67CC32C-0D3A-47CF-8ADA-4C84651DA4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91" id="{B2C26046-2735-4689-9C94-BFA23743A8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94" id="{7EED31E4-A78E-4B9B-A51D-69B98F7AEB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14283-5169-4D8E-AC84-EF6045C1E1ED}">
  <sheetPr codeName="Sheet12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Southern Grampians</v>
      </c>
      <c r="T1" s="113"/>
      <c r="U1" s="113"/>
      <c r="V1" s="113"/>
      <c r="W1" s="113"/>
      <c r="X1" s="113"/>
      <c r="Y1" s="114" t="str">
        <f>Y3</f>
        <v>8.63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182</v>
      </c>
      <c r="Y3" s="118" t="s">
        <v>269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8.63 Southern Grampians,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13874</v>
      </c>
      <c r="U4" s="121">
        <v>13985</v>
      </c>
      <c r="V4" s="121">
        <v>13661</v>
      </c>
      <c r="W4" s="121">
        <v>13577</v>
      </c>
      <c r="X4" s="121">
        <v>13019</v>
      </c>
      <c r="Y4" s="121">
        <v>13393</v>
      </c>
      <c r="Z4" s="121">
        <v>14483</v>
      </c>
      <c r="AB4" s="122" t="str">
        <f>TEXT(Z4,"###,###")</f>
        <v>14,483</v>
      </c>
      <c r="AD4" s="123">
        <f>Z4/Y4-1</f>
        <v>8.1385798551482091E-2</v>
      </c>
      <c r="AF4" s="123">
        <f t="shared" ref="AF4:AF9" si="0">Z4/T4-1</f>
        <v>4.3895055499495461E-2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7355</v>
      </c>
      <c r="U5" s="121">
        <v>7416</v>
      </c>
      <c r="V5" s="121">
        <v>7178</v>
      </c>
      <c r="W5" s="121">
        <v>7135</v>
      </c>
      <c r="X5" s="121">
        <v>6724</v>
      </c>
      <c r="Y5" s="121">
        <v>6935</v>
      </c>
      <c r="Z5" s="121">
        <v>7520</v>
      </c>
      <c r="AB5" s="122" t="str">
        <f>TEXT(Z5,"###,###")</f>
        <v>7,520</v>
      </c>
      <c r="AD5" s="123">
        <f t="shared" ref="AD5:AD9" si="1">Z5/Y5-1</f>
        <v>8.4354722422494532E-2</v>
      </c>
      <c r="AF5" s="123">
        <f t="shared" si="0"/>
        <v>2.2433718558803495E-2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6515</v>
      </c>
      <c r="U6" s="121">
        <v>6575</v>
      </c>
      <c r="V6" s="121">
        <v>6483</v>
      </c>
      <c r="W6" s="121">
        <v>6442</v>
      </c>
      <c r="X6" s="121">
        <v>6296</v>
      </c>
      <c r="Y6" s="121">
        <v>6458</v>
      </c>
      <c r="Z6" s="121">
        <v>6963</v>
      </c>
      <c r="AB6" s="122" t="str">
        <f>TEXT(Z6,"###,###")</f>
        <v>6,963</v>
      </c>
      <c r="AD6" s="123">
        <f t="shared" si="1"/>
        <v>7.8197584391452413E-2</v>
      </c>
      <c r="AF6" s="123">
        <f t="shared" si="0"/>
        <v>6.8764389869531817E-2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8904</v>
      </c>
      <c r="U7" s="121">
        <v>8865</v>
      </c>
      <c r="V7" s="121">
        <v>8687</v>
      </c>
      <c r="W7" s="121">
        <v>8684</v>
      </c>
      <c r="X7" s="121">
        <v>8424</v>
      </c>
      <c r="Y7" s="121">
        <v>8710</v>
      </c>
      <c r="Z7" s="121">
        <v>9136</v>
      </c>
      <c r="AB7" s="122" t="str">
        <f>TEXT(Z7,"###,###")</f>
        <v>9,136</v>
      </c>
      <c r="AD7" s="123">
        <f t="shared" si="1"/>
        <v>4.8909299655568228E-2</v>
      </c>
      <c r="AF7" s="123">
        <f t="shared" si="0"/>
        <v>2.6055705300988219E-2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14,483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9,136</v>
      </c>
      <c r="P8" s="48"/>
      <c r="S8" s="120" t="s">
        <v>88</v>
      </c>
      <c r="T8" s="121">
        <v>24888</v>
      </c>
      <c r="U8" s="121">
        <v>24425</v>
      </c>
      <c r="V8" s="121">
        <v>23205.62</v>
      </c>
      <c r="W8" s="121">
        <v>26159</v>
      </c>
      <c r="X8" s="121">
        <v>28410</v>
      </c>
      <c r="Y8" s="121">
        <v>24795.63</v>
      </c>
      <c r="Z8" s="121">
        <v>28672.78</v>
      </c>
      <c r="AB8" s="122" t="str">
        <f>TEXT(Z8,"$###,###")</f>
        <v>$28,673</v>
      </c>
      <c r="AD8" s="123">
        <f t="shared" si="1"/>
        <v>0.15636424644181246</v>
      </c>
      <c r="AF8" s="123">
        <f t="shared" si="0"/>
        <v>0.15207248473159751</v>
      </c>
    </row>
    <row r="9" spans="1:32" x14ac:dyDescent="0.25">
      <c r="A9" s="52" t="s">
        <v>15</v>
      </c>
      <c r="B9" s="53"/>
      <c r="C9" s="54"/>
      <c r="D9" s="55">
        <f>AD104</f>
        <v>59.663053234827032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51.806042031523646</v>
      </c>
      <c r="P9" s="56" t="s">
        <v>89</v>
      </c>
      <c r="S9" s="120" t="s">
        <v>7</v>
      </c>
      <c r="T9" s="121">
        <v>350107126</v>
      </c>
      <c r="U9" s="121">
        <v>320225108</v>
      </c>
      <c r="V9" s="121">
        <v>335780186</v>
      </c>
      <c r="W9" s="121">
        <v>354342640</v>
      </c>
      <c r="X9" s="121">
        <v>354487382</v>
      </c>
      <c r="Y9" s="121">
        <v>396995113</v>
      </c>
      <c r="Z9" s="121">
        <v>429235569</v>
      </c>
      <c r="AB9" s="122" t="str">
        <f>TEXT(Z9/1000000,"$#,###.0")&amp;" mil"</f>
        <v>$429.2 mil</v>
      </c>
      <c r="AD9" s="123">
        <f t="shared" si="1"/>
        <v>8.1211216320438595E-2</v>
      </c>
      <c r="AF9" s="123">
        <f t="shared" si="0"/>
        <v>0.2260120892255133</v>
      </c>
    </row>
    <row r="10" spans="1:32" x14ac:dyDescent="0.25">
      <c r="A10" s="52" t="s">
        <v>18</v>
      </c>
      <c r="B10" s="53"/>
      <c r="C10" s="54"/>
      <c r="D10" s="55">
        <f>AD105</f>
        <v>19.519436580818891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48.183012259194399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83.187390542907181</v>
      </c>
      <c r="P11" s="56" t="s">
        <v>89</v>
      </c>
      <c r="S11" s="120" t="s">
        <v>30</v>
      </c>
      <c r="T11" s="125">
        <v>11330</v>
      </c>
      <c r="U11" s="125">
        <v>11462</v>
      </c>
      <c r="V11" s="125">
        <v>11194</v>
      </c>
      <c r="W11" s="125">
        <v>11173</v>
      </c>
      <c r="X11" s="125">
        <v>10685</v>
      </c>
      <c r="Y11" s="125">
        <v>10904</v>
      </c>
      <c r="Z11" s="125">
        <v>11734</v>
      </c>
    </row>
    <row r="12" spans="1:32" ht="28.5" customHeight="1" x14ac:dyDescent="0.25">
      <c r="A12" s="52" t="s">
        <v>20</v>
      </c>
      <c r="B12" s="54"/>
      <c r="C12" s="54"/>
      <c r="D12" s="55">
        <f>AD108</f>
        <v>17.089000897604087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30.0569176882662</v>
      </c>
      <c r="P12" s="56" t="s">
        <v>89</v>
      </c>
      <c r="S12" s="120" t="s">
        <v>31</v>
      </c>
      <c r="T12" s="125">
        <v>2542</v>
      </c>
      <c r="U12" s="125">
        <v>2520</v>
      </c>
      <c r="V12" s="125">
        <v>2464</v>
      </c>
      <c r="W12" s="125">
        <v>2406</v>
      </c>
      <c r="X12" s="125">
        <v>2332</v>
      </c>
      <c r="Y12" s="125">
        <v>2489</v>
      </c>
      <c r="Z12" s="125">
        <v>2746</v>
      </c>
    </row>
    <row r="13" spans="1:32" ht="15" customHeight="1" x14ac:dyDescent="0.25">
      <c r="A13" s="52" t="s">
        <v>21</v>
      </c>
      <c r="B13" s="54"/>
      <c r="C13" s="54"/>
      <c r="D13" s="55">
        <f>AD109</f>
        <v>20.789891597044811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17.896844576399918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23.358420216805911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2376</v>
      </c>
      <c r="Z15" s="125">
        <v>2802</v>
      </c>
      <c r="AB15" s="129">
        <f t="shared" ref="AB15:AB34" si="2">IF(Z15="np",0,Z15/$Z$34)</f>
        <v>0.1934682041013602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106</v>
      </c>
      <c r="Z16" s="125">
        <v>90</v>
      </c>
      <c r="AB16" s="129">
        <f t="shared" si="2"/>
        <v>6.2141821445833049E-3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331</v>
      </c>
      <c r="Z17" s="125">
        <v>499</v>
      </c>
      <c r="AB17" s="129">
        <f t="shared" si="2"/>
        <v>3.4454187668300766E-2</v>
      </c>
    </row>
    <row r="18" spans="1:28" x14ac:dyDescent="0.25">
      <c r="A18" s="82" t="str">
        <f>$S$1&amp;" ("&amp;$T$2&amp;" to "&amp;$Z$2&amp;")"</f>
        <v>Southern Grampians (2011-12 to 2017-18)</v>
      </c>
      <c r="B18" s="82"/>
      <c r="C18" s="82"/>
      <c r="D18" s="82"/>
      <c r="E18" s="82"/>
      <c r="F18" s="82"/>
      <c r="G18" s="82" t="str">
        <f>$S$1&amp;" ("&amp;$T$2&amp;" to "&amp;$Z$2&amp;")"</f>
        <v>Southern Grampians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34</v>
      </c>
      <c r="Z18" s="125">
        <v>38</v>
      </c>
      <c r="AB18" s="129">
        <f t="shared" si="2"/>
        <v>2.6237657943796173E-3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572</v>
      </c>
      <c r="Z19" s="125">
        <v>624</v>
      </c>
      <c r="AB19" s="129">
        <f t="shared" si="2"/>
        <v>4.3084996202444242E-2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368</v>
      </c>
      <c r="Z20" s="125">
        <v>418</v>
      </c>
      <c r="AB20" s="129">
        <f t="shared" si="2"/>
        <v>2.8861423738175792E-2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1078</v>
      </c>
      <c r="Z21" s="125">
        <v>1122</v>
      </c>
      <c r="AB21" s="129">
        <f t="shared" si="2"/>
        <v>7.747013740247187E-2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749</v>
      </c>
      <c r="Z22" s="125">
        <v>763</v>
      </c>
      <c r="AB22" s="129">
        <f t="shared" si="2"/>
        <v>5.2682455292411792E-2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364</v>
      </c>
      <c r="Z23" s="125">
        <v>428</v>
      </c>
      <c r="AB23" s="129">
        <f t="shared" si="2"/>
        <v>2.9551888420907269E-2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104</v>
      </c>
      <c r="Z24" s="125">
        <v>97</v>
      </c>
      <c r="AB24" s="129">
        <f t="shared" si="2"/>
        <v>6.6975074224953392E-3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248</v>
      </c>
      <c r="Z25" s="125">
        <v>286</v>
      </c>
      <c r="AB25" s="129">
        <f t="shared" si="2"/>
        <v>1.9747289926120279E-2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169</v>
      </c>
      <c r="Z26" s="125">
        <v>206</v>
      </c>
      <c r="AB26" s="129">
        <f t="shared" si="2"/>
        <v>1.4223572464268452E-2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500</v>
      </c>
      <c r="Z27" s="125">
        <v>568</v>
      </c>
      <c r="AB27" s="129">
        <f t="shared" si="2"/>
        <v>3.9218393979147968E-2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511</v>
      </c>
      <c r="Z28" s="125">
        <v>544</v>
      </c>
      <c r="AB28" s="129">
        <f t="shared" si="2"/>
        <v>3.7561278740592417E-2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746</v>
      </c>
      <c r="Z29" s="125">
        <v>741</v>
      </c>
      <c r="AB29" s="129">
        <f t="shared" si="2"/>
        <v>5.116343299040254E-2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1033</v>
      </c>
      <c r="Z30" s="125">
        <v>1092</v>
      </c>
      <c r="AB30" s="129">
        <f t="shared" si="2"/>
        <v>7.5398743354277431E-2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799</v>
      </c>
      <c r="Z31" s="125">
        <v>1528</v>
      </c>
      <c r="AB31" s="129">
        <f t="shared" si="2"/>
        <v>0.10550300352136988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183</v>
      </c>
      <c r="Z32" s="125">
        <v>173</v>
      </c>
      <c r="AB32" s="129">
        <f t="shared" si="2"/>
        <v>1.1945039011254575E-2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358</v>
      </c>
      <c r="Z33" s="125">
        <v>384</v>
      </c>
      <c r="AB33" s="129">
        <f t="shared" si="2"/>
        <v>2.6513843816888767E-2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13393</v>
      </c>
      <c r="Z34" s="132">
        <v>14483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4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174</v>
      </c>
      <c r="Y45" s="125">
        <v>197</v>
      </c>
      <c r="Z45" s="125">
        <v>162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429</v>
      </c>
      <c r="Y46" s="125">
        <v>444</v>
      </c>
      <c r="Z46" s="125">
        <v>449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610</v>
      </c>
      <c r="Y47" s="125">
        <v>655</v>
      </c>
      <c r="Z47" s="125">
        <v>706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654</v>
      </c>
      <c r="Y48" s="125">
        <v>614</v>
      </c>
      <c r="Z48" s="125">
        <v>695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Southern Grampians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564</v>
      </c>
      <c r="Y49" s="125">
        <v>577</v>
      </c>
      <c r="Z49" s="125">
        <v>540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548</v>
      </c>
      <c r="Y50" s="125">
        <v>537</v>
      </c>
      <c r="Z50" s="125">
        <v>542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616</v>
      </c>
      <c r="Y51" s="125">
        <v>619</v>
      </c>
      <c r="Z51" s="125">
        <v>622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595</v>
      </c>
      <c r="Y52" s="125">
        <v>614</v>
      </c>
      <c r="Z52" s="125">
        <v>636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658</v>
      </c>
      <c r="Y53" s="125">
        <v>638</v>
      </c>
      <c r="Z53" s="125">
        <v>654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671</v>
      </c>
      <c r="Y54" s="125">
        <v>750</v>
      </c>
      <c r="Z54" s="125">
        <v>754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557</v>
      </c>
      <c r="Y55" s="125">
        <v>590</v>
      </c>
      <c r="Z55" s="125">
        <v>634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323</v>
      </c>
      <c r="Y56" s="125">
        <v>368</v>
      </c>
      <c r="Z56" s="125">
        <v>382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190</v>
      </c>
      <c r="Y57" s="125">
        <v>177</v>
      </c>
      <c r="Z57" s="125">
        <v>189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71</v>
      </c>
      <c r="Y58" s="125">
        <v>92</v>
      </c>
      <c r="Z58" s="125">
        <v>94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29</v>
      </c>
      <c r="Y59" s="125">
        <v>28</v>
      </c>
      <c r="Z59" s="125">
        <v>41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29</v>
      </c>
      <c r="Y60" s="125">
        <v>29</v>
      </c>
      <c r="Z60" s="125">
        <v>32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6723</v>
      </c>
      <c r="Y61" s="125">
        <v>6935</v>
      </c>
      <c r="Z61" s="125">
        <v>7522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</v>
      </c>
      <c r="Y63" s="125">
        <v>8</v>
      </c>
      <c r="Z63" s="125">
        <v>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Southern Grampians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146</v>
      </c>
      <c r="Y64" s="125">
        <v>157</v>
      </c>
      <c r="Z64" s="125">
        <v>149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439</v>
      </c>
      <c r="Y65" s="125">
        <v>469</v>
      </c>
      <c r="Z65" s="125">
        <v>454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557</v>
      </c>
      <c r="Y66" s="125">
        <v>587</v>
      </c>
      <c r="Z66" s="125">
        <v>588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526</v>
      </c>
      <c r="Y67" s="125">
        <v>472</v>
      </c>
      <c r="Z67" s="125">
        <v>594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564</v>
      </c>
      <c r="Y68" s="125">
        <v>567</v>
      </c>
      <c r="Z68" s="125">
        <v>567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508</v>
      </c>
      <c r="Y69" s="125">
        <v>565</v>
      </c>
      <c r="Z69" s="125">
        <v>606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565</v>
      </c>
      <c r="Y70" s="125">
        <v>538</v>
      </c>
      <c r="Z70" s="125">
        <v>541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722</v>
      </c>
      <c r="Y71" s="125">
        <v>727</v>
      </c>
      <c r="Z71" s="125">
        <v>767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665</v>
      </c>
      <c r="Y72" s="125">
        <v>693</v>
      </c>
      <c r="Z72" s="125">
        <v>680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656</v>
      </c>
      <c r="Y73" s="125">
        <v>675</v>
      </c>
      <c r="Z73" s="125">
        <v>792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503</v>
      </c>
      <c r="Y74" s="125">
        <v>516</v>
      </c>
      <c r="Z74" s="125">
        <v>540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231</v>
      </c>
      <c r="Y75" s="125">
        <v>266</v>
      </c>
      <c r="Z75" s="125">
        <v>306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99</v>
      </c>
      <c r="Y76" s="125">
        <v>112</v>
      </c>
      <c r="Z76" s="125">
        <v>133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51</v>
      </c>
      <c r="Y77" s="125">
        <v>63</v>
      </c>
      <c r="Z77" s="125">
        <v>54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23</v>
      </c>
      <c r="Y78" s="125">
        <v>25</v>
      </c>
      <c r="Z78" s="125">
        <v>33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27</v>
      </c>
      <c r="Y79" s="125">
        <v>21</v>
      </c>
      <c r="Z79" s="125">
        <v>25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6300</v>
      </c>
      <c r="Y80" s="125">
        <v>6458</v>
      </c>
      <c r="Z80" s="125">
        <v>6963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Southern Grampians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404</v>
      </c>
      <c r="Y83" s="125">
        <v>423</v>
      </c>
      <c r="Z83" s="125">
        <v>441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367</v>
      </c>
      <c r="Y84" s="125">
        <v>385</v>
      </c>
      <c r="Z84" s="125">
        <v>418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14,483</v>
      </c>
      <c r="D85" s="96">
        <f t="shared" ref="D85:D90" si="4">AD4</f>
        <v>8.1385798551482091E-2</v>
      </c>
      <c r="E85" s="97">
        <f t="shared" ref="E85:E90" si="5">AD4</f>
        <v>8.1385798551482091E-2</v>
      </c>
      <c r="F85" s="96">
        <f t="shared" ref="F85:F90" si="6">AF4</f>
        <v>4.3895055499495461E-2</v>
      </c>
      <c r="G85" s="97">
        <f t="shared" ref="G85:G90" si="7">AF4</f>
        <v>4.3895055499495461E-2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777</v>
      </c>
      <c r="Y85" s="125">
        <v>799</v>
      </c>
      <c r="Z85" s="125">
        <v>835</v>
      </c>
    </row>
    <row r="86" spans="1:32" ht="15" customHeight="1" x14ac:dyDescent="0.25">
      <c r="A86" s="98" t="s">
        <v>4</v>
      </c>
      <c r="B86" s="95"/>
      <c r="C86" s="109" t="str">
        <f t="shared" si="3"/>
        <v>7,520</v>
      </c>
      <c r="D86" s="96">
        <f t="shared" si="4"/>
        <v>8.4354722422494532E-2</v>
      </c>
      <c r="E86" s="97">
        <f t="shared" si="5"/>
        <v>8.4354722422494532E-2</v>
      </c>
      <c r="F86" s="96">
        <f t="shared" si="6"/>
        <v>2.2433718558803495E-2</v>
      </c>
      <c r="G86" s="97">
        <f t="shared" si="7"/>
        <v>2.2433718558803495E-2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182</v>
      </c>
      <c r="Y86" s="125">
        <v>173</v>
      </c>
      <c r="Z86" s="125">
        <v>206</v>
      </c>
    </row>
    <row r="87" spans="1:32" ht="15" customHeight="1" x14ac:dyDescent="0.25">
      <c r="A87" s="98" t="s">
        <v>5</v>
      </c>
      <c r="B87" s="95"/>
      <c r="C87" s="109" t="str">
        <f t="shared" si="3"/>
        <v>6,963</v>
      </c>
      <c r="D87" s="96">
        <f t="shared" si="4"/>
        <v>7.8197584391452413E-2</v>
      </c>
      <c r="E87" s="97">
        <f t="shared" si="5"/>
        <v>7.8197584391452413E-2</v>
      </c>
      <c r="F87" s="96">
        <f t="shared" si="6"/>
        <v>6.8764389869531817E-2</v>
      </c>
      <c r="G87" s="97">
        <f t="shared" si="7"/>
        <v>6.8764389869531817E-2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135</v>
      </c>
      <c r="Y87" s="125">
        <v>147</v>
      </c>
      <c r="Z87" s="125">
        <v>146</v>
      </c>
    </row>
    <row r="88" spans="1:32" ht="15" customHeight="1" x14ac:dyDescent="0.25">
      <c r="A88" s="95" t="s">
        <v>6</v>
      </c>
      <c r="B88" s="95"/>
      <c r="C88" s="109" t="str">
        <f t="shared" si="3"/>
        <v>9,136</v>
      </c>
      <c r="D88" s="96">
        <f t="shared" si="4"/>
        <v>4.8909299655568228E-2</v>
      </c>
      <c r="E88" s="97">
        <f t="shared" si="5"/>
        <v>4.8909299655568228E-2</v>
      </c>
      <c r="F88" s="96">
        <f t="shared" si="6"/>
        <v>2.6055705300988219E-2</v>
      </c>
      <c r="G88" s="97">
        <f t="shared" si="7"/>
        <v>2.6055705300988219E-2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220</v>
      </c>
      <c r="Y88" s="125">
        <v>226</v>
      </c>
      <c r="Z88" s="125">
        <v>228</v>
      </c>
    </row>
    <row r="89" spans="1:32" ht="15" customHeight="1" x14ac:dyDescent="0.25">
      <c r="A89" s="95" t="s">
        <v>104</v>
      </c>
      <c r="B89" s="95"/>
      <c r="C89" s="146" t="str">
        <f t="shared" si="3"/>
        <v>$28,673</v>
      </c>
      <c r="D89" s="96">
        <f t="shared" si="4"/>
        <v>0.15636424644181246</v>
      </c>
      <c r="E89" s="97">
        <f t="shared" si="5"/>
        <v>0.15636424644181246</v>
      </c>
      <c r="F89" s="96">
        <f t="shared" si="6"/>
        <v>0.15207248473159751</v>
      </c>
      <c r="G89" s="97">
        <f t="shared" si="7"/>
        <v>0.15207248473159751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336</v>
      </c>
      <c r="Y89" s="125">
        <v>368</v>
      </c>
      <c r="Z89" s="125">
        <v>396</v>
      </c>
    </row>
    <row r="90" spans="1:32" ht="15" customHeight="1" x14ac:dyDescent="0.25">
      <c r="A90" s="95" t="s">
        <v>7</v>
      </c>
      <c r="B90" s="95"/>
      <c r="C90" s="109" t="str">
        <f t="shared" si="3"/>
        <v>$429.2 mil</v>
      </c>
      <c r="D90" s="96">
        <f t="shared" si="4"/>
        <v>8.1211216320438595E-2</v>
      </c>
      <c r="E90" s="97">
        <f t="shared" si="5"/>
        <v>8.1211216320438595E-2</v>
      </c>
      <c r="F90" s="96">
        <f t="shared" si="6"/>
        <v>0.2260120892255133</v>
      </c>
      <c r="G90" s="97">
        <f t="shared" si="7"/>
        <v>0.2260120892255133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610</v>
      </c>
      <c r="Y90" s="125">
        <v>649</v>
      </c>
      <c r="Z90" s="125">
        <v>715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4358</v>
      </c>
      <c r="Y91" s="125">
        <v>4493</v>
      </c>
      <c r="Z91" s="125">
        <v>4733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220</v>
      </c>
      <c r="Y93" s="125">
        <v>262</v>
      </c>
      <c r="Z93" s="125">
        <v>273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810</v>
      </c>
      <c r="Y94" s="125">
        <v>833</v>
      </c>
      <c r="Z94" s="125">
        <v>873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120</v>
      </c>
      <c r="Y95" s="125">
        <v>136</v>
      </c>
      <c r="Z95" s="125">
        <v>152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563</v>
      </c>
      <c r="Y96" s="125">
        <v>615</v>
      </c>
      <c r="Z96" s="125">
        <v>654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646</v>
      </c>
      <c r="Y97" s="125">
        <v>670</v>
      </c>
      <c r="Z97" s="125">
        <v>652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399</v>
      </c>
      <c r="Y98" s="125">
        <v>400</v>
      </c>
      <c r="Z98" s="125">
        <v>417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19</v>
      </c>
      <c r="Y99" s="125">
        <v>22</v>
      </c>
      <c r="Z99" s="125">
        <v>27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328</v>
      </c>
      <c r="Y100" s="125">
        <v>378</v>
      </c>
      <c r="Z100" s="125">
        <v>410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4067</v>
      </c>
      <c r="Y101" s="125">
        <v>4217</v>
      </c>
      <c r="Z101" s="125">
        <v>4405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7754</v>
      </c>
      <c r="Y104" s="125">
        <v>8410</v>
      </c>
      <c r="Z104" s="125">
        <v>8641</v>
      </c>
      <c r="AB104" s="122" t="str">
        <f>TEXT(Z104,"###,###")</f>
        <v>8,641</v>
      </c>
      <c r="AD104" s="143">
        <f>Z104/($Z$4)*100</f>
        <v>59.663053234827032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2886</v>
      </c>
      <c r="Y105" s="125">
        <v>2204</v>
      </c>
      <c r="Z105" s="125">
        <v>2827</v>
      </c>
      <c r="AB105" s="122" t="str">
        <f>TEXT(Z105,"###,###")</f>
        <v>2,827</v>
      </c>
      <c r="AD105" s="143">
        <f>Z105/($Z$4)*100</f>
        <v>19.519436580818891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10640</v>
      </c>
      <c r="Y106" s="132">
        <v>10614</v>
      </c>
      <c r="Z106" s="132">
        <v>11468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2177</v>
      </c>
      <c r="Y108" s="125">
        <v>2432</v>
      </c>
      <c r="Z108" s="125">
        <v>2475</v>
      </c>
      <c r="AB108" s="122" t="str">
        <f>TEXT(Z108,"###,###")</f>
        <v>2,475</v>
      </c>
      <c r="AD108" s="143">
        <f>Z108/($Z$4)*100</f>
        <v>17.089000897604087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2579</v>
      </c>
      <c r="Y109" s="125">
        <v>2828</v>
      </c>
      <c r="Z109" s="125">
        <v>3011</v>
      </c>
      <c r="AB109" s="122" t="str">
        <f>TEXT(Z109,"###,###")</f>
        <v>3,011</v>
      </c>
      <c r="AD109" s="143">
        <f>Z109/($Z$4)*100</f>
        <v>20.789891597044811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2451</v>
      </c>
      <c r="Y110" s="125">
        <v>2628</v>
      </c>
      <c r="Z110" s="125">
        <v>2592</v>
      </c>
      <c r="AB110" s="122" t="str">
        <f>TEXT(Z110,"###,###")</f>
        <v>2,592</v>
      </c>
      <c r="AD110" s="143">
        <f>Z110/($Z$4)*100</f>
        <v>17.896844576399918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3438</v>
      </c>
      <c r="Y111" s="125">
        <v>2726</v>
      </c>
      <c r="Z111" s="125">
        <v>3383</v>
      </c>
      <c r="AB111" s="122" t="str">
        <f>TEXT(Z111,"###,###")</f>
        <v>3,383</v>
      </c>
      <c r="AD111" s="143">
        <f>Z111/($Z$4)*100</f>
        <v>23.358420216805911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13019</v>
      </c>
      <c r="Y112" s="125">
        <v>13393</v>
      </c>
      <c r="Z112" s="125">
        <v>14483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46.28</v>
      </c>
      <c r="U118" s="144">
        <v>44.67</v>
      </c>
      <c r="V118" s="144">
        <v>45.82</v>
      </c>
      <c r="W118" s="144">
        <v>44.87</v>
      </c>
      <c r="X118" s="144">
        <v>46.13</v>
      </c>
      <c r="Y118" s="144">
        <v>44.37</v>
      </c>
      <c r="Z118" s="144">
        <v>44.65</v>
      </c>
      <c r="AB118" s="122" t="str">
        <f>TEXT(Z118,"##.0")</f>
        <v>44.7</v>
      </c>
    </row>
    <row r="120" spans="19:32" x14ac:dyDescent="0.25">
      <c r="S120" s="115" t="s">
        <v>106</v>
      </c>
      <c r="T120" s="125">
        <v>6357</v>
      </c>
      <c r="U120" s="125">
        <v>6343</v>
      </c>
      <c r="V120" s="125">
        <v>6221</v>
      </c>
      <c r="W120" s="125">
        <v>6279</v>
      </c>
      <c r="X120" s="125">
        <v>6093</v>
      </c>
      <c r="Y120" s="125">
        <v>6221</v>
      </c>
      <c r="Z120" s="125">
        <v>6388</v>
      </c>
      <c r="AB120" s="122" t="str">
        <f>TEXT(Z120,"###,###")</f>
        <v>6,388</v>
      </c>
    </row>
    <row r="121" spans="19:32" x14ac:dyDescent="0.25">
      <c r="S121" s="115" t="s">
        <v>107</v>
      </c>
      <c r="T121" s="125">
        <v>1400</v>
      </c>
      <c r="U121" s="125">
        <v>1406</v>
      </c>
      <c r="V121" s="125">
        <v>1371</v>
      </c>
      <c r="W121" s="125">
        <v>1327</v>
      </c>
      <c r="X121" s="125">
        <v>1315</v>
      </c>
      <c r="Y121" s="125">
        <v>1366</v>
      </c>
      <c r="Z121" s="125">
        <v>1534</v>
      </c>
      <c r="AB121" s="122" t="str">
        <f>TEXT(Z121,"###,###")</f>
        <v>1,534</v>
      </c>
    </row>
    <row r="122" spans="19:32" x14ac:dyDescent="0.25">
      <c r="S122" s="115" t="s">
        <v>108</v>
      </c>
      <c r="T122" s="125">
        <v>1140</v>
      </c>
      <c r="U122" s="125">
        <v>1115</v>
      </c>
      <c r="V122" s="125">
        <v>1099</v>
      </c>
      <c r="W122" s="125">
        <v>1074</v>
      </c>
      <c r="X122" s="125">
        <v>1016</v>
      </c>
      <c r="Y122" s="125">
        <v>1123</v>
      </c>
      <c r="Z122" s="125">
        <v>1212</v>
      </c>
      <c r="AB122" s="122" t="str">
        <f>TEXT(Z122,"###,###")</f>
        <v>1,212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7497</v>
      </c>
      <c r="U124" s="125">
        <v>7458</v>
      </c>
      <c r="V124" s="125">
        <v>7320</v>
      </c>
      <c r="W124" s="125">
        <v>7353</v>
      </c>
      <c r="X124" s="125">
        <v>7109</v>
      </c>
      <c r="Y124" s="125">
        <v>7344</v>
      </c>
      <c r="Z124" s="125">
        <v>7600</v>
      </c>
      <c r="AB124" s="122" t="str">
        <f>TEXT(Z124,"###,###")</f>
        <v>7,600</v>
      </c>
      <c r="AD124" s="139">
        <f>Z124/$Z$7*100</f>
        <v>83.187390542907181</v>
      </c>
    </row>
    <row r="125" spans="19:32" x14ac:dyDescent="0.25">
      <c r="S125" s="115" t="s">
        <v>110</v>
      </c>
      <c r="T125" s="125">
        <v>2540</v>
      </c>
      <c r="U125" s="125">
        <v>2521</v>
      </c>
      <c r="V125" s="125">
        <v>2470</v>
      </c>
      <c r="W125" s="125">
        <v>2401</v>
      </c>
      <c r="X125" s="125">
        <v>2331</v>
      </c>
      <c r="Y125" s="125">
        <v>2489</v>
      </c>
      <c r="Z125" s="125">
        <v>2746</v>
      </c>
      <c r="AB125" s="122" t="str">
        <f>TEXT(Z125,"###,###")</f>
        <v>2,746</v>
      </c>
      <c r="AD125" s="139">
        <f>Z125/$Z$7*100</f>
        <v>30.0569176882662</v>
      </c>
    </row>
    <row r="127" spans="19:32" x14ac:dyDescent="0.25">
      <c r="S127" s="115" t="s">
        <v>111</v>
      </c>
      <c r="T127" s="125">
        <v>4683</v>
      </c>
      <c r="U127" s="125">
        <v>4657</v>
      </c>
      <c r="V127" s="125">
        <v>4508</v>
      </c>
      <c r="W127" s="125">
        <v>4508</v>
      </c>
      <c r="X127" s="125">
        <v>4359</v>
      </c>
      <c r="Y127" s="125">
        <v>4493</v>
      </c>
      <c r="Z127" s="125">
        <v>4733</v>
      </c>
      <c r="AB127" s="122" t="str">
        <f>TEXT(Z127,"###,###")</f>
        <v>4,733</v>
      </c>
      <c r="AD127" s="139">
        <f>Z127/$Z$7*100</f>
        <v>51.806042031523646</v>
      </c>
    </row>
    <row r="128" spans="19:32" x14ac:dyDescent="0.25">
      <c r="S128" s="115" t="s">
        <v>112</v>
      </c>
      <c r="T128" s="125">
        <v>4216</v>
      </c>
      <c r="U128" s="125">
        <v>4204</v>
      </c>
      <c r="V128" s="125">
        <v>4174</v>
      </c>
      <c r="W128" s="125">
        <v>4174</v>
      </c>
      <c r="X128" s="125">
        <v>4069</v>
      </c>
      <c r="Y128" s="125">
        <v>4217</v>
      </c>
      <c r="Z128" s="125">
        <v>4402</v>
      </c>
      <c r="AB128" s="122" t="str">
        <f>TEXT(Z128,"###,###")</f>
        <v>4,402</v>
      </c>
      <c r="AD128" s="139">
        <f>Z128/$Z$7*100</f>
        <v>48.183012259194399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75" id="{070A7F4C-47C3-4B89-B72F-84BDF8A0E4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78" id="{0952D326-0B1A-4495-8F99-BFAA7B5440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81" id="{1D7E0B27-FC42-4811-824C-C2C2D1F730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84" id="{E4BA8CE3-5725-4FAC-8BFE-0135F08F6D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82F57-B6FF-47F5-AB19-0526C2EBB762}">
  <sheetPr codeName="Sheet12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Stonnington</v>
      </c>
      <c r="T1" s="113"/>
      <c r="U1" s="113"/>
      <c r="V1" s="113"/>
      <c r="W1" s="113"/>
      <c r="X1" s="113"/>
      <c r="Y1" s="114" t="str">
        <f>Y3</f>
        <v>8.64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183</v>
      </c>
      <c r="Y3" s="118" t="s">
        <v>270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8.64 Stonnington,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92162</v>
      </c>
      <c r="U4" s="121">
        <v>93992</v>
      </c>
      <c r="V4" s="121">
        <v>95794</v>
      </c>
      <c r="W4" s="121">
        <v>97320</v>
      </c>
      <c r="X4" s="121">
        <v>101336</v>
      </c>
      <c r="Y4" s="121">
        <v>103143</v>
      </c>
      <c r="Z4" s="121">
        <v>105587</v>
      </c>
      <c r="AB4" s="122" t="str">
        <f>TEXT(Z4,"###,###")</f>
        <v>105,587</v>
      </c>
      <c r="AD4" s="123">
        <f>Z4/Y4-1</f>
        <v>2.3695258039808875E-2</v>
      </c>
      <c r="AF4" s="123">
        <f t="shared" ref="AF4:AF9" si="0">Z4/T4-1</f>
        <v>0.14566741173151621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46247</v>
      </c>
      <c r="U5" s="121">
        <v>46770</v>
      </c>
      <c r="V5" s="121">
        <v>47250</v>
      </c>
      <c r="W5" s="121">
        <v>47798</v>
      </c>
      <c r="X5" s="121">
        <v>49945</v>
      </c>
      <c r="Y5" s="121">
        <v>50553</v>
      </c>
      <c r="Z5" s="121">
        <v>51923</v>
      </c>
      <c r="AB5" s="122" t="str">
        <f>TEXT(Z5,"###,###")</f>
        <v>51,923</v>
      </c>
      <c r="AD5" s="123">
        <f t="shared" ref="AD5:AD9" si="1">Z5/Y5-1</f>
        <v>2.7100271002709952E-2</v>
      </c>
      <c r="AF5" s="123">
        <f t="shared" si="0"/>
        <v>0.1227322853374273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45915</v>
      </c>
      <c r="U6" s="121">
        <v>47218</v>
      </c>
      <c r="V6" s="121">
        <v>48544</v>
      </c>
      <c r="W6" s="121">
        <v>49522</v>
      </c>
      <c r="X6" s="121">
        <v>51391</v>
      </c>
      <c r="Y6" s="121">
        <v>52590</v>
      </c>
      <c r="Z6" s="121">
        <v>53662</v>
      </c>
      <c r="AB6" s="122" t="str">
        <f>TEXT(Z6,"###,###")</f>
        <v>53,662</v>
      </c>
      <c r="AD6" s="123">
        <f t="shared" si="1"/>
        <v>2.0384103441718926E-2</v>
      </c>
      <c r="AF6" s="123">
        <f t="shared" si="0"/>
        <v>0.16872481759773494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63645</v>
      </c>
      <c r="U7" s="121">
        <v>64493</v>
      </c>
      <c r="V7" s="121">
        <v>65780</v>
      </c>
      <c r="W7" s="121">
        <v>66401</v>
      </c>
      <c r="X7" s="121">
        <v>68680</v>
      </c>
      <c r="Y7" s="121">
        <v>69674</v>
      </c>
      <c r="Z7" s="121">
        <v>71462</v>
      </c>
      <c r="AB7" s="122" t="str">
        <f>TEXT(Z7,"###,###")</f>
        <v>71,462</v>
      </c>
      <c r="AD7" s="123">
        <f t="shared" si="1"/>
        <v>2.5662370468180429E-2</v>
      </c>
      <c r="AF7" s="123">
        <f t="shared" si="0"/>
        <v>0.12282190274177074</v>
      </c>
    </row>
    <row r="8" spans="1:32" ht="17.25" customHeight="1" x14ac:dyDescent="0.25">
      <c r="A8" s="44" t="s">
        <v>13</v>
      </c>
      <c r="B8" s="45"/>
      <c r="C8" s="46"/>
      <c r="D8" s="47" t="str">
        <f>AB4</f>
        <v>105,587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71,462</v>
      </c>
      <c r="P8" s="48"/>
      <c r="S8" s="120" t="s">
        <v>88</v>
      </c>
      <c r="T8" s="121">
        <v>43715.040000000001</v>
      </c>
      <c r="U8" s="121">
        <v>44556.07</v>
      </c>
      <c r="V8" s="121">
        <v>45324</v>
      </c>
      <c r="W8" s="121">
        <v>47363</v>
      </c>
      <c r="X8" s="121">
        <v>47554.76</v>
      </c>
      <c r="Y8" s="121">
        <v>50000</v>
      </c>
      <c r="Z8" s="121">
        <v>52331</v>
      </c>
      <c r="AB8" s="122" t="str">
        <f>TEXT(Z8,"$###,###")</f>
        <v>$52,331</v>
      </c>
      <c r="AD8" s="123">
        <f t="shared" si="1"/>
        <v>4.6620000000000106E-2</v>
      </c>
      <c r="AF8" s="123">
        <f t="shared" si="0"/>
        <v>0.19709372335013309</v>
      </c>
    </row>
    <row r="9" spans="1:32" x14ac:dyDescent="0.25">
      <c r="A9" s="52" t="s">
        <v>15</v>
      </c>
      <c r="B9" s="53"/>
      <c r="C9" s="54"/>
      <c r="D9" s="55">
        <f>AD104</f>
        <v>79.57419000445131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49.98460720382861</v>
      </c>
      <c r="P9" s="56" t="s">
        <v>89</v>
      </c>
      <c r="S9" s="120" t="s">
        <v>7</v>
      </c>
      <c r="T9" s="121">
        <v>4799223147</v>
      </c>
      <c r="U9" s="121">
        <v>4946577019</v>
      </c>
      <c r="V9" s="121">
        <v>5205516978</v>
      </c>
      <c r="W9" s="121">
        <v>5470865453</v>
      </c>
      <c r="X9" s="121">
        <v>5752233556</v>
      </c>
      <c r="Y9" s="121">
        <v>5900003726</v>
      </c>
      <c r="Z9" s="121">
        <v>6266191650</v>
      </c>
      <c r="AB9" s="122" t="str">
        <f>TEXT(Z9/1000000,"$#,###.0")&amp;" mil"</f>
        <v>$6,266.2 mil</v>
      </c>
      <c r="AD9" s="123">
        <f t="shared" si="1"/>
        <v>6.2065710634434224E-2</v>
      </c>
      <c r="AF9" s="123">
        <f t="shared" si="0"/>
        <v>0.30566790875665029</v>
      </c>
    </row>
    <row r="10" spans="1:32" x14ac:dyDescent="0.25">
      <c r="A10" s="52" t="s">
        <v>18</v>
      </c>
      <c r="B10" s="53"/>
      <c r="C10" s="54"/>
      <c r="D10" s="55">
        <f>AD105</f>
        <v>13.039484027389737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50.012594105958406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93.172595225434492</v>
      </c>
      <c r="P11" s="56" t="s">
        <v>89</v>
      </c>
      <c r="S11" s="120" t="s">
        <v>30</v>
      </c>
      <c r="T11" s="125">
        <v>82048</v>
      </c>
      <c r="U11" s="125">
        <v>83862</v>
      </c>
      <c r="V11" s="125">
        <v>85690</v>
      </c>
      <c r="W11" s="125">
        <v>87566</v>
      </c>
      <c r="X11" s="125">
        <v>91295</v>
      </c>
      <c r="Y11" s="125">
        <v>92712</v>
      </c>
      <c r="Z11" s="125">
        <v>94679</v>
      </c>
    </row>
    <row r="12" spans="1:32" ht="28.5" customHeight="1" x14ac:dyDescent="0.25">
      <c r="A12" s="52" t="s">
        <v>20</v>
      </c>
      <c r="B12" s="54"/>
      <c r="C12" s="54"/>
      <c r="D12" s="55">
        <f>AD108</f>
        <v>17.882883309498329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15.265455766701184</v>
      </c>
      <c r="P12" s="56" t="s">
        <v>89</v>
      </c>
      <c r="S12" s="120" t="s">
        <v>31</v>
      </c>
      <c r="T12" s="125">
        <v>10114</v>
      </c>
      <c r="U12" s="125">
        <v>10130</v>
      </c>
      <c r="V12" s="125">
        <v>10104</v>
      </c>
      <c r="W12" s="125">
        <v>9752</v>
      </c>
      <c r="X12" s="125">
        <v>10041</v>
      </c>
      <c r="Y12" s="125">
        <v>10431</v>
      </c>
      <c r="Z12" s="125">
        <v>10908</v>
      </c>
    </row>
    <row r="13" spans="1:32" ht="15" customHeight="1" x14ac:dyDescent="0.25">
      <c r="A13" s="52" t="s">
        <v>21</v>
      </c>
      <c r="B13" s="54"/>
      <c r="C13" s="54"/>
      <c r="D13" s="55">
        <f>AD109</f>
        <v>13.128510138558724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21.099188347050298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40.503092236733693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1207</v>
      </c>
      <c r="Z15" s="125">
        <v>883</v>
      </c>
      <c r="AB15" s="129">
        <f t="shared" ref="AB15:AB34" si="2">IF(Z15="np",0,Z15/$Z$34)</f>
        <v>8.3627719321507383E-3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288</v>
      </c>
      <c r="Z16" s="125">
        <v>239</v>
      </c>
      <c r="AB16" s="129">
        <f t="shared" si="2"/>
        <v>2.2635362307859867E-3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3290</v>
      </c>
      <c r="Z17" s="125">
        <v>3332</v>
      </c>
      <c r="AB17" s="129">
        <f t="shared" si="2"/>
        <v>3.1556915150539364E-2</v>
      </c>
    </row>
    <row r="18" spans="1:28" x14ac:dyDescent="0.25">
      <c r="A18" s="82" t="str">
        <f>$S$1&amp;" ("&amp;$T$2&amp;" to "&amp;$Z$2&amp;")"</f>
        <v>Stonnington (2011-12 to 2017-18)</v>
      </c>
      <c r="B18" s="82"/>
      <c r="C18" s="82"/>
      <c r="D18" s="82"/>
      <c r="E18" s="82"/>
      <c r="F18" s="82"/>
      <c r="G18" s="82" t="str">
        <f>$S$1&amp;" ("&amp;$T$2&amp;" to "&amp;$Z$2&amp;")"</f>
        <v>Stonnington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558</v>
      </c>
      <c r="Z18" s="125">
        <v>576</v>
      </c>
      <c r="AB18" s="129">
        <f t="shared" si="2"/>
        <v>5.4552170248231314E-3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3186</v>
      </c>
      <c r="Z19" s="125">
        <v>3636</v>
      </c>
      <c r="AB19" s="129">
        <f t="shared" si="2"/>
        <v>3.4436057469196021E-2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4270</v>
      </c>
      <c r="Z20" s="125">
        <v>4240</v>
      </c>
      <c r="AB20" s="129">
        <f t="shared" si="2"/>
        <v>4.0156458654948053E-2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8343</v>
      </c>
      <c r="Z21" s="125">
        <v>8671</v>
      </c>
      <c r="AB21" s="129">
        <f t="shared" si="2"/>
        <v>8.2121852121946837E-2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8565</v>
      </c>
      <c r="Z22" s="125">
        <v>8786</v>
      </c>
      <c r="AB22" s="129">
        <f t="shared" si="2"/>
        <v>8.3211001354333389E-2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1668</v>
      </c>
      <c r="Z23" s="125">
        <v>2010</v>
      </c>
      <c r="AB23" s="129">
        <f t="shared" si="2"/>
        <v>1.9036434409539053E-2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3089</v>
      </c>
      <c r="Z24" s="125">
        <v>3170</v>
      </c>
      <c r="AB24" s="129">
        <f t="shared" si="2"/>
        <v>3.002263536230786E-2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6173</v>
      </c>
      <c r="Z25" s="125">
        <v>6334</v>
      </c>
      <c r="AB25" s="129">
        <f t="shared" si="2"/>
        <v>5.9988445547273811E-2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2576</v>
      </c>
      <c r="Z26" s="125">
        <v>2747</v>
      </c>
      <c r="AB26" s="129">
        <f t="shared" si="2"/>
        <v>2.6016460359703373E-2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14898</v>
      </c>
      <c r="Z27" s="125">
        <v>16605</v>
      </c>
      <c r="AB27" s="129">
        <f t="shared" si="2"/>
        <v>0.15726367829372934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9719</v>
      </c>
      <c r="Z28" s="125">
        <v>10889</v>
      </c>
      <c r="AB28" s="129">
        <f t="shared" si="2"/>
        <v>0.10312822601267202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3318</v>
      </c>
      <c r="Z29" s="125">
        <v>3152</v>
      </c>
      <c r="AB29" s="129">
        <f t="shared" si="2"/>
        <v>2.9852159830282138E-2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8123</v>
      </c>
      <c r="Z30" s="125">
        <v>8483</v>
      </c>
      <c r="AB30" s="129">
        <f t="shared" si="2"/>
        <v>8.0341329898567057E-2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10518</v>
      </c>
      <c r="Z31" s="125">
        <v>11284</v>
      </c>
      <c r="AB31" s="129">
        <f t="shared" si="2"/>
        <v>0.1068692168543476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2869</v>
      </c>
      <c r="Z32" s="125">
        <v>3180</v>
      </c>
      <c r="AB32" s="129">
        <f t="shared" si="2"/>
        <v>3.0117343991211038E-2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2376</v>
      </c>
      <c r="Z33" s="125">
        <v>2671</v>
      </c>
      <c r="AB33" s="129">
        <f t="shared" si="2"/>
        <v>2.5296674780039208E-2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103143</v>
      </c>
      <c r="Z34" s="132">
        <v>105587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26</v>
      </c>
      <c r="Y44" s="125">
        <v>28</v>
      </c>
      <c r="Z44" s="125">
        <v>24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261</v>
      </c>
      <c r="Y45" s="125">
        <v>294</v>
      </c>
      <c r="Z45" s="125">
        <v>273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2099</v>
      </c>
      <c r="Y46" s="125">
        <v>1825</v>
      </c>
      <c r="Z46" s="125">
        <v>1900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5644</v>
      </c>
      <c r="Y47" s="125">
        <v>5295</v>
      </c>
      <c r="Z47" s="125">
        <v>5233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10131</v>
      </c>
      <c r="Y48" s="125">
        <v>10270</v>
      </c>
      <c r="Z48" s="125">
        <v>10310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Stonnington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8380</v>
      </c>
      <c r="Y49" s="125">
        <v>8600</v>
      </c>
      <c r="Z49" s="125">
        <v>9189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5224</v>
      </c>
      <c r="Y50" s="125">
        <v>5444</v>
      </c>
      <c r="Z50" s="125">
        <v>6005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3921</v>
      </c>
      <c r="Y51" s="125">
        <v>3979</v>
      </c>
      <c r="Z51" s="125">
        <v>4003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3566</v>
      </c>
      <c r="Y52" s="125">
        <v>3667</v>
      </c>
      <c r="Z52" s="125">
        <v>3673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2974</v>
      </c>
      <c r="Y53" s="125">
        <v>3101</v>
      </c>
      <c r="Z53" s="125">
        <v>3150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2572</v>
      </c>
      <c r="Y54" s="125">
        <v>2691</v>
      </c>
      <c r="Z54" s="125">
        <v>2702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1998</v>
      </c>
      <c r="Y55" s="125">
        <v>1994</v>
      </c>
      <c r="Z55" s="125">
        <v>2050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1532</v>
      </c>
      <c r="Y56" s="125">
        <v>1592</v>
      </c>
      <c r="Z56" s="125">
        <v>1543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878</v>
      </c>
      <c r="Y57" s="125">
        <v>1017</v>
      </c>
      <c r="Z57" s="125">
        <v>1009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448</v>
      </c>
      <c r="Y58" s="125">
        <v>448</v>
      </c>
      <c r="Z58" s="125">
        <v>457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159</v>
      </c>
      <c r="Y59" s="125">
        <v>167</v>
      </c>
      <c r="Z59" s="125">
        <v>187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135</v>
      </c>
      <c r="Y60" s="125">
        <v>140</v>
      </c>
      <c r="Z60" s="125">
        <v>129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49945</v>
      </c>
      <c r="Y61" s="125">
        <v>50553</v>
      </c>
      <c r="Z61" s="125">
        <v>51923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21</v>
      </c>
      <c r="Y63" s="125">
        <v>28</v>
      </c>
      <c r="Z63" s="125">
        <v>24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Stonnington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374</v>
      </c>
      <c r="Y64" s="125">
        <v>399</v>
      </c>
      <c r="Z64" s="125">
        <v>396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2310</v>
      </c>
      <c r="Y65" s="125">
        <v>2264</v>
      </c>
      <c r="Z65" s="125">
        <v>2228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6789</v>
      </c>
      <c r="Y66" s="125">
        <v>6738</v>
      </c>
      <c r="Z66" s="125">
        <v>6494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11528</v>
      </c>
      <c r="Y67" s="125">
        <v>11559</v>
      </c>
      <c r="Z67" s="125">
        <v>11858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8156</v>
      </c>
      <c r="Y68" s="125">
        <v>8397</v>
      </c>
      <c r="Z68" s="125">
        <v>8813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4565</v>
      </c>
      <c r="Y69" s="125">
        <v>5062</v>
      </c>
      <c r="Z69" s="125">
        <v>5379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3690</v>
      </c>
      <c r="Y70" s="125">
        <v>3709</v>
      </c>
      <c r="Z70" s="125">
        <v>3719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3450</v>
      </c>
      <c r="Y71" s="125">
        <v>3664</v>
      </c>
      <c r="Z71" s="125">
        <v>3759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3068</v>
      </c>
      <c r="Y72" s="125">
        <v>3192</v>
      </c>
      <c r="Z72" s="125">
        <v>3162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2761</v>
      </c>
      <c r="Y73" s="125">
        <v>2827</v>
      </c>
      <c r="Z73" s="125">
        <v>2891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2126</v>
      </c>
      <c r="Y74" s="125">
        <v>2075</v>
      </c>
      <c r="Z74" s="125">
        <v>2132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1417</v>
      </c>
      <c r="Y75" s="125">
        <v>1437</v>
      </c>
      <c r="Z75" s="125">
        <v>1395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609</v>
      </c>
      <c r="Y76" s="125">
        <v>682</v>
      </c>
      <c r="Z76" s="125">
        <v>768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248</v>
      </c>
      <c r="Y77" s="125">
        <v>288</v>
      </c>
      <c r="Z77" s="125">
        <v>275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132</v>
      </c>
      <c r="Y78" s="125">
        <v>134</v>
      </c>
      <c r="Z78" s="125">
        <v>145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150</v>
      </c>
      <c r="Y79" s="125">
        <v>135</v>
      </c>
      <c r="Z79" s="125">
        <v>137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51391</v>
      </c>
      <c r="Y80" s="125">
        <v>52590</v>
      </c>
      <c r="Z80" s="125">
        <v>53662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Stonnington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6142</v>
      </c>
      <c r="Y83" s="125">
        <v>6454</v>
      </c>
      <c r="Z83" s="125">
        <v>6698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9630</v>
      </c>
      <c r="Y84" s="125">
        <v>10059</v>
      </c>
      <c r="Z84" s="125">
        <v>10656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105,587</v>
      </c>
      <c r="D85" s="96">
        <f t="shared" ref="D85:D90" si="4">AD4</f>
        <v>2.3695258039808875E-2</v>
      </c>
      <c r="E85" s="97">
        <f t="shared" ref="E85:E90" si="5">AD4</f>
        <v>2.3695258039808875E-2</v>
      </c>
      <c r="F85" s="96">
        <f t="shared" ref="F85:F90" si="6">AF4</f>
        <v>0.14566741173151621</v>
      </c>
      <c r="G85" s="97">
        <f t="shared" ref="G85:G90" si="7">AF4</f>
        <v>0.14566741173151621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2273</v>
      </c>
      <c r="Y85" s="125">
        <v>2363</v>
      </c>
      <c r="Z85" s="125">
        <v>2425</v>
      </c>
    </row>
    <row r="86" spans="1:32" ht="15" customHeight="1" x14ac:dyDescent="0.25">
      <c r="A86" s="98" t="s">
        <v>4</v>
      </c>
      <c r="B86" s="95"/>
      <c r="C86" s="109" t="str">
        <f t="shared" si="3"/>
        <v>51,923</v>
      </c>
      <c r="D86" s="96">
        <f t="shared" si="4"/>
        <v>2.7100271002709952E-2</v>
      </c>
      <c r="E86" s="97">
        <f t="shared" si="5"/>
        <v>2.7100271002709952E-2</v>
      </c>
      <c r="F86" s="96">
        <f t="shared" si="6"/>
        <v>0.1227322853374273</v>
      </c>
      <c r="G86" s="97">
        <f t="shared" si="7"/>
        <v>0.1227322853374273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2099</v>
      </c>
      <c r="Y86" s="125">
        <v>2027</v>
      </c>
      <c r="Z86" s="125">
        <v>1947</v>
      </c>
    </row>
    <row r="87" spans="1:32" ht="15" customHeight="1" x14ac:dyDescent="0.25">
      <c r="A87" s="98" t="s">
        <v>5</v>
      </c>
      <c r="B87" s="95"/>
      <c r="C87" s="109" t="str">
        <f t="shared" si="3"/>
        <v>53,662</v>
      </c>
      <c r="D87" s="96">
        <f t="shared" si="4"/>
        <v>2.0384103441718926E-2</v>
      </c>
      <c r="E87" s="97">
        <f t="shared" si="5"/>
        <v>2.0384103441718926E-2</v>
      </c>
      <c r="F87" s="96">
        <f t="shared" si="6"/>
        <v>0.16872481759773494</v>
      </c>
      <c r="G87" s="97">
        <f t="shared" si="7"/>
        <v>0.16872481759773494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2375</v>
      </c>
      <c r="Y87" s="125">
        <v>2523</v>
      </c>
      <c r="Z87" s="125">
        <v>2566</v>
      </c>
    </row>
    <row r="88" spans="1:32" ht="15" customHeight="1" x14ac:dyDescent="0.25">
      <c r="A88" s="95" t="s">
        <v>6</v>
      </c>
      <c r="B88" s="95"/>
      <c r="C88" s="109" t="str">
        <f t="shared" si="3"/>
        <v>71,462</v>
      </c>
      <c r="D88" s="96">
        <f t="shared" si="4"/>
        <v>2.5662370468180429E-2</v>
      </c>
      <c r="E88" s="97">
        <f t="shared" si="5"/>
        <v>2.5662370468180429E-2</v>
      </c>
      <c r="F88" s="96">
        <f t="shared" si="6"/>
        <v>0.12282190274177074</v>
      </c>
      <c r="G88" s="97">
        <f t="shared" si="7"/>
        <v>0.12282190274177074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2206</v>
      </c>
      <c r="Y88" s="125">
        <v>2237</v>
      </c>
      <c r="Z88" s="125">
        <v>2343</v>
      </c>
    </row>
    <row r="89" spans="1:32" ht="15" customHeight="1" x14ac:dyDescent="0.25">
      <c r="A89" s="95" t="s">
        <v>104</v>
      </c>
      <c r="B89" s="95"/>
      <c r="C89" s="146" t="str">
        <f t="shared" si="3"/>
        <v>$52,331</v>
      </c>
      <c r="D89" s="96">
        <f t="shared" si="4"/>
        <v>4.6620000000000106E-2</v>
      </c>
      <c r="E89" s="97">
        <f t="shared" si="5"/>
        <v>4.6620000000000106E-2</v>
      </c>
      <c r="F89" s="96">
        <f t="shared" si="6"/>
        <v>0.19709372335013309</v>
      </c>
      <c r="G89" s="97">
        <f t="shared" si="7"/>
        <v>0.19709372335013309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508</v>
      </c>
      <c r="Y89" s="125">
        <v>531</v>
      </c>
      <c r="Z89" s="125">
        <v>573</v>
      </c>
    </row>
    <row r="90" spans="1:32" ht="15" customHeight="1" x14ac:dyDescent="0.25">
      <c r="A90" s="95" t="s">
        <v>7</v>
      </c>
      <c r="B90" s="95"/>
      <c r="C90" s="109" t="str">
        <f t="shared" si="3"/>
        <v>$6,266.2 mil</v>
      </c>
      <c r="D90" s="96">
        <f t="shared" si="4"/>
        <v>6.2065710634434224E-2</v>
      </c>
      <c r="E90" s="97">
        <f t="shared" si="5"/>
        <v>6.2065710634434224E-2</v>
      </c>
      <c r="F90" s="96">
        <f t="shared" si="6"/>
        <v>0.30566790875665029</v>
      </c>
      <c r="G90" s="97">
        <f t="shared" si="7"/>
        <v>0.30566790875665029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1728</v>
      </c>
      <c r="Y90" s="125">
        <v>1450</v>
      </c>
      <c r="Z90" s="125">
        <v>1423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34369</v>
      </c>
      <c r="Y91" s="125">
        <v>34815</v>
      </c>
      <c r="Z91" s="125">
        <v>35720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4440</v>
      </c>
      <c r="Y93" s="125">
        <v>4733</v>
      </c>
      <c r="Z93" s="125">
        <v>4991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10053</v>
      </c>
      <c r="Y94" s="125">
        <v>10384</v>
      </c>
      <c r="Z94" s="125">
        <v>10977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751</v>
      </c>
      <c r="Y95" s="125">
        <v>784</v>
      </c>
      <c r="Z95" s="125">
        <v>796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3076</v>
      </c>
      <c r="Y96" s="125">
        <v>2894</v>
      </c>
      <c r="Z96" s="125">
        <v>3014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5344</v>
      </c>
      <c r="Y97" s="125">
        <v>5804</v>
      </c>
      <c r="Z97" s="125">
        <v>5844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2811</v>
      </c>
      <c r="Y98" s="125">
        <v>2891</v>
      </c>
      <c r="Z98" s="125">
        <v>2930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73</v>
      </c>
      <c r="Y99" s="125">
        <v>69</v>
      </c>
      <c r="Z99" s="125">
        <v>70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838</v>
      </c>
      <c r="Y100" s="125">
        <v>735</v>
      </c>
      <c r="Z100" s="125">
        <v>705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34311</v>
      </c>
      <c r="Y101" s="125">
        <v>34859</v>
      </c>
      <c r="Z101" s="125">
        <v>35740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78487</v>
      </c>
      <c r="Y104" s="125">
        <v>81761</v>
      </c>
      <c r="Z104" s="125">
        <v>84020</v>
      </c>
      <c r="AB104" s="122" t="str">
        <f>TEXT(Z104,"###,###")</f>
        <v>84,020</v>
      </c>
      <c r="AD104" s="143">
        <f>Z104/($Z$4)*100</f>
        <v>79.57419000445131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14007</v>
      </c>
      <c r="Y105" s="125">
        <v>13822</v>
      </c>
      <c r="Z105" s="125">
        <v>13768</v>
      </c>
      <c r="AB105" s="122" t="str">
        <f>TEXT(Z105,"###,###")</f>
        <v>13,768</v>
      </c>
      <c r="AD105" s="143">
        <f>Z105/($Z$4)*100</f>
        <v>13.039484027389737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92494</v>
      </c>
      <c r="Y106" s="132">
        <v>95583</v>
      </c>
      <c r="Z106" s="132">
        <v>97788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14691</v>
      </c>
      <c r="Y108" s="125">
        <v>15929</v>
      </c>
      <c r="Z108" s="125">
        <v>18882</v>
      </c>
      <c r="AB108" s="122" t="str">
        <f>TEXT(Z108,"###,###")</f>
        <v>18,882</v>
      </c>
      <c r="AD108" s="143">
        <f>Z108/($Z$4)*100</f>
        <v>17.882883309498329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13753</v>
      </c>
      <c r="Y109" s="125">
        <v>14035</v>
      </c>
      <c r="Z109" s="125">
        <v>13862</v>
      </c>
      <c r="AB109" s="122" t="str">
        <f>TEXT(Z109,"###,###")</f>
        <v>13,862</v>
      </c>
      <c r="AD109" s="143">
        <f>Z109/($Z$4)*100</f>
        <v>13.128510138558724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23837</v>
      </c>
      <c r="Y110" s="125">
        <v>23615</v>
      </c>
      <c r="Z110" s="125">
        <v>22278</v>
      </c>
      <c r="AB110" s="122" t="str">
        <f>TEXT(Z110,"###,###")</f>
        <v>22,278</v>
      </c>
      <c r="AD110" s="143">
        <f>Z110/($Z$4)*100</f>
        <v>21.099188347050298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40213</v>
      </c>
      <c r="Y111" s="125">
        <v>42004</v>
      </c>
      <c r="Z111" s="125">
        <v>42766</v>
      </c>
      <c r="AB111" s="122" t="str">
        <f>TEXT(Z111,"###,###")</f>
        <v>42,766</v>
      </c>
      <c r="AD111" s="143">
        <f>Z111/($Z$4)*100</f>
        <v>40.503092236733693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101336</v>
      </c>
      <c r="Y112" s="125">
        <v>103143</v>
      </c>
      <c r="Z112" s="125">
        <v>105587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37.22</v>
      </c>
      <c r="U118" s="144">
        <v>42.09</v>
      </c>
      <c r="V118" s="144">
        <v>40.020000000000003</v>
      </c>
      <c r="W118" s="144">
        <v>41.1</v>
      </c>
      <c r="X118" s="144">
        <v>38.78</v>
      </c>
      <c r="Y118" s="144">
        <v>38.97</v>
      </c>
      <c r="Z118" s="144">
        <v>38.99</v>
      </c>
      <c r="AB118" s="122" t="str">
        <f>TEXT(Z118,"##.0")</f>
        <v>39.0</v>
      </c>
    </row>
    <row r="120" spans="19:32" x14ac:dyDescent="0.25">
      <c r="S120" s="115" t="s">
        <v>106</v>
      </c>
      <c r="T120" s="125">
        <v>53531</v>
      </c>
      <c r="U120" s="125">
        <v>54366</v>
      </c>
      <c r="V120" s="125">
        <v>55676</v>
      </c>
      <c r="W120" s="125">
        <v>56647</v>
      </c>
      <c r="X120" s="125">
        <v>58639</v>
      </c>
      <c r="Y120" s="125">
        <v>59243</v>
      </c>
      <c r="Z120" s="125">
        <v>60554</v>
      </c>
      <c r="AB120" s="122" t="str">
        <f>TEXT(Z120,"###,###")</f>
        <v>60,554</v>
      </c>
    </row>
    <row r="121" spans="19:32" x14ac:dyDescent="0.25">
      <c r="S121" s="115" t="s">
        <v>107</v>
      </c>
      <c r="T121" s="125">
        <v>4717</v>
      </c>
      <c r="U121" s="125">
        <v>4744</v>
      </c>
      <c r="V121" s="125">
        <v>4694</v>
      </c>
      <c r="W121" s="125">
        <v>4560</v>
      </c>
      <c r="X121" s="125">
        <v>4596</v>
      </c>
      <c r="Y121" s="125">
        <v>4667</v>
      </c>
      <c r="Z121" s="125">
        <v>4880</v>
      </c>
      <c r="AB121" s="122" t="str">
        <f>TEXT(Z121,"###,###")</f>
        <v>4,880</v>
      </c>
    </row>
    <row r="122" spans="19:32" x14ac:dyDescent="0.25">
      <c r="S122" s="115" t="s">
        <v>108</v>
      </c>
      <c r="T122" s="125">
        <v>5397</v>
      </c>
      <c r="U122" s="125">
        <v>5381</v>
      </c>
      <c r="V122" s="125">
        <v>5411</v>
      </c>
      <c r="W122" s="125">
        <v>5198</v>
      </c>
      <c r="X122" s="125">
        <v>5441</v>
      </c>
      <c r="Y122" s="125">
        <v>5764</v>
      </c>
      <c r="Z122" s="125">
        <v>6029</v>
      </c>
      <c r="AB122" s="122" t="str">
        <f>TEXT(Z122,"###,###")</f>
        <v>6,029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58928</v>
      </c>
      <c r="U124" s="125">
        <v>59747</v>
      </c>
      <c r="V124" s="125">
        <v>61087</v>
      </c>
      <c r="W124" s="125">
        <v>61845</v>
      </c>
      <c r="X124" s="125">
        <v>64080</v>
      </c>
      <c r="Y124" s="125">
        <v>65007</v>
      </c>
      <c r="Z124" s="125">
        <v>66583</v>
      </c>
      <c r="AB124" s="122" t="str">
        <f>TEXT(Z124,"###,###")</f>
        <v>66,583</v>
      </c>
      <c r="AD124" s="139">
        <f>Z124/$Z$7*100</f>
        <v>93.172595225434492</v>
      </c>
    </row>
    <row r="125" spans="19:32" x14ac:dyDescent="0.25">
      <c r="S125" s="115" t="s">
        <v>110</v>
      </c>
      <c r="T125" s="125">
        <v>10114</v>
      </c>
      <c r="U125" s="125">
        <v>10125</v>
      </c>
      <c r="V125" s="125">
        <v>10105</v>
      </c>
      <c r="W125" s="125">
        <v>9758</v>
      </c>
      <c r="X125" s="125">
        <v>10037</v>
      </c>
      <c r="Y125" s="125">
        <v>10431</v>
      </c>
      <c r="Z125" s="125">
        <v>10909</v>
      </c>
      <c r="AB125" s="122" t="str">
        <f>TEXT(Z125,"###,###")</f>
        <v>10,909</v>
      </c>
      <c r="AD125" s="139">
        <f>Z125/$Z$7*100</f>
        <v>15.265455766701184</v>
      </c>
    </row>
    <row r="127" spans="19:32" x14ac:dyDescent="0.25">
      <c r="S127" s="115" t="s">
        <v>111</v>
      </c>
      <c r="T127" s="125">
        <v>32346</v>
      </c>
      <c r="U127" s="125">
        <v>32637</v>
      </c>
      <c r="V127" s="125">
        <v>33079</v>
      </c>
      <c r="W127" s="125">
        <v>33236</v>
      </c>
      <c r="X127" s="125">
        <v>34369</v>
      </c>
      <c r="Y127" s="125">
        <v>34815</v>
      </c>
      <c r="Z127" s="125">
        <v>35720</v>
      </c>
      <c r="AB127" s="122" t="str">
        <f>TEXT(Z127,"###,###")</f>
        <v>35,720</v>
      </c>
      <c r="AD127" s="139">
        <f>Z127/$Z$7*100</f>
        <v>49.98460720382861</v>
      </c>
    </row>
    <row r="128" spans="19:32" x14ac:dyDescent="0.25">
      <c r="S128" s="115" t="s">
        <v>112</v>
      </c>
      <c r="T128" s="125">
        <v>31299</v>
      </c>
      <c r="U128" s="125">
        <v>31854</v>
      </c>
      <c r="V128" s="125">
        <v>32701</v>
      </c>
      <c r="W128" s="125">
        <v>33165</v>
      </c>
      <c r="X128" s="125">
        <v>34311</v>
      </c>
      <c r="Y128" s="125">
        <v>34859</v>
      </c>
      <c r="Z128" s="125">
        <v>35740</v>
      </c>
      <c r="AB128" s="122" t="str">
        <f>TEXT(Z128,"###,###")</f>
        <v>35,740</v>
      </c>
      <c r="AD128" s="139">
        <f>Z128/$Z$7*100</f>
        <v>50.012594105958406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65" id="{D8382E78-6509-4378-8C57-B5B6649E1C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68" id="{08840AE0-A347-41D4-AA48-6CA4AA58EB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71" id="{2D77B398-C0B8-46DB-9201-D35C47C057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74" id="{5D011DDE-21E1-4860-A89B-AE203CD550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899F6-6285-415F-BBFB-739C5D060203}">
  <sheetPr codeName="Sheet12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Strathbogie</v>
      </c>
      <c r="T1" s="113"/>
      <c r="U1" s="113"/>
      <c r="V1" s="113"/>
      <c r="W1" s="113"/>
      <c r="X1" s="113"/>
      <c r="Y1" s="114" t="str">
        <f>Y3</f>
        <v>8.65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184</v>
      </c>
      <c r="Y3" s="118" t="s">
        <v>271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8.65 Strathbogie,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7257</v>
      </c>
      <c r="U4" s="121">
        <v>7382</v>
      </c>
      <c r="V4" s="121">
        <v>7567</v>
      </c>
      <c r="W4" s="121">
        <v>7696</v>
      </c>
      <c r="X4" s="121">
        <v>7774</v>
      </c>
      <c r="Y4" s="121">
        <v>8036</v>
      </c>
      <c r="Z4" s="121">
        <v>8490</v>
      </c>
      <c r="AB4" s="122" t="str">
        <f>TEXT(Z4,"###,###")</f>
        <v>8,490</v>
      </c>
      <c r="AD4" s="123">
        <f>Z4/Y4-1</f>
        <v>5.6495769039323074E-2</v>
      </c>
      <c r="AF4" s="123">
        <f t="shared" ref="AF4:AF9" si="0">Z4/T4-1</f>
        <v>0.16990491938817698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3794</v>
      </c>
      <c r="U5" s="121">
        <v>3849</v>
      </c>
      <c r="V5" s="121">
        <v>3930</v>
      </c>
      <c r="W5" s="121">
        <v>3895</v>
      </c>
      <c r="X5" s="121">
        <v>3963</v>
      </c>
      <c r="Y5" s="121">
        <v>4090</v>
      </c>
      <c r="Z5" s="121">
        <v>4310</v>
      </c>
      <c r="AB5" s="122" t="str">
        <f>TEXT(Z5,"###,###")</f>
        <v>4,310</v>
      </c>
      <c r="AD5" s="123">
        <f t="shared" ref="AD5:AD9" si="1">Z5/Y5-1</f>
        <v>5.3789731051344658E-2</v>
      </c>
      <c r="AF5" s="123">
        <f t="shared" si="0"/>
        <v>0.13600421718502909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3466</v>
      </c>
      <c r="U6" s="121">
        <v>3534</v>
      </c>
      <c r="V6" s="121">
        <v>3640</v>
      </c>
      <c r="W6" s="121">
        <v>3804</v>
      </c>
      <c r="X6" s="121">
        <v>3805</v>
      </c>
      <c r="Y6" s="121">
        <v>3946</v>
      </c>
      <c r="Z6" s="121">
        <v>4179</v>
      </c>
      <c r="AB6" s="122" t="str">
        <f>TEXT(Z6,"###,###")</f>
        <v>4,179</v>
      </c>
      <c r="AD6" s="123">
        <f t="shared" si="1"/>
        <v>5.9047136340597994E-2</v>
      </c>
      <c r="AF6" s="123">
        <f t="shared" si="0"/>
        <v>0.20571263704558573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5003</v>
      </c>
      <c r="U7" s="121">
        <v>5081</v>
      </c>
      <c r="V7" s="121">
        <v>5148</v>
      </c>
      <c r="W7" s="121">
        <v>5239</v>
      </c>
      <c r="X7" s="121">
        <v>5328</v>
      </c>
      <c r="Y7" s="121">
        <v>5493</v>
      </c>
      <c r="Z7" s="121">
        <v>5780</v>
      </c>
      <c r="AB7" s="122" t="str">
        <f>TEXT(Z7,"###,###")</f>
        <v>5,780</v>
      </c>
      <c r="AD7" s="123">
        <f t="shared" si="1"/>
        <v>5.2248316038594478E-2</v>
      </c>
      <c r="AF7" s="123">
        <f t="shared" si="0"/>
        <v>0.15530681591045381</v>
      </c>
    </row>
    <row r="8" spans="1:32" ht="17.25" customHeight="1" x14ac:dyDescent="0.25">
      <c r="A8" s="44" t="s">
        <v>13</v>
      </c>
      <c r="B8" s="45"/>
      <c r="C8" s="46"/>
      <c r="D8" s="47" t="str">
        <f>AB4</f>
        <v>8,490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5,780</v>
      </c>
      <c r="P8" s="48"/>
      <c r="S8" s="120" t="s">
        <v>88</v>
      </c>
      <c r="T8" s="121">
        <v>31043</v>
      </c>
      <c r="U8" s="121">
        <v>31733.5</v>
      </c>
      <c r="V8" s="121">
        <v>31452</v>
      </c>
      <c r="W8" s="121">
        <v>32691.57</v>
      </c>
      <c r="X8" s="121">
        <v>34162.65</v>
      </c>
      <c r="Y8" s="121">
        <v>35692.089999999997</v>
      </c>
      <c r="Z8" s="121">
        <v>37474.17</v>
      </c>
      <c r="AB8" s="122" t="str">
        <f>TEXT(Z8,"$###,###")</f>
        <v>$37,474</v>
      </c>
      <c r="AD8" s="123">
        <f t="shared" si="1"/>
        <v>4.9929270042746277E-2</v>
      </c>
      <c r="AF8" s="123">
        <f t="shared" si="0"/>
        <v>0.20716973230680025</v>
      </c>
    </row>
    <row r="9" spans="1:32" x14ac:dyDescent="0.25">
      <c r="A9" s="52" t="s">
        <v>15</v>
      </c>
      <c r="B9" s="53"/>
      <c r="C9" s="54"/>
      <c r="D9" s="55">
        <f>AD104</f>
        <v>66.760895170789155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51.522491349480973</v>
      </c>
      <c r="P9" s="56" t="s">
        <v>89</v>
      </c>
      <c r="S9" s="120" t="s">
        <v>7</v>
      </c>
      <c r="T9" s="121">
        <v>179884801</v>
      </c>
      <c r="U9" s="121">
        <v>179916780</v>
      </c>
      <c r="V9" s="121">
        <v>190620888</v>
      </c>
      <c r="W9" s="121">
        <v>201218191</v>
      </c>
      <c r="X9" s="121">
        <v>209370512</v>
      </c>
      <c r="Y9" s="121">
        <v>229549560</v>
      </c>
      <c r="Z9" s="121">
        <v>252721369</v>
      </c>
      <c r="AB9" s="122" t="str">
        <f>TEXT(Z9/1000000,"$#,###.0")&amp;" mil"</f>
        <v>$252.7 mil</v>
      </c>
      <c r="AD9" s="123">
        <f t="shared" si="1"/>
        <v>0.10094468924270639</v>
      </c>
      <c r="AF9" s="123">
        <f t="shared" si="0"/>
        <v>0.40490673806287836</v>
      </c>
    </row>
    <row r="10" spans="1:32" x14ac:dyDescent="0.25">
      <c r="A10" s="52" t="s">
        <v>18</v>
      </c>
      <c r="B10" s="53"/>
      <c r="C10" s="54"/>
      <c r="D10" s="55">
        <f>AD105</f>
        <v>16.101295641931685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48.581314878892734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82.906574394463675</v>
      </c>
      <c r="P11" s="56" t="s">
        <v>89</v>
      </c>
      <c r="S11" s="120" t="s">
        <v>30</v>
      </c>
      <c r="T11" s="125">
        <v>5687</v>
      </c>
      <c r="U11" s="125">
        <v>5799</v>
      </c>
      <c r="V11" s="125">
        <v>5954</v>
      </c>
      <c r="W11" s="125">
        <v>6110</v>
      </c>
      <c r="X11" s="125">
        <v>6182</v>
      </c>
      <c r="Y11" s="125">
        <v>6436</v>
      </c>
      <c r="Z11" s="125">
        <v>6791</v>
      </c>
    </row>
    <row r="12" spans="1:32" ht="28.5" customHeight="1" x14ac:dyDescent="0.25">
      <c r="A12" s="52" t="s">
        <v>20</v>
      </c>
      <c r="B12" s="54"/>
      <c r="C12" s="54"/>
      <c r="D12" s="55">
        <f>AD108</f>
        <v>21.919905771495877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29.498269896193776</v>
      </c>
      <c r="P12" s="56" t="s">
        <v>89</v>
      </c>
      <c r="S12" s="120" t="s">
        <v>31</v>
      </c>
      <c r="T12" s="125">
        <v>1570</v>
      </c>
      <c r="U12" s="125">
        <v>1584</v>
      </c>
      <c r="V12" s="125">
        <v>1609</v>
      </c>
      <c r="W12" s="125">
        <v>1589</v>
      </c>
      <c r="X12" s="125">
        <v>1586</v>
      </c>
      <c r="Y12" s="125">
        <v>1600</v>
      </c>
      <c r="Z12" s="125">
        <v>1702</v>
      </c>
    </row>
    <row r="13" spans="1:32" ht="15" customHeight="1" x14ac:dyDescent="0.25">
      <c r="A13" s="52" t="s">
        <v>21</v>
      </c>
      <c r="B13" s="54"/>
      <c r="C13" s="54"/>
      <c r="D13" s="55">
        <f>AD109</f>
        <v>16.148409893992934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46.6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22.061248527679624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22.756183745583041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1112</v>
      </c>
      <c r="Z15" s="125">
        <v>1224</v>
      </c>
      <c r="AB15" s="129">
        <f t="shared" ref="AB15:AB34" si="2">IF(Z15="np",0,Z15/$Z$34)</f>
        <v>0.14410171886037204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37</v>
      </c>
      <c r="Z16" s="125">
        <v>36</v>
      </c>
      <c r="AB16" s="129">
        <f t="shared" si="2"/>
        <v>4.2382858488344711E-3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507</v>
      </c>
      <c r="Z17" s="125">
        <v>661</v>
      </c>
      <c r="AB17" s="129">
        <f t="shared" si="2"/>
        <v>7.7819637391099594E-2</v>
      </c>
    </row>
    <row r="18" spans="1:28" x14ac:dyDescent="0.25">
      <c r="A18" s="82" t="str">
        <f>$S$1&amp;" ("&amp;$T$2&amp;" to "&amp;$Z$2&amp;")"</f>
        <v>Strathbogie (2011-12 to 2017-18)</v>
      </c>
      <c r="B18" s="82"/>
      <c r="C18" s="82"/>
      <c r="D18" s="82"/>
      <c r="E18" s="82"/>
      <c r="F18" s="82"/>
      <c r="G18" s="82" t="str">
        <f>$S$1&amp;" ("&amp;$T$2&amp;" to "&amp;$Z$2&amp;")"</f>
        <v>Strathbogie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52</v>
      </c>
      <c r="Z18" s="125">
        <v>49</v>
      </c>
      <c r="AB18" s="129">
        <f t="shared" si="2"/>
        <v>5.7687779609135858E-3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455</v>
      </c>
      <c r="Z19" s="125">
        <v>591</v>
      </c>
      <c r="AB19" s="129">
        <f t="shared" si="2"/>
        <v>6.9578526018365908E-2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192</v>
      </c>
      <c r="Z20" s="125">
        <v>225</v>
      </c>
      <c r="AB20" s="129">
        <f t="shared" si="2"/>
        <v>2.6489286555215447E-2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445</v>
      </c>
      <c r="Z21" s="125">
        <v>471</v>
      </c>
      <c r="AB21" s="129">
        <f t="shared" si="2"/>
        <v>5.5450906522251001E-2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484</v>
      </c>
      <c r="Z22" s="125">
        <v>395</v>
      </c>
      <c r="AB22" s="129">
        <f t="shared" si="2"/>
        <v>4.6503414174711565E-2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363</v>
      </c>
      <c r="Z23" s="125">
        <v>407</v>
      </c>
      <c r="AB23" s="129">
        <f t="shared" si="2"/>
        <v>4.791617612432305E-2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51</v>
      </c>
      <c r="Z24" s="125">
        <v>60</v>
      </c>
      <c r="AB24" s="129">
        <f t="shared" si="2"/>
        <v>7.0638097480574527E-3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179</v>
      </c>
      <c r="Z25" s="125">
        <v>215</v>
      </c>
      <c r="AB25" s="129">
        <f t="shared" si="2"/>
        <v>2.5311984930539204E-2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100</v>
      </c>
      <c r="Z26" s="125">
        <v>133</v>
      </c>
      <c r="AB26" s="129">
        <f t="shared" si="2"/>
        <v>1.5658111608194018E-2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343</v>
      </c>
      <c r="Z27" s="125">
        <v>417</v>
      </c>
      <c r="AB27" s="129">
        <f t="shared" si="2"/>
        <v>4.9093477748999297E-2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401</v>
      </c>
      <c r="Z28" s="125">
        <v>507</v>
      </c>
      <c r="AB28" s="129">
        <f t="shared" si="2"/>
        <v>5.968919237108547E-2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453</v>
      </c>
      <c r="Z29" s="125">
        <v>412</v>
      </c>
      <c r="AB29" s="129">
        <f t="shared" si="2"/>
        <v>4.8504826936661173E-2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551</v>
      </c>
      <c r="Z30" s="125">
        <v>506</v>
      </c>
      <c r="AB30" s="129">
        <f t="shared" si="2"/>
        <v>5.9571462208617851E-2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765</v>
      </c>
      <c r="Z31" s="125">
        <v>824</v>
      </c>
      <c r="AB31" s="129">
        <f t="shared" si="2"/>
        <v>9.7009653873322346E-2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156</v>
      </c>
      <c r="Z32" s="125">
        <v>178</v>
      </c>
      <c r="AB32" s="129">
        <f t="shared" si="2"/>
        <v>2.0955968919237108E-2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145</v>
      </c>
      <c r="Z33" s="125">
        <v>176</v>
      </c>
      <c r="AB33" s="129">
        <f t="shared" si="2"/>
        <v>2.072050859430186E-2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8036</v>
      </c>
      <c r="Z34" s="132">
        <v>8494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3</v>
      </c>
      <c r="Z44" s="125">
        <v>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87</v>
      </c>
      <c r="Y45" s="125">
        <v>70</v>
      </c>
      <c r="Z45" s="125">
        <v>87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199</v>
      </c>
      <c r="Y46" s="125">
        <v>212</v>
      </c>
      <c r="Z46" s="125">
        <v>234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306</v>
      </c>
      <c r="Y47" s="125">
        <v>310</v>
      </c>
      <c r="Z47" s="125">
        <v>330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366</v>
      </c>
      <c r="Y48" s="125">
        <v>385</v>
      </c>
      <c r="Z48" s="125">
        <v>337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Strathbogie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288</v>
      </c>
      <c r="Y49" s="125">
        <v>330</v>
      </c>
      <c r="Z49" s="125">
        <v>394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265</v>
      </c>
      <c r="Y50" s="125">
        <v>286</v>
      </c>
      <c r="Z50" s="125">
        <v>299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336</v>
      </c>
      <c r="Y51" s="125">
        <v>316</v>
      </c>
      <c r="Z51" s="125">
        <v>324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378</v>
      </c>
      <c r="Y52" s="125">
        <v>393</v>
      </c>
      <c r="Z52" s="125">
        <v>365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404</v>
      </c>
      <c r="Y53" s="125">
        <v>395</v>
      </c>
      <c r="Z53" s="125">
        <v>405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402</v>
      </c>
      <c r="Y54" s="125">
        <v>413</v>
      </c>
      <c r="Z54" s="125">
        <v>422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445</v>
      </c>
      <c r="Y55" s="125">
        <v>448</v>
      </c>
      <c r="Z55" s="125">
        <v>446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268</v>
      </c>
      <c r="Y56" s="125">
        <v>272</v>
      </c>
      <c r="Z56" s="125">
        <v>286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105</v>
      </c>
      <c r="Y57" s="125">
        <v>127</v>
      </c>
      <c r="Z57" s="125">
        <v>149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65</v>
      </c>
      <c r="Y58" s="125">
        <v>62</v>
      </c>
      <c r="Z58" s="125">
        <v>70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32</v>
      </c>
      <c r="Y59" s="125">
        <v>44</v>
      </c>
      <c r="Z59" s="125">
        <v>51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22</v>
      </c>
      <c r="Y60" s="125">
        <v>25</v>
      </c>
      <c r="Z60" s="125">
        <v>26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3965</v>
      </c>
      <c r="Y61" s="125">
        <v>4090</v>
      </c>
      <c r="Z61" s="125">
        <v>4313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7</v>
      </c>
      <c r="Y63" s="125">
        <v>4</v>
      </c>
      <c r="Z63" s="125">
        <v>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Strathbogie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82</v>
      </c>
      <c r="Y64" s="125">
        <v>72</v>
      </c>
      <c r="Z64" s="125">
        <v>69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172</v>
      </c>
      <c r="Y65" s="125">
        <v>169</v>
      </c>
      <c r="Z65" s="125">
        <v>226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325</v>
      </c>
      <c r="Y66" s="125">
        <v>329</v>
      </c>
      <c r="Z66" s="125">
        <v>311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341</v>
      </c>
      <c r="Y67" s="125">
        <v>367</v>
      </c>
      <c r="Z67" s="125">
        <v>401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294</v>
      </c>
      <c r="Y68" s="125">
        <v>333</v>
      </c>
      <c r="Z68" s="125">
        <v>334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289</v>
      </c>
      <c r="Y69" s="125">
        <v>274</v>
      </c>
      <c r="Z69" s="125">
        <v>292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316</v>
      </c>
      <c r="Y70" s="125">
        <v>332</v>
      </c>
      <c r="Z70" s="125">
        <v>340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364</v>
      </c>
      <c r="Y71" s="125">
        <v>399</v>
      </c>
      <c r="Z71" s="125">
        <v>426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430</v>
      </c>
      <c r="Y72" s="125">
        <v>411</v>
      </c>
      <c r="Z72" s="125">
        <v>415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476</v>
      </c>
      <c r="Y73" s="125">
        <v>505</v>
      </c>
      <c r="Z73" s="125">
        <v>496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365</v>
      </c>
      <c r="Y74" s="125">
        <v>382</v>
      </c>
      <c r="Z74" s="125">
        <v>399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179</v>
      </c>
      <c r="Y75" s="125">
        <v>201</v>
      </c>
      <c r="Z75" s="125">
        <v>234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88</v>
      </c>
      <c r="Y76" s="125">
        <v>90</v>
      </c>
      <c r="Z76" s="125">
        <v>107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44</v>
      </c>
      <c r="Y77" s="125">
        <v>41</v>
      </c>
      <c r="Z77" s="125">
        <v>45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23</v>
      </c>
      <c r="Y78" s="125">
        <v>21</v>
      </c>
      <c r="Z78" s="125">
        <v>25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20</v>
      </c>
      <c r="Y79" s="125">
        <v>19</v>
      </c>
      <c r="Z79" s="125">
        <v>18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3806</v>
      </c>
      <c r="Y80" s="125">
        <v>3946</v>
      </c>
      <c r="Z80" s="125">
        <v>4180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Strathbogie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302</v>
      </c>
      <c r="Y83" s="125">
        <v>312</v>
      </c>
      <c r="Z83" s="125">
        <v>336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187</v>
      </c>
      <c r="Y84" s="125">
        <v>202</v>
      </c>
      <c r="Z84" s="125">
        <v>202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8,490</v>
      </c>
      <c r="D85" s="96">
        <f t="shared" ref="D85:D90" si="4">AD4</f>
        <v>5.6495769039323074E-2</v>
      </c>
      <c r="E85" s="97">
        <f t="shared" ref="E85:E90" si="5">AD4</f>
        <v>5.6495769039323074E-2</v>
      </c>
      <c r="F85" s="96">
        <f t="shared" ref="F85:F90" si="6">AF4</f>
        <v>0.16990491938817698</v>
      </c>
      <c r="G85" s="97">
        <f t="shared" ref="G85:G90" si="7">AF4</f>
        <v>0.16990491938817698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451</v>
      </c>
      <c r="Y85" s="125">
        <v>473</v>
      </c>
      <c r="Z85" s="125">
        <v>466</v>
      </c>
    </row>
    <row r="86" spans="1:32" ht="15" customHeight="1" x14ac:dyDescent="0.25">
      <c r="A86" s="98" t="s">
        <v>4</v>
      </c>
      <c r="B86" s="95"/>
      <c r="C86" s="109" t="str">
        <f t="shared" si="3"/>
        <v>4,310</v>
      </c>
      <c r="D86" s="96">
        <f t="shared" si="4"/>
        <v>5.3789731051344658E-2</v>
      </c>
      <c r="E86" s="97">
        <f t="shared" si="5"/>
        <v>5.3789731051344658E-2</v>
      </c>
      <c r="F86" s="96">
        <f t="shared" si="6"/>
        <v>0.13600421718502909</v>
      </c>
      <c r="G86" s="97">
        <f t="shared" si="7"/>
        <v>0.13600421718502909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138</v>
      </c>
      <c r="Y86" s="125">
        <v>144</v>
      </c>
      <c r="Z86" s="125">
        <v>144</v>
      </c>
    </row>
    <row r="87" spans="1:32" ht="15" customHeight="1" x14ac:dyDescent="0.25">
      <c r="A87" s="98" t="s">
        <v>5</v>
      </c>
      <c r="B87" s="95"/>
      <c r="C87" s="109" t="str">
        <f t="shared" si="3"/>
        <v>4,179</v>
      </c>
      <c r="D87" s="96">
        <f t="shared" si="4"/>
        <v>5.9047136340597994E-2</v>
      </c>
      <c r="E87" s="97">
        <f t="shared" si="5"/>
        <v>5.9047136340597994E-2</v>
      </c>
      <c r="F87" s="96">
        <f t="shared" si="6"/>
        <v>0.20571263704558573</v>
      </c>
      <c r="G87" s="97">
        <f t="shared" si="7"/>
        <v>0.20571263704558573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86</v>
      </c>
      <c r="Y87" s="125">
        <v>86</v>
      </c>
      <c r="Z87" s="125">
        <v>81</v>
      </c>
    </row>
    <row r="88" spans="1:32" ht="15" customHeight="1" x14ac:dyDescent="0.25">
      <c r="A88" s="95" t="s">
        <v>6</v>
      </c>
      <c r="B88" s="95"/>
      <c r="C88" s="109" t="str">
        <f t="shared" si="3"/>
        <v>5,780</v>
      </c>
      <c r="D88" s="96">
        <f t="shared" si="4"/>
        <v>5.2248316038594478E-2</v>
      </c>
      <c r="E88" s="97">
        <f t="shared" si="5"/>
        <v>5.2248316038594478E-2</v>
      </c>
      <c r="F88" s="96">
        <f t="shared" si="6"/>
        <v>0.15530681591045381</v>
      </c>
      <c r="G88" s="97">
        <f t="shared" si="7"/>
        <v>0.15530681591045381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74</v>
      </c>
      <c r="Y88" s="125">
        <v>89</v>
      </c>
      <c r="Z88" s="125">
        <v>92</v>
      </c>
    </row>
    <row r="89" spans="1:32" ht="15" customHeight="1" x14ac:dyDescent="0.25">
      <c r="A89" s="95" t="s">
        <v>104</v>
      </c>
      <c r="B89" s="95"/>
      <c r="C89" s="146" t="str">
        <f t="shared" si="3"/>
        <v>$37,474</v>
      </c>
      <c r="D89" s="96">
        <f t="shared" si="4"/>
        <v>4.9929270042746277E-2</v>
      </c>
      <c r="E89" s="97">
        <f t="shared" si="5"/>
        <v>4.9929270042746277E-2</v>
      </c>
      <c r="F89" s="96">
        <f t="shared" si="6"/>
        <v>0.20716973230680025</v>
      </c>
      <c r="G89" s="97">
        <f t="shared" si="7"/>
        <v>0.20716973230680025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267</v>
      </c>
      <c r="Y89" s="125">
        <v>276</v>
      </c>
      <c r="Z89" s="125">
        <v>290</v>
      </c>
    </row>
    <row r="90" spans="1:32" ht="15" customHeight="1" x14ac:dyDescent="0.25">
      <c r="A90" s="95" t="s">
        <v>7</v>
      </c>
      <c r="B90" s="95"/>
      <c r="C90" s="109" t="str">
        <f t="shared" si="3"/>
        <v>$252.7 mil</v>
      </c>
      <c r="D90" s="96">
        <f t="shared" si="4"/>
        <v>0.10094468924270639</v>
      </c>
      <c r="E90" s="97">
        <f t="shared" si="5"/>
        <v>0.10094468924270639</v>
      </c>
      <c r="F90" s="96">
        <f t="shared" si="6"/>
        <v>0.40490673806287836</v>
      </c>
      <c r="G90" s="97">
        <f t="shared" si="7"/>
        <v>0.40490673806287836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402</v>
      </c>
      <c r="Y90" s="125">
        <v>424</v>
      </c>
      <c r="Z90" s="125">
        <v>444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2783</v>
      </c>
      <c r="Y91" s="125">
        <v>2865</v>
      </c>
      <c r="Z91" s="125">
        <v>2980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164</v>
      </c>
      <c r="Y93" s="125">
        <v>173</v>
      </c>
      <c r="Z93" s="125">
        <v>188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439</v>
      </c>
      <c r="Y94" s="125">
        <v>478</v>
      </c>
      <c r="Z94" s="125">
        <v>507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99</v>
      </c>
      <c r="Y95" s="125">
        <v>113</v>
      </c>
      <c r="Z95" s="125">
        <v>126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336</v>
      </c>
      <c r="Y96" s="125">
        <v>351</v>
      </c>
      <c r="Z96" s="125">
        <v>364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351</v>
      </c>
      <c r="Y97" s="125">
        <v>391</v>
      </c>
      <c r="Z97" s="125">
        <v>418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199</v>
      </c>
      <c r="Y98" s="125">
        <v>195</v>
      </c>
      <c r="Z98" s="125">
        <v>200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22</v>
      </c>
      <c r="Y99" s="125">
        <v>27</v>
      </c>
      <c r="Z99" s="125">
        <v>31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261</v>
      </c>
      <c r="Y100" s="125">
        <v>281</v>
      </c>
      <c r="Z100" s="125">
        <v>304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2547</v>
      </c>
      <c r="Y101" s="125">
        <v>2628</v>
      </c>
      <c r="Z101" s="125">
        <v>2804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4971</v>
      </c>
      <c r="Y104" s="125">
        <v>5367</v>
      </c>
      <c r="Z104" s="125">
        <v>5668</v>
      </c>
      <c r="AB104" s="122" t="str">
        <f>TEXT(Z104,"###,###")</f>
        <v>5,668</v>
      </c>
      <c r="AD104" s="143">
        <f>Z104/($Z$4)*100</f>
        <v>66.760895170789155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1386</v>
      </c>
      <c r="Y105" s="125">
        <v>1445</v>
      </c>
      <c r="Z105" s="125">
        <v>1367</v>
      </c>
      <c r="AB105" s="122" t="str">
        <f>TEXT(Z105,"###,###")</f>
        <v>1,367</v>
      </c>
      <c r="AD105" s="143">
        <f>Z105/($Z$4)*100</f>
        <v>16.101295641931685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6357</v>
      </c>
      <c r="Y106" s="132">
        <v>6812</v>
      </c>
      <c r="Z106" s="132">
        <v>7035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1535</v>
      </c>
      <c r="Y108" s="125">
        <v>1585</v>
      </c>
      <c r="Z108" s="125">
        <v>1861</v>
      </c>
      <c r="AB108" s="122" t="str">
        <f>TEXT(Z108,"###,###")</f>
        <v>1,861</v>
      </c>
      <c r="AD108" s="143">
        <f>Z108/($Z$4)*100</f>
        <v>21.919905771495877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1280</v>
      </c>
      <c r="Y109" s="125">
        <v>1437</v>
      </c>
      <c r="Z109" s="125">
        <v>1371</v>
      </c>
      <c r="AB109" s="122" t="str">
        <f>TEXT(Z109,"###,###")</f>
        <v>1,371</v>
      </c>
      <c r="AD109" s="143">
        <f>Z109/($Z$4)*100</f>
        <v>16.148409893992934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1862</v>
      </c>
      <c r="Y110" s="125">
        <v>1853</v>
      </c>
      <c r="Z110" s="125">
        <v>1873</v>
      </c>
      <c r="AB110" s="122" t="str">
        <f>TEXT(Z110,"###,###")</f>
        <v>1,873</v>
      </c>
      <c r="AD110" s="143">
        <f>Z110/($Z$4)*100</f>
        <v>22.061248527679624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1679</v>
      </c>
      <c r="Y111" s="125">
        <v>1937</v>
      </c>
      <c r="Z111" s="125">
        <v>1932</v>
      </c>
      <c r="AB111" s="122" t="str">
        <f>TEXT(Z111,"###,###")</f>
        <v>1,932</v>
      </c>
      <c r="AD111" s="143">
        <f>Z111/($Z$4)*100</f>
        <v>22.756183745583041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7770</v>
      </c>
      <c r="Y112" s="125">
        <v>8036</v>
      </c>
      <c r="Z112" s="125">
        <v>8490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46.61</v>
      </c>
      <c r="U118" s="144">
        <v>43</v>
      </c>
      <c r="V118" s="144">
        <v>44.14</v>
      </c>
      <c r="W118" s="144">
        <v>46.23</v>
      </c>
      <c r="X118" s="144">
        <v>46.39</v>
      </c>
      <c r="Y118" s="144">
        <v>46.5</v>
      </c>
      <c r="Z118" s="144">
        <v>46.63</v>
      </c>
      <c r="AB118" s="122" t="str">
        <f>TEXT(Z118,"##.0")</f>
        <v>46.6</v>
      </c>
    </row>
    <row r="120" spans="19:32" x14ac:dyDescent="0.25">
      <c r="S120" s="115" t="s">
        <v>106</v>
      </c>
      <c r="T120" s="125">
        <v>3427</v>
      </c>
      <c r="U120" s="125">
        <v>3501</v>
      </c>
      <c r="V120" s="125">
        <v>3538</v>
      </c>
      <c r="W120" s="125">
        <v>3648</v>
      </c>
      <c r="X120" s="125">
        <v>3742</v>
      </c>
      <c r="Y120" s="125">
        <v>3893</v>
      </c>
      <c r="Z120" s="125">
        <v>4076</v>
      </c>
      <c r="AB120" s="122" t="str">
        <f>TEXT(Z120,"###,###")</f>
        <v>4,076</v>
      </c>
    </row>
    <row r="121" spans="19:32" x14ac:dyDescent="0.25">
      <c r="S121" s="115" t="s">
        <v>107</v>
      </c>
      <c r="T121" s="125">
        <v>881</v>
      </c>
      <c r="U121" s="125">
        <v>904</v>
      </c>
      <c r="V121" s="125">
        <v>939</v>
      </c>
      <c r="W121" s="125">
        <v>941</v>
      </c>
      <c r="X121" s="125">
        <v>938</v>
      </c>
      <c r="Y121" s="125">
        <v>899</v>
      </c>
      <c r="Z121" s="125">
        <v>989</v>
      </c>
      <c r="AB121" s="122" t="str">
        <f>TEXT(Z121,"###,###")</f>
        <v>989</v>
      </c>
    </row>
    <row r="122" spans="19:32" x14ac:dyDescent="0.25">
      <c r="S122" s="115" t="s">
        <v>108</v>
      </c>
      <c r="T122" s="125">
        <v>694</v>
      </c>
      <c r="U122" s="125">
        <v>676</v>
      </c>
      <c r="V122" s="125">
        <v>673</v>
      </c>
      <c r="W122" s="125">
        <v>646</v>
      </c>
      <c r="X122" s="125">
        <v>651</v>
      </c>
      <c r="Y122" s="125">
        <v>701</v>
      </c>
      <c r="Z122" s="125">
        <v>716</v>
      </c>
      <c r="AB122" s="122" t="str">
        <f>TEXT(Z122,"###,###")</f>
        <v>716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4121</v>
      </c>
      <c r="U124" s="125">
        <v>4177</v>
      </c>
      <c r="V124" s="125">
        <v>4211</v>
      </c>
      <c r="W124" s="125">
        <v>4294</v>
      </c>
      <c r="X124" s="125">
        <v>4393</v>
      </c>
      <c r="Y124" s="125">
        <v>4594</v>
      </c>
      <c r="Z124" s="125">
        <v>4792</v>
      </c>
      <c r="AB124" s="122" t="str">
        <f>TEXT(Z124,"###,###")</f>
        <v>4,792</v>
      </c>
      <c r="AD124" s="139">
        <f>Z124/$Z$7*100</f>
        <v>82.906574394463675</v>
      </c>
    </row>
    <row r="125" spans="19:32" x14ac:dyDescent="0.25">
      <c r="S125" s="115" t="s">
        <v>110</v>
      </c>
      <c r="T125" s="125">
        <v>1575</v>
      </c>
      <c r="U125" s="125">
        <v>1580</v>
      </c>
      <c r="V125" s="125">
        <v>1612</v>
      </c>
      <c r="W125" s="125">
        <v>1587</v>
      </c>
      <c r="X125" s="125">
        <v>1589</v>
      </c>
      <c r="Y125" s="125">
        <v>1600</v>
      </c>
      <c r="Z125" s="125">
        <v>1705</v>
      </c>
      <c r="AB125" s="122" t="str">
        <f>TEXT(Z125,"###,###")</f>
        <v>1,705</v>
      </c>
      <c r="AD125" s="139">
        <f>Z125/$Z$7*100</f>
        <v>29.498269896193776</v>
      </c>
    </row>
    <row r="127" spans="19:32" x14ac:dyDescent="0.25">
      <c r="S127" s="115" t="s">
        <v>111</v>
      </c>
      <c r="T127" s="125">
        <v>2648</v>
      </c>
      <c r="U127" s="125">
        <v>2704</v>
      </c>
      <c r="V127" s="125">
        <v>2719</v>
      </c>
      <c r="W127" s="125">
        <v>2733</v>
      </c>
      <c r="X127" s="125">
        <v>2778</v>
      </c>
      <c r="Y127" s="125">
        <v>2865</v>
      </c>
      <c r="Z127" s="125">
        <v>2978</v>
      </c>
      <c r="AB127" s="122" t="str">
        <f>TEXT(Z127,"###,###")</f>
        <v>2,978</v>
      </c>
      <c r="AD127" s="139">
        <f>Z127/$Z$7*100</f>
        <v>51.522491349480973</v>
      </c>
    </row>
    <row r="128" spans="19:32" x14ac:dyDescent="0.25">
      <c r="S128" s="115" t="s">
        <v>112</v>
      </c>
      <c r="T128" s="125">
        <v>2352</v>
      </c>
      <c r="U128" s="125">
        <v>2373</v>
      </c>
      <c r="V128" s="125">
        <v>2427</v>
      </c>
      <c r="W128" s="125">
        <v>2499</v>
      </c>
      <c r="X128" s="125">
        <v>2546</v>
      </c>
      <c r="Y128" s="125">
        <v>2628</v>
      </c>
      <c r="Z128" s="125">
        <v>2808</v>
      </c>
      <c r="AB128" s="122" t="str">
        <f>TEXT(Z128,"###,###")</f>
        <v>2,808</v>
      </c>
      <c r="AD128" s="139">
        <f>Z128/$Z$7*100</f>
        <v>48.581314878892734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5" id="{FEAAA493-2BDD-4BF6-AFA3-7DE377CE66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58" id="{DF90E0F9-AF78-42DA-BADB-2C520DE3CE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61" id="{423CE194-8BAE-4DFC-87C3-167F04723E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64" id="{74CF06FC-7B79-4B13-95A0-85E4E683C3B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8BCFC-B300-4C28-9412-9D3B0E60BAC3}">
  <sheetPr codeName="Sheet13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Surf Coast</v>
      </c>
      <c r="T1" s="113"/>
      <c r="U1" s="113"/>
      <c r="V1" s="113"/>
      <c r="W1" s="113"/>
      <c r="X1" s="113"/>
      <c r="Y1" s="114" t="str">
        <f>Y3</f>
        <v>8.66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185</v>
      </c>
      <c r="Y3" s="118" t="s">
        <v>272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8.66 Surf Coast,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21811</v>
      </c>
      <c r="U4" s="121">
        <v>22431</v>
      </c>
      <c r="V4" s="121">
        <v>22889</v>
      </c>
      <c r="W4" s="121">
        <v>23762</v>
      </c>
      <c r="X4" s="121">
        <v>23947</v>
      </c>
      <c r="Y4" s="121">
        <v>25584</v>
      </c>
      <c r="Z4" s="121">
        <v>26833</v>
      </c>
      <c r="AB4" s="122" t="str">
        <f>TEXT(Z4,"###,###")</f>
        <v>26,833</v>
      </c>
      <c r="AD4" s="123">
        <f>Z4/Y4-1</f>
        <v>4.8819574734208837E-2</v>
      </c>
      <c r="AF4" s="123">
        <f t="shared" ref="AF4:AF9" si="0">Z4/T4-1</f>
        <v>0.23025079088533307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10950</v>
      </c>
      <c r="U5" s="121">
        <v>11182</v>
      </c>
      <c r="V5" s="121">
        <v>11396</v>
      </c>
      <c r="W5" s="121">
        <v>11717</v>
      </c>
      <c r="X5" s="121">
        <v>11766</v>
      </c>
      <c r="Y5" s="121">
        <v>12491</v>
      </c>
      <c r="Z5" s="121">
        <v>13041</v>
      </c>
      <c r="AB5" s="122" t="str">
        <f>TEXT(Z5,"###,###")</f>
        <v>13,041</v>
      </c>
      <c r="AD5" s="123">
        <f t="shared" ref="AD5:AD9" si="1">Z5/Y5-1</f>
        <v>4.4031702826034635E-2</v>
      </c>
      <c r="AF5" s="123">
        <f t="shared" si="0"/>
        <v>0.19095890410958893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10861</v>
      </c>
      <c r="U6" s="121">
        <v>11249</v>
      </c>
      <c r="V6" s="121">
        <v>11493</v>
      </c>
      <c r="W6" s="121">
        <v>12045</v>
      </c>
      <c r="X6" s="121">
        <v>12181</v>
      </c>
      <c r="Y6" s="121">
        <v>13093</v>
      </c>
      <c r="Z6" s="121">
        <v>13792</v>
      </c>
      <c r="AB6" s="122" t="str">
        <f>TEXT(Z6,"###,###")</f>
        <v>13,792</v>
      </c>
      <c r="AD6" s="123">
        <f t="shared" si="1"/>
        <v>5.3387306194149442E-2</v>
      </c>
      <c r="AF6" s="123">
        <f t="shared" si="0"/>
        <v>0.2698646533468374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15324</v>
      </c>
      <c r="U7" s="121">
        <v>15685</v>
      </c>
      <c r="V7" s="121">
        <v>15922</v>
      </c>
      <c r="W7" s="121">
        <v>16348</v>
      </c>
      <c r="X7" s="121">
        <v>16707</v>
      </c>
      <c r="Y7" s="121">
        <v>17539</v>
      </c>
      <c r="Z7" s="121">
        <v>18338</v>
      </c>
      <c r="AB7" s="122" t="str">
        <f>TEXT(Z7,"###,###")</f>
        <v>18,338</v>
      </c>
      <c r="AD7" s="123">
        <f t="shared" si="1"/>
        <v>4.5555618906437001E-2</v>
      </c>
      <c r="AF7" s="123">
        <f t="shared" si="0"/>
        <v>0.19668493865831382</v>
      </c>
    </row>
    <row r="8" spans="1:32" ht="17.25" customHeight="1" x14ac:dyDescent="0.25">
      <c r="A8" s="44" t="s">
        <v>13</v>
      </c>
      <c r="B8" s="45"/>
      <c r="C8" s="46"/>
      <c r="D8" s="47" t="str">
        <f>AB4</f>
        <v>26,833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18,338</v>
      </c>
      <c r="P8" s="48"/>
      <c r="S8" s="120" t="s">
        <v>88</v>
      </c>
      <c r="T8" s="121">
        <v>32432.59</v>
      </c>
      <c r="U8" s="121">
        <v>32501.22</v>
      </c>
      <c r="V8" s="121">
        <v>32709.72</v>
      </c>
      <c r="W8" s="121">
        <v>34394</v>
      </c>
      <c r="X8" s="121">
        <v>36683</v>
      </c>
      <c r="Y8" s="121">
        <v>36410</v>
      </c>
      <c r="Z8" s="121">
        <v>37779</v>
      </c>
      <c r="AB8" s="122" t="str">
        <f>TEXT(Z8,"$###,###")</f>
        <v>$37,779</v>
      </c>
      <c r="AD8" s="123">
        <f t="shared" si="1"/>
        <v>3.7599560560285683E-2</v>
      </c>
      <c r="AF8" s="123">
        <f t="shared" si="0"/>
        <v>0.16484684078576528</v>
      </c>
    </row>
    <row r="9" spans="1:32" x14ac:dyDescent="0.25">
      <c r="A9" s="52" t="s">
        <v>15</v>
      </c>
      <c r="B9" s="53"/>
      <c r="C9" s="54"/>
      <c r="D9" s="55">
        <f>AD104</f>
        <v>70.722617672269223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50.338095757443554</v>
      </c>
      <c r="P9" s="56" t="s">
        <v>89</v>
      </c>
      <c r="S9" s="120" t="s">
        <v>7</v>
      </c>
      <c r="T9" s="121">
        <v>742671383</v>
      </c>
      <c r="U9" s="121">
        <v>769236398</v>
      </c>
      <c r="V9" s="121">
        <v>804546811</v>
      </c>
      <c r="W9" s="121">
        <v>852047796</v>
      </c>
      <c r="X9" s="121">
        <v>905580270</v>
      </c>
      <c r="Y9" s="121">
        <v>982294614</v>
      </c>
      <c r="Z9" s="121">
        <v>1073017105</v>
      </c>
      <c r="AB9" s="122" t="str">
        <f>TEXT(Z9/1000000,"$#,###.0")&amp;" mil"</f>
        <v>$1,073.0 mil</v>
      </c>
      <c r="AD9" s="123">
        <f t="shared" si="1"/>
        <v>9.2357720084170092E-2</v>
      </c>
      <c r="AF9" s="123">
        <f t="shared" si="0"/>
        <v>0.44480739336633368</v>
      </c>
    </row>
    <row r="10" spans="1:32" x14ac:dyDescent="0.25">
      <c r="A10" s="52" t="s">
        <v>18</v>
      </c>
      <c r="B10" s="53"/>
      <c r="C10" s="54"/>
      <c r="D10" s="55">
        <f>AD105</f>
        <v>19.561733686132747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49.64009161304395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88.564728978078307</v>
      </c>
      <c r="P11" s="56" t="s">
        <v>89</v>
      </c>
      <c r="S11" s="120" t="s">
        <v>30</v>
      </c>
      <c r="T11" s="125">
        <v>18331</v>
      </c>
      <c r="U11" s="125">
        <v>18965</v>
      </c>
      <c r="V11" s="125">
        <v>19327</v>
      </c>
      <c r="W11" s="125">
        <v>20099</v>
      </c>
      <c r="X11" s="125">
        <v>20226</v>
      </c>
      <c r="Y11" s="125">
        <v>21764</v>
      </c>
      <c r="Z11" s="125">
        <v>22880</v>
      </c>
    </row>
    <row r="12" spans="1:32" ht="28.5" customHeight="1" x14ac:dyDescent="0.25">
      <c r="A12" s="52" t="s">
        <v>20</v>
      </c>
      <c r="B12" s="54"/>
      <c r="C12" s="54"/>
      <c r="D12" s="55">
        <f>AD108</f>
        <v>21.61890209816271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21.556331115715999</v>
      </c>
      <c r="P12" s="56" t="s">
        <v>89</v>
      </c>
      <c r="S12" s="120" t="s">
        <v>31</v>
      </c>
      <c r="T12" s="125">
        <v>3481</v>
      </c>
      <c r="U12" s="125">
        <v>3464</v>
      </c>
      <c r="V12" s="125">
        <v>3560</v>
      </c>
      <c r="W12" s="125">
        <v>3660</v>
      </c>
      <c r="X12" s="125">
        <v>3724</v>
      </c>
      <c r="Y12" s="125">
        <v>3820</v>
      </c>
      <c r="Z12" s="125">
        <v>3956</v>
      </c>
    </row>
    <row r="13" spans="1:32" ht="15" customHeight="1" x14ac:dyDescent="0.25">
      <c r="A13" s="52" t="s">
        <v>21</v>
      </c>
      <c r="B13" s="54"/>
      <c r="C13" s="54"/>
      <c r="D13" s="55">
        <f>AD109</f>
        <v>14.172846867662953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19.725710878396004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34.766891514180301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570</v>
      </c>
      <c r="Z15" s="125">
        <v>648</v>
      </c>
      <c r="AB15" s="129">
        <f t="shared" ref="AB15:AB34" si="2">IF(Z15="np",0,Z15/$Z$34)</f>
        <v>2.414936831513435E-2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54</v>
      </c>
      <c r="Z16" s="125">
        <v>59</v>
      </c>
      <c r="AB16" s="129">
        <f t="shared" si="2"/>
        <v>2.1987850780755039E-3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1019</v>
      </c>
      <c r="Z17" s="125">
        <v>1076</v>
      </c>
      <c r="AB17" s="129">
        <f t="shared" si="2"/>
        <v>4.0099877017105802E-2</v>
      </c>
    </row>
    <row r="18" spans="1:28" x14ac:dyDescent="0.25">
      <c r="A18" s="82" t="str">
        <f>$S$1&amp;" ("&amp;$T$2&amp;" to "&amp;$Z$2&amp;")"</f>
        <v>Surf Coast (2011-12 to 2017-18)</v>
      </c>
      <c r="B18" s="82"/>
      <c r="C18" s="82"/>
      <c r="D18" s="82"/>
      <c r="E18" s="82"/>
      <c r="F18" s="82"/>
      <c r="G18" s="82" t="str">
        <f>$S$1&amp;" ("&amp;$T$2&amp;" to "&amp;$Z$2&amp;")"</f>
        <v>Surf Coast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164</v>
      </c>
      <c r="Z18" s="125">
        <v>187</v>
      </c>
      <c r="AB18" s="129">
        <f t="shared" si="2"/>
        <v>6.9690306711884618E-3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2110</v>
      </c>
      <c r="Z19" s="125">
        <v>2421</v>
      </c>
      <c r="AB19" s="129">
        <f t="shared" si="2"/>
        <v>9.022472328848806E-2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1026</v>
      </c>
      <c r="Z20" s="125">
        <v>1096</v>
      </c>
      <c r="AB20" s="129">
        <f t="shared" si="2"/>
        <v>4.0845227891029699E-2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2160</v>
      </c>
      <c r="Z21" s="125">
        <v>2287</v>
      </c>
      <c r="AB21" s="129">
        <f t="shared" si="2"/>
        <v>8.5230872433197921E-2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2208</v>
      </c>
      <c r="Z22" s="125">
        <v>2476</v>
      </c>
      <c r="AB22" s="129">
        <f t="shared" si="2"/>
        <v>9.2274438191778774E-2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563</v>
      </c>
      <c r="Z23" s="125">
        <v>624</v>
      </c>
      <c r="AB23" s="129">
        <f t="shared" si="2"/>
        <v>2.3254947266425671E-2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277</v>
      </c>
      <c r="Z24" s="125">
        <v>281</v>
      </c>
      <c r="AB24" s="129">
        <f t="shared" si="2"/>
        <v>1.047217977863079E-2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861</v>
      </c>
      <c r="Z25" s="125">
        <v>921</v>
      </c>
      <c r="AB25" s="129">
        <f t="shared" si="2"/>
        <v>3.432340774419558E-2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581</v>
      </c>
      <c r="Z26" s="125">
        <v>561</v>
      </c>
      <c r="AB26" s="129">
        <f t="shared" si="2"/>
        <v>2.0907092013565387E-2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1673</v>
      </c>
      <c r="Z27" s="125">
        <v>1885</v>
      </c>
      <c r="AB27" s="129">
        <f t="shared" si="2"/>
        <v>7.0249319867327548E-2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1357</v>
      </c>
      <c r="Z28" s="125">
        <v>1732</v>
      </c>
      <c r="AB28" s="129">
        <f t="shared" si="2"/>
        <v>6.4547385681809719E-2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1392</v>
      </c>
      <c r="Z29" s="125">
        <v>1368</v>
      </c>
      <c r="AB29" s="129">
        <f t="shared" si="2"/>
        <v>5.098199977639474E-2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2750</v>
      </c>
      <c r="Z30" s="125">
        <v>2920</v>
      </c>
      <c r="AB30" s="129">
        <f t="shared" si="2"/>
        <v>0.10882122759288936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2914</v>
      </c>
      <c r="Z31" s="125">
        <v>3088</v>
      </c>
      <c r="AB31" s="129">
        <f t="shared" si="2"/>
        <v>0.1150821749338501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575</v>
      </c>
      <c r="Z32" s="125">
        <v>729</v>
      </c>
      <c r="AB32" s="129">
        <f t="shared" si="2"/>
        <v>2.7168039354526143E-2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734</v>
      </c>
      <c r="Z33" s="125">
        <v>823</v>
      </c>
      <c r="AB33" s="129">
        <f t="shared" si="2"/>
        <v>3.0671188461968472E-2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25584</v>
      </c>
      <c r="Z34" s="132">
        <v>26833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11</v>
      </c>
      <c r="Y44" s="125">
        <v>10</v>
      </c>
      <c r="Z44" s="125">
        <v>8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232</v>
      </c>
      <c r="Y45" s="125">
        <v>279</v>
      </c>
      <c r="Z45" s="125">
        <v>303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693</v>
      </c>
      <c r="Y46" s="125">
        <v>727</v>
      </c>
      <c r="Z46" s="125">
        <v>821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993</v>
      </c>
      <c r="Y47" s="125">
        <v>1049</v>
      </c>
      <c r="Z47" s="125">
        <v>1141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1075</v>
      </c>
      <c r="Y48" s="125">
        <v>1126</v>
      </c>
      <c r="Z48" s="125">
        <v>1142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Surf Coast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1119</v>
      </c>
      <c r="Y49" s="125">
        <v>1239</v>
      </c>
      <c r="Z49" s="125">
        <v>1270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1268</v>
      </c>
      <c r="Y50" s="125">
        <v>1305</v>
      </c>
      <c r="Z50" s="125">
        <v>1381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1309</v>
      </c>
      <c r="Y51" s="125">
        <v>1337</v>
      </c>
      <c r="Z51" s="125">
        <v>1380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1193</v>
      </c>
      <c r="Y52" s="125">
        <v>1297</v>
      </c>
      <c r="Z52" s="125">
        <v>1360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1068</v>
      </c>
      <c r="Y53" s="125">
        <v>1132</v>
      </c>
      <c r="Z53" s="125">
        <v>1114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1139</v>
      </c>
      <c r="Y54" s="125">
        <v>1189</v>
      </c>
      <c r="Z54" s="125">
        <v>1179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855</v>
      </c>
      <c r="Y55" s="125">
        <v>894</v>
      </c>
      <c r="Z55" s="125">
        <v>942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503</v>
      </c>
      <c r="Y56" s="125">
        <v>548</v>
      </c>
      <c r="Z56" s="125">
        <v>534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192</v>
      </c>
      <c r="Y57" s="125">
        <v>232</v>
      </c>
      <c r="Z57" s="125">
        <v>261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66</v>
      </c>
      <c r="Y58" s="125">
        <v>74</v>
      </c>
      <c r="Z58" s="125">
        <v>93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39</v>
      </c>
      <c r="Y59" s="125">
        <v>39</v>
      </c>
      <c r="Z59" s="125">
        <v>38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18</v>
      </c>
      <c r="Y60" s="125">
        <v>17</v>
      </c>
      <c r="Z60" s="125">
        <v>19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11766</v>
      </c>
      <c r="Y61" s="125">
        <v>12491</v>
      </c>
      <c r="Z61" s="125">
        <v>13041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6</v>
      </c>
      <c r="Y63" s="125">
        <v>6</v>
      </c>
      <c r="Z63" s="125">
        <v>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Surf Coast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249</v>
      </c>
      <c r="Y64" s="125">
        <v>278</v>
      </c>
      <c r="Z64" s="125">
        <v>338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664</v>
      </c>
      <c r="Y65" s="125">
        <v>749</v>
      </c>
      <c r="Z65" s="125">
        <v>848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1008</v>
      </c>
      <c r="Y66" s="125">
        <v>1096</v>
      </c>
      <c r="Z66" s="125">
        <v>1199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1215</v>
      </c>
      <c r="Y67" s="125">
        <v>1316</v>
      </c>
      <c r="Z67" s="125">
        <v>1320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1321</v>
      </c>
      <c r="Y68" s="125">
        <v>1371</v>
      </c>
      <c r="Z68" s="125">
        <v>1420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1245</v>
      </c>
      <c r="Y69" s="125">
        <v>1377</v>
      </c>
      <c r="Z69" s="125">
        <v>1467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1405</v>
      </c>
      <c r="Y70" s="125">
        <v>1442</v>
      </c>
      <c r="Z70" s="125">
        <v>1546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1351</v>
      </c>
      <c r="Y71" s="125">
        <v>1519</v>
      </c>
      <c r="Z71" s="125">
        <v>1572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1203</v>
      </c>
      <c r="Y72" s="125">
        <v>1229</v>
      </c>
      <c r="Z72" s="125">
        <v>1256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1173</v>
      </c>
      <c r="Y73" s="125">
        <v>1208</v>
      </c>
      <c r="Z73" s="125">
        <v>1226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741</v>
      </c>
      <c r="Y74" s="125">
        <v>837</v>
      </c>
      <c r="Z74" s="125">
        <v>870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388</v>
      </c>
      <c r="Y75" s="125">
        <v>408</v>
      </c>
      <c r="Z75" s="125">
        <v>427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101</v>
      </c>
      <c r="Y76" s="125">
        <v>142</v>
      </c>
      <c r="Z76" s="125">
        <v>171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50</v>
      </c>
      <c r="Y77" s="125">
        <v>50</v>
      </c>
      <c r="Z77" s="125">
        <v>48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35</v>
      </c>
      <c r="Y78" s="125">
        <v>29</v>
      </c>
      <c r="Z78" s="125">
        <v>32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31</v>
      </c>
      <c r="Y79" s="125">
        <v>37</v>
      </c>
      <c r="Z79" s="125">
        <v>30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12181</v>
      </c>
      <c r="Y80" s="125">
        <v>13093</v>
      </c>
      <c r="Z80" s="125">
        <v>13792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Surf Coast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1174</v>
      </c>
      <c r="Y83" s="125">
        <v>1298</v>
      </c>
      <c r="Z83" s="125">
        <v>1387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1395</v>
      </c>
      <c r="Y84" s="125">
        <v>1476</v>
      </c>
      <c r="Z84" s="125">
        <v>1523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26,833</v>
      </c>
      <c r="D85" s="96">
        <f t="shared" ref="D85:D90" si="4">AD4</f>
        <v>4.8819574734208837E-2</v>
      </c>
      <c r="E85" s="97">
        <f t="shared" ref="E85:E90" si="5">AD4</f>
        <v>4.8819574734208837E-2</v>
      </c>
      <c r="F85" s="96">
        <f t="shared" ref="F85:F90" si="6">AF4</f>
        <v>0.23025079088533307</v>
      </c>
      <c r="G85" s="97">
        <f t="shared" ref="G85:G90" si="7">AF4</f>
        <v>0.23025079088533307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1402</v>
      </c>
      <c r="Y85" s="125">
        <v>1457</v>
      </c>
      <c r="Z85" s="125">
        <v>1519</v>
      </c>
    </row>
    <row r="86" spans="1:32" ht="15" customHeight="1" x14ac:dyDescent="0.25">
      <c r="A86" s="98" t="s">
        <v>4</v>
      </c>
      <c r="B86" s="95"/>
      <c r="C86" s="109" t="str">
        <f t="shared" si="3"/>
        <v>13,041</v>
      </c>
      <c r="D86" s="96">
        <f t="shared" si="4"/>
        <v>4.4031702826034635E-2</v>
      </c>
      <c r="E86" s="97">
        <f t="shared" si="5"/>
        <v>4.4031702826034635E-2</v>
      </c>
      <c r="F86" s="96">
        <f t="shared" si="6"/>
        <v>0.19095890410958893</v>
      </c>
      <c r="G86" s="97">
        <f t="shared" si="7"/>
        <v>0.19095890410958893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564</v>
      </c>
      <c r="Y86" s="125">
        <v>641</v>
      </c>
      <c r="Z86" s="125">
        <v>655</v>
      </c>
    </row>
    <row r="87" spans="1:32" ht="15" customHeight="1" x14ac:dyDescent="0.25">
      <c r="A87" s="98" t="s">
        <v>5</v>
      </c>
      <c r="B87" s="95"/>
      <c r="C87" s="109" t="str">
        <f t="shared" si="3"/>
        <v>13,792</v>
      </c>
      <c r="D87" s="96">
        <f t="shared" si="4"/>
        <v>5.3387306194149442E-2</v>
      </c>
      <c r="E87" s="97">
        <f t="shared" si="5"/>
        <v>5.3387306194149442E-2</v>
      </c>
      <c r="F87" s="96">
        <f t="shared" si="6"/>
        <v>0.2698646533468374</v>
      </c>
      <c r="G87" s="97">
        <f t="shared" si="7"/>
        <v>0.2698646533468374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333</v>
      </c>
      <c r="Y87" s="125">
        <v>363</v>
      </c>
      <c r="Z87" s="125">
        <v>365</v>
      </c>
    </row>
    <row r="88" spans="1:32" ht="15" customHeight="1" x14ac:dyDescent="0.25">
      <c r="A88" s="95" t="s">
        <v>6</v>
      </c>
      <c r="B88" s="95"/>
      <c r="C88" s="109" t="str">
        <f t="shared" si="3"/>
        <v>18,338</v>
      </c>
      <c r="D88" s="96">
        <f t="shared" si="4"/>
        <v>4.5555618906437001E-2</v>
      </c>
      <c r="E88" s="97">
        <f t="shared" si="5"/>
        <v>4.5555618906437001E-2</v>
      </c>
      <c r="F88" s="96">
        <f t="shared" si="6"/>
        <v>0.19668493865831382</v>
      </c>
      <c r="G88" s="97">
        <f t="shared" si="7"/>
        <v>0.19668493865831382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414</v>
      </c>
      <c r="Y88" s="125">
        <v>430</v>
      </c>
      <c r="Z88" s="125">
        <v>477</v>
      </c>
    </row>
    <row r="89" spans="1:32" ht="15" customHeight="1" x14ac:dyDescent="0.25">
      <c r="A89" s="95" t="s">
        <v>104</v>
      </c>
      <c r="B89" s="95"/>
      <c r="C89" s="146" t="str">
        <f t="shared" si="3"/>
        <v>$37,779</v>
      </c>
      <c r="D89" s="96">
        <f t="shared" si="4"/>
        <v>3.7599560560285683E-2</v>
      </c>
      <c r="E89" s="97">
        <f t="shared" si="5"/>
        <v>3.7599560560285683E-2</v>
      </c>
      <c r="F89" s="96">
        <f t="shared" si="6"/>
        <v>0.16484684078576528</v>
      </c>
      <c r="G89" s="97">
        <f t="shared" si="7"/>
        <v>0.16484684078576528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372</v>
      </c>
      <c r="Y89" s="125">
        <v>369</v>
      </c>
      <c r="Z89" s="125">
        <v>377</v>
      </c>
    </row>
    <row r="90" spans="1:32" ht="15" customHeight="1" x14ac:dyDescent="0.25">
      <c r="A90" s="95" t="s">
        <v>7</v>
      </c>
      <c r="B90" s="95"/>
      <c r="C90" s="109" t="str">
        <f t="shared" si="3"/>
        <v>$1,073.0 mil</v>
      </c>
      <c r="D90" s="96">
        <f t="shared" si="4"/>
        <v>9.2357720084170092E-2</v>
      </c>
      <c r="E90" s="97">
        <f t="shared" si="5"/>
        <v>9.2357720084170092E-2</v>
      </c>
      <c r="F90" s="96">
        <f t="shared" si="6"/>
        <v>0.44480739336633368</v>
      </c>
      <c r="G90" s="97">
        <f t="shared" si="7"/>
        <v>0.44480739336633368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618</v>
      </c>
      <c r="Y90" s="125">
        <v>653</v>
      </c>
      <c r="Z90" s="125">
        <v>728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8453</v>
      </c>
      <c r="Y91" s="125">
        <v>8856</v>
      </c>
      <c r="Z91" s="125">
        <v>9232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742</v>
      </c>
      <c r="Y93" s="125">
        <v>802</v>
      </c>
      <c r="Z93" s="125">
        <v>865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2155</v>
      </c>
      <c r="Y94" s="125">
        <v>2306</v>
      </c>
      <c r="Z94" s="125">
        <v>2445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222</v>
      </c>
      <c r="Y95" s="125">
        <v>237</v>
      </c>
      <c r="Z95" s="125">
        <v>250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1009</v>
      </c>
      <c r="Y96" s="125">
        <v>1074</v>
      </c>
      <c r="Z96" s="125">
        <v>1163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1369</v>
      </c>
      <c r="Y97" s="125">
        <v>1463</v>
      </c>
      <c r="Z97" s="125">
        <v>1500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799</v>
      </c>
      <c r="Y98" s="125">
        <v>833</v>
      </c>
      <c r="Z98" s="125">
        <v>842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26</v>
      </c>
      <c r="Y99" s="125">
        <v>38</v>
      </c>
      <c r="Z99" s="125">
        <v>41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255</v>
      </c>
      <c r="Y100" s="125">
        <v>263</v>
      </c>
      <c r="Z100" s="125">
        <v>302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8254</v>
      </c>
      <c r="Y101" s="125">
        <v>8683</v>
      </c>
      <c r="Z101" s="125">
        <v>9105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15784</v>
      </c>
      <c r="Y104" s="125">
        <v>17857</v>
      </c>
      <c r="Z104" s="125">
        <v>18977</v>
      </c>
      <c r="AB104" s="122" t="str">
        <f>TEXT(Z104,"###,###")</f>
        <v>18,977</v>
      </c>
      <c r="AD104" s="143">
        <f>Z104/($Z$4)*100</f>
        <v>70.722617672269223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5160</v>
      </c>
      <c r="Y105" s="125">
        <v>5246</v>
      </c>
      <c r="Z105" s="125">
        <v>5249</v>
      </c>
      <c r="AB105" s="122" t="str">
        <f>TEXT(Z105,"###,###")</f>
        <v>5,249</v>
      </c>
      <c r="AD105" s="143">
        <f>Z105/($Z$4)*100</f>
        <v>19.561733686132747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20944</v>
      </c>
      <c r="Y106" s="132">
        <v>23103</v>
      </c>
      <c r="Z106" s="132">
        <v>24226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4127</v>
      </c>
      <c r="Y108" s="125">
        <v>4895</v>
      </c>
      <c r="Z108" s="125">
        <v>5801</v>
      </c>
      <c r="AB108" s="122" t="str">
        <f>TEXT(Z108,"###,###")</f>
        <v>5,801</v>
      </c>
      <c r="AD108" s="143">
        <f>Z108/($Z$4)*100</f>
        <v>21.61890209816271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3474</v>
      </c>
      <c r="Y109" s="125">
        <v>3850</v>
      </c>
      <c r="Z109" s="125">
        <v>3803</v>
      </c>
      <c r="AB109" s="122" t="str">
        <f>TEXT(Z109,"###,###")</f>
        <v>3,803</v>
      </c>
      <c r="AD109" s="143">
        <f>Z109/($Z$4)*100</f>
        <v>14.172846867662953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4791</v>
      </c>
      <c r="Y110" s="125">
        <v>5266</v>
      </c>
      <c r="Z110" s="125">
        <v>5293</v>
      </c>
      <c r="AB110" s="122" t="str">
        <f>TEXT(Z110,"###,###")</f>
        <v>5,293</v>
      </c>
      <c r="AD110" s="143">
        <f>Z110/($Z$4)*100</f>
        <v>19.725710878396004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8544</v>
      </c>
      <c r="Y111" s="125">
        <v>9092</v>
      </c>
      <c r="Z111" s="125">
        <v>9329</v>
      </c>
      <c r="AB111" s="122" t="str">
        <f>TEXT(Z111,"###,###")</f>
        <v>9,329</v>
      </c>
      <c r="AD111" s="143">
        <f>Z111/($Z$4)*100</f>
        <v>34.766891514180301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23947</v>
      </c>
      <c r="Y112" s="125">
        <v>25584</v>
      </c>
      <c r="Z112" s="125">
        <v>26833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41.01</v>
      </c>
      <c r="U118" s="144">
        <v>39.25</v>
      </c>
      <c r="V118" s="144">
        <v>44.54</v>
      </c>
      <c r="W118" s="144">
        <v>40.65</v>
      </c>
      <c r="X118" s="144">
        <v>41.82</v>
      </c>
      <c r="Y118" s="144">
        <v>42.8</v>
      </c>
      <c r="Z118" s="144">
        <v>42.83</v>
      </c>
      <c r="AB118" s="122" t="str">
        <f>TEXT(Z118,"##.0")</f>
        <v>42.8</v>
      </c>
    </row>
    <row r="120" spans="19:32" x14ac:dyDescent="0.25">
      <c r="S120" s="115" t="s">
        <v>106</v>
      </c>
      <c r="T120" s="125">
        <v>11844</v>
      </c>
      <c r="U120" s="125">
        <v>12220</v>
      </c>
      <c r="V120" s="125">
        <v>12360</v>
      </c>
      <c r="W120" s="125">
        <v>12685</v>
      </c>
      <c r="X120" s="125">
        <v>12986</v>
      </c>
      <c r="Y120" s="125">
        <v>13719</v>
      </c>
      <c r="Z120" s="125">
        <v>14385</v>
      </c>
      <c r="AB120" s="122" t="str">
        <f>TEXT(Z120,"###,###")</f>
        <v>14,385</v>
      </c>
    </row>
    <row r="121" spans="19:32" x14ac:dyDescent="0.25">
      <c r="S121" s="115" t="s">
        <v>107</v>
      </c>
      <c r="T121" s="125">
        <v>1933</v>
      </c>
      <c r="U121" s="125">
        <v>1965</v>
      </c>
      <c r="V121" s="125">
        <v>1945</v>
      </c>
      <c r="W121" s="125">
        <v>1984</v>
      </c>
      <c r="X121" s="125">
        <v>1979</v>
      </c>
      <c r="Y121" s="125">
        <v>2024</v>
      </c>
      <c r="Z121" s="125">
        <v>2097</v>
      </c>
      <c r="AB121" s="122" t="str">
        <f>TEXT(Z121,"###,###")</f>
        <v>2,097</v>
      </c>
    </row>
    <row r="122" spans="19:32" x14ac:dyDescent="0.25">
      <c r="S122" s="115" t="s">
        <v>108</v>
      </c>
      <c r="T122" s="125">
        <v>1550</v>
      </c>
      <c r="U122" s="125">
        <v>1498</v>
      </c>
      <c r="V122" s="125">
        <v>1612</v>
      </c>
      <c r="W122" s="125">
        <v>1676</v>
      </c>
      <c r="X122" s="125">
        <v>1740</v>
      </c>
      <c r="Y122" s="125">
        <v>1796</v>
      </c>
      <c r="Z122" s="125">
        <v>1856</v>
      </c>
      <c r="AB122" s="122" t="str">
        <f>TEXT(Z122,"###,###")</f>
        <v>1,856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13394</v>
      </c>
      <c r="U124" s="125">
        <v>13718</v>
      </c>
      <c r="V124" s="125">
        <v>13972</v>
      </c>
      <c r="W124" s="125">
        <v>14361</v>
      </c>
      <c r="X124" s="125">
        <v>14726</v>
      </c>
      <c r="Y124" s="125">
        <v>15515</v>
      </c>
      <c r="Z124" s="125">
        <v>16241</v>
      </c>
      <c r="AB124" s="122" t="str">
        <f>TEXT(Z124,"###,###")</f>
        <v>16,241</v>
      </c>
      <c r="AD124" s="139">
        <f>Z124/$Z$7*100</f>
        <v>88.564728978078307</v>
      </c>
    </row>
    <row r="125" spans="19:32" x14ac:dyDescent="0.25">
      <c r="S125" s="115" t="s">
        <v>110</v>
      </c>
      <c r="T125" s="125">
        <v>3483</v>
      </c>
      <c r="U125" s="125">
        <v>3463</v>
      </c>
      <c r="V125" s="125">
        <v>3557</v>
      </c>
      <c r="W125" s="125">
        <v>3660</v>
      </c>
      <c r="X125" s="125">
        <v>3719</v>
      </c>
      <c r="Y125" s="125">
        <v>3820</v>
      </c>
      <c r="Z125" s="125">
        <v>3953</v>
      </c>
      <c r="AB125" s="122" t="str">
        <f>TEXT(Z125,"###,###")</f>
        <v>3,953</v>
      </c>
      <c r="AD125" s="139">
        <f>Z125/$Z$7*100</f>
        <v>21.556331115715999</v>
      </c>
    </row>
    <row r="127" spans="19:32" x14ac:dyDescent="0.25">
      <c r="S127" s="115" t="s">
        <v>111</v>
      </c>
      <c r="T127" s="125">
        <v>7915</v>
      </c>
      <c r="U127" s="125">
        <v>8080</v>
      </c>
      <c r="V127" s="125">
        <v>8213</v>
      </c>
      <c r="W127" s="125">
        <v>8314</v>
      </c>
      <c r="X127" s="125">
        <v>8451</v>
      </c>
      <c r="Y127" s="125">
        <v>8856</v>
      </c>
      <c r="Z127" s="125">
        <v>9231</v>
      </c>
      <c r="AB127" s="122" t="str">
        <f>TEXT(Z127,"###,###")</f>
        <v>9,231</v>
      </c>
      <c r="AD127" s="139">
        <f>Z127/$Z$7*100</f>
        <v>50.338095757443554</v>
      </c>
    </row>
    <row r="128" spans="19:32" x14ac:dyDescent="0.25">
      <c r="S128" s="115" t="s">
        <v>112</v>
      </c>
      <c r="T128" s="125">
        <v>7408</v>
      </c>
      <c r="U128" s="125">
        <v>7603</v>
      </c>
      <c r="V128" s="125">
        <v>7705</v>
      </c>
      <c r="W128" s="125">
        <v>8033</v>
      </c>
      <c r="X128" s="125">
        <v>8252</v>
      </c>
      <c r="Y128" s="125">
        <v>8683</v>
      </c>
      <c r="Z128" s="125">
        <v>9103</v>
      </c>
      <c r="AB128" s="122" t="str">
        <f>TEXT(Z128,"###,###")</f>
        <v>9,103</v>
      </c>
      <c r="AD128" s="139">
        <f>Z128/$Z$7*100</f>
        <v>49.64009161304395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5" id="{1E44C0C6-1587-4B02-A24B-3454599D61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48" id="{5B01F680-4DEE-4143-9765-308A9E734E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51" id="{CE6C802A-B2EA-43FF-9238-49FBB59347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54" id="{8B201DE3-A0BA-437E-8B13-1465ED195B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D737D-C44C-4028-88F0-660E086D2E68}">
  <sheetPr codeName="Sheet13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Swan Hill</v>
      </c>
      <c r="T1" s="113"/>
      <c r="U1" s="113"/>
      <c r="V1" s="113"/>
      <c r="W1" s="113"/>
      <c r="X1" s="113"/>
      <c r="Y1" s="114" t="str">
        <f>Y3</f>
        <v>8.67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186</v>
      </c>
      <c r="Y3" s="118" t="s">
        <v>273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8.67 Swan Hill,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15313</v>
      </c>
      <c r="U4" s="121">
        <v>15098</v>
      </c>
      <c r="V4" s="121">
        <v>15229</v>
      </c>
      <c r="W4" s="121">
        <v>15387</v>
      </c>
      <c r="X4" s="121">
        <v>15142</v>
      </c>
      <c r="Y4" s="121">
        <v>16396</v>
      </c>
      <c r="Z4" s="121">
        <v>17491</v>
      </c>
      <c r="AB4" s="122" t="str">
        <f>TEXT(Z4,"###,###")</f>
        <v>17,491</v>
      </c>
      <c r="AD4" s="123">
        <f>Z4/Y4-1</f>
        <v>6.6784581605269677E-2</v>
      </c>
      <c r="AF4" s="123">
        <f t="shared" ref="AF4:AF9" si="0">Z4/T4-1</f>
        <v>0.14223209038072215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8200</v>
      </c>
      <c r="U5" s="121">
        <v>8146</v>
      </c>
      <c r="V5" s="121">
        <v>8171</v>
      </c>
      <c r="W5" s="121">
        <v>8291</v>
      </c>
      <c r="X5" s="121">
        <v>8042</v>
      </c>
      <c r="Y5" s="121">
        <v>8545</v>
      </c>
      <c r="Z5" s="121">
        <v>9223</v>
      </c>
      <c r="AB5" s="122" t="str">
        <f>TEXT(Z5,"###,###")</f>
        <v>9,223</v>
      </c>
      <c r="AD5" s="123">
        <f t="shared" ref="AD5:AD9" si="1">Z5/Y5-1</f>
        <v>7.9344645991808127E-2</v>
      </c>
      <c r="AF5" s="123">
        <f t="shared" si="0"/>
        <v>0.12475609756097561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7109</v>
      </c>
      <c r="U6" s="121">
        <v>6950</v>
      </c>
      <c r="V6" s="121">
        <v>7060</v>
      </c>
      <c r="W6" s="121">
        <v>7098</v>
      </c>
      <c r="X6" s="121">
        <v>7099</v>
      </c>
      <c r="Y6" s="121">
        <v>7851</v>
      </c>
      <c r="Z6" s="121">
        <v>8266</v>
      </c>
      <c r="AB6" s="122" t="str">
        <f>TEXT(Z6,"###,###")</f>
        <v>8,266</v>
      </c>
      <c r="AD6" s="123">
        <f t="shared" si="1"/>
        <v>5.2859508342886219E-2</v>
      </c>
      <c r="AF6" s="123">
        <f t="shared" si="0"/>
        <v>0.16275144183429457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10641</v>
      </c>
      <c r="U7" s="121">
        <v>10636</v>
      </c>
      <c r="V7" s="121">
        <v>10718</v>
      </c>
      <c r="W7" s="121">
        <v>10818</v>
      </c>
      <c r="X7" s="121">
        <v>10769</v>
      </c>
      <c r="Y7" s="121">
        <v>11428</v>
      </c>
      <c r="Z7" s="121">
        <v>12244</v>
      </c>
      <c r="AB7" s="122" t="str">
        <f>TEXT(Z7,"###,###")</f>
        <v>12,244</v>
      </c>
      <c r="AD7" s="123">
        <f t="shared" si="1"/>
        <v>7.1403570178508957E-2</v>
      </c>
      <c r="AF7" s="123">
        <f t="shared" si="0"/>
        <v>0.15064373649093121</v>
      </c>
    </row>
    <row r="8" spans="1:32" ht="17.25" customHeight="1" x14ac:dyDescent="0.25">
      <c r="A8" s="44" t="s">
        <v>13</v>
      </c>
      <c r="B8" s="45"/>
      <c r="C8" s="46"/>
      <c r="D8" s="47" t="str">
        <f>AB4</f>
        <v>17,491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12,244</v>
      </c>
      <c r="P8" s="48"/>
      <c r="S8" s="120" t="s">
        <v>88</v>
      </c>
      <c r="T8" s="121">
        <v>28447.53</v>
      </c>
      <c r="U8" s="121">
        <v>29598.57</v>
      </c>
      <c r="V8" s="121">
        <v>30438</v>
      </c>
      <c r="W8" s="121">
        <v>32639.5</v>
      </c>
      <c r="X8" s="121">
        <v>33273</v>
      </c>
      <c r="Y8" s="121">
        <v>33094</v>
      </c>
      <c r="Z8" s="121">
        <v>35755.81</v>
      </c>
      <c r="AB8" s="122" t="str">
        <f>TEXT(Z8,"$###,###")</f>
        <v>$35,756</v>
      </c>
      <c r="AD8" s="123">
        <f t="shared" si="1"/>
        <v>8.0431800326343117E-2</v>
      </c>
      <c r="AF8" s="123">
        <f t="shared" si="0"/>
        <v>0.25690385070338273</v>
      </c>
    </row>
    <row r="9" spans="1:32" x14ac:dyDescent="0.25">
      <c r="A9" s="52" t="s">
        <v>15</v>
      </c>
      <c r="B9" s="53"/>
      <c r="C9" s="54"/>
      <c r="D9" s="55">
        <f>AD104</f>
        <v>70.510548281973584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54.214309049330289</v>
      </c>
      <c r="P9" s="56" t="s">
        <v>89</v>
      </c>
      <c r="S9" s="120" t="s">
        <v>7</v>
      </c>
      <c r="T9" s="121">
        <v>391588381</v>
      </c>
      <c r="U9" s="121">
        <v>409604956</v>
      </c>
      <c r="V9" s="121">
        <v>421224466</v>
      </c>
      <c r="W9" s="121">
        <v>432208145</v>
      </c>
      <c r="X9" s="121">
        <v>445629369</v>
      </c>
      <c r="Y9" s="121">
        <v>503276876</v>
      </c>
      <c r="Z9" s="121">
        <v>565541865</v>
      </c>
      <c r="AB9" s="122" t="str">
        <f>TEXT(Z9/1000000,"$#,###.0")&amp;" mil"</f>
        <v>$565.5 mil</v>
      </c>
      <c r="AD9" s="123">
        <f t="shared" si="1"/>
        <v>0.1237191533512858</v>
      </c>
      <c r="AF9" s="123">
        <f t="shared" si="0"/>
        <v>0.44422534589962726</v>
      </c>
    </row>
    <row r="10" spans="1:32" x14ac:dyDescent="0.25">
      <c r="A10" s="52" t="s">
        <v>18</v>
      </c>
      <c r="B10" s="53"/>
      <c r="C10" s="54"/>
      <c r="D10" s="55">
        <f>AD105</f>
        <v>15.516551369275627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45.777523685070236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86.826200588043122</v>
      </c>
      <c r="P11" s="56" t="s">
        <v>89</v>
      </c>
      <c r="S11" s="120" t="s">
        <v>30</v>
      </c>
      <c r="T11" s="125">
        <v>12935</v>
      </c>
      <c r="U11" s="125">
        <v>12725</v>
      </c>
      <c r="V11" s="125">
        <v>12860</v>
      </c>
      <c r="W11" s="125">
        <v>13035</v>
      </c>
      <c r="X11" s="125">
        <v>13009</v>
      </c>
      <c r="Y11" s="125">
        <v>14050</v>
      </c>
      <c r="Z11" s="125">
        <v>14820</v>
      </c>
    </row>
    <row r="12" spans="1:32" ht="28.5" customHeight="1" x14ac:dyDescent="0.25">
      <c r="A12" s="52" t="s">
        <v>20</v>
      </c>
      <c r="B12" s="54"/>
      <c r="C12" s="54"/>
      <c r="D12" s="55">
        <f>AD108</f>
        <v>16.80864444571494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21.806599150604377</v>
      </c>
      <c r="P12" s="56" t="s">
        <v>89</v>
      </c>
      <c r="S12" s="120" t="s">
        <v>31</v>
      </c>
      <c r="T12" s="125">
        <v>2377</v>
      </c>
      <c r="U12" s="125">
        <v>2374</v>
      </c>
      <c r="V12" s="125">
        <v>2367</v>
      </c>
      <c r="W12" s="125">
        <v>2353</v>
      </c>
      <c r="X12" s="125">
        <v>2136</v>
      </c>
      <c r="Y12" s="125">
        <v>2346</v>
      </c>
      <c r="Z12" s="125">
        <v>2674</v>
      </c>
    </row>
    <row r="13" spans="1:32" ht="15" customHeight="1" x14ac:dyDescent="0.25">
      <c r="A13" s="52" t="s">
        <v>21</v>
      </c>
      <c r="B13" s="54"/>
      <c r="C13" s="54"/>
      <c r="D13" s="55">
        <f>AD109</f>
        <v>16.79720999371105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25.293007832599624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27.088216797209995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2024</v>
      </c>
      <c r="Z15" s="125">
        <v>2022</v>
      </c>
      <c r="AB15" s="129">
        <f t="shared" ref="AB15:AB34" si="2">IF(Z15="np",0,Z15/$Z$34)</f>
        <v>0.11560230975930479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38</v>
      </c>
      <c r="Z16" s="125">
        <v>42</v>
      </c>
      <c r="AB16" s="129">
        <f t="shared" si="2"/>
        <v>2.40123492081642E-3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1162</v>
      </c>
      <c r="Z17" s="125">
        <v>1445</v>
      </c>
      <c r="AB17" s="129">
        <f t="shared" si="2"/>
        <v>8.2613915728088738E-2</v>
      </c>
    </row>
    <row r="18" spans="1:28" x14ac:dyDescent="0.25">
      <c r="A18" s="82" t="str">
        <f>$S$1&amp;" ("&amp;$T$2&amp;" to "&amp;$Z$2&amp;")"</f>
        <v>Swan Hill (2011-12 to 2017-18)</v>
      </c>
      <c r="B18" s="82"/>
      <c r="C18" s="82"/>
      <c r="D18" s="82"/>
      <c r="E18" s="82"/>
      <c r="F18" s="82"/>
      <c r="G18" s="82" t="str">
        <f>$S$1&amp;" ("&amp;$T$2&amp;" to "&amp;$Z$2&amp;")"</f>
        <v>Swan Hill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81</v>
      </c>
      <c r="Z18" s="125">
        <v>96</v>
      </c>
      <c r="AB18" s="129">
        <f t="shared" si="2"/>
        <v>5.4885369618661028E-3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723</v>
      </c>
      <c r="Z19" s="125">
        <v>824</v>
      </c>
      <c r="AB19" s="129">
        <f t="shared" si="2"/>
        <v>4.7109942256017383E-2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614</v>
      </c>
      <c r="Z20" s="125">
        <v>650</v>
      </c>
      <c r="AB20" s="129">
        <f t="shared" si="2"/>
        <v>3.716196901263507E-2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1406</v>
      </c>
      <c r="Z21" s="125">
        <v>1536</v>
      </c>
      <c r="AB21" s="129">
        <f t="shared" si="2"/>
        <v>8.7816591389857646E-2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1151</v>
      </c>
      <c r="Z22" s="125">
        <v>1178</v>
      </c>
      <c r="AB22" s="129">
        <f t="shared" si="2"/>
        <v>6.7348922302898628E-2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624</v>
      </c>
      <c r="Z23" s="125">
        <v>591</v>
      </c>
      <c r="AB23" s="129">
        <f t="shared" si="2"/>
        <v>3.3788805671488197E-2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92</v>
      </c>
      <c r="Z24" s="125">
        <v>105</v>
      </c>
      <c r="AB24" s="129">
        <f t="shared" si="2"/>
        <v>6.00308730204105E-3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382</v>
      </c>
      <c r="Z25" s="125">
        <v>395</v>
      </c>
      <c r="AB25" s="129">
        <f t="shared" si="2"/>
        <v>2.2583042707678233E-2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137</v>
      </c>
      <c r="Z26" s="125">
        <v>173</v>
      </c>
      <c r="AB26" s="129">
        <f t="shared" si="2"/>
        <v>9.890800983362872E-3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507</v>
      </c>
      <c r="Z27" s="125">
        <v>717</v>
      </c>
      <c r="AB27" s="129">
        <f t="shared" si="2"/>
        <v>4.0992510433937451E-2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1171</v>
      </c>
      <c r="Z28" s="125">
        <v>1268</v>
      </c>
      <c r="AB28" s="129">
        <f t="shared" si="2"/>
        <v>7.2494425704648105E-2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670</v>
      </c>
      <c r="Z29" s="125">
        <v>643</v>
      </c>
      <c r="AB29" s="129">
        <f t="shared" si="2"/>
        <v>3.6761763192498999E-2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1110</v>
      </c>
      <c r="Z30" s="125">
        <v>1239</v>
      </c>
      <c r="AB30" s="129">
        <f t="shared" si="2"/>
        <v>7.0836430164084391E-2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1479</v>
      </c>
      <c r="Z31" s="125">
        <v>1659</v>
      </c>
      <c r="AB31" s="129">
        <f t="shared" si="2"/>
        <v>9.4848779372248587E-2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354</v>
      </c>
      <c r="Z32" s="125">
        <v>393</v>
      </c>
      <c r="AB32" s="129">
        <f t="shared" si="2"/>
        <v>2.2468698187639358E-2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445</v>
      </c>
      <c r="Z33" s="125">
        <v>543</v>
      </c>
      <c r="AB33" s="129">
        <f t="shared" si="2"/>
        <v>3.1044537190555142E-2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16396</v>
      </c>
      <c r="Z34" s="132">
        <v>17491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7</v>
      </c>
      <c r="Y44" s="125">
        <v>6</v>
      </c>
      <c r="Z44" s="125">
        <v>6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235</v>
      </c>
      <c r="Y45" s="125">
        <v>223</v>
      </c>
      <c r="Z45" s="125">
        <v>216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520</v>
      </c>
      <c r="Y46" s="125">
        <v>566</v>
      </c>
      <c r="Z46" s="125">
        <v>643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901</v>
      </c>
      <c r="Y47" s="125">
        <v>950</v>
      </c>
      <c r="Z47" s="125">
        <v>961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1138</v>
      </c>
      <c r="Y48" s="125">
        <v>1189</v>
      </c>
      <c r="Z48" s="125">
        <v>1285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Swan Hill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896</v>
      </c>
      <c r="Y49" s="125">
        <v>924</v>
      </c>
      <c r="Z49" s="125">
        <v>926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544</v>
      </c>
      <c r="Y50" s="125">
        <v>680</v>
      </c>
      <c r="Z50" s="125">
        <v>773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672</v>
      </c>
      <c r="Y51" s="125">
        <v>680</v>
      </c>
      <c r="Z51" s="125">
        <v>710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705</v>
      </c>
      <c r="Y52" s="125">
        <v>736</v>
      </c>
      <c r="Z52" s="125">
        <v>800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736</v>
      </c>
      <c r="Y53" s="125">
        <v>729</v>
      </c>
      <c r="Z53" s="125">
        <v>742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650</v>
      </c>
      <c r="Y54" s="125">
        <v>720</v>
      </c>
      <c r="Z54" s="125">
        <v>777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558</v>
      </c>
      <c r="Y55" s="125">
        <v>567</v>
      </c>
      <c r="Z55" s="125">
        <v>657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272</v>
      </c>
      <c r="Y56" s="125">
        <v>318</v>
      </c>
      <c r="Z56" s="125">
        <v>380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107</v>
      </c>
      <c r="Y57" s="125">
        <v>144</v>
      </c>
      <c r="Z57" s="125">
        <v>179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48</v>
      </c>
      <c r="Y58" s="125">
        <v>56</v>
      </c>
      <c r="Z58" s="125">
        <v>73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29</v>
      </c>
      <c r="Y59" s="125">
        <v>34</v>
      </c>
      <c r="Z59" s="125">
        <v>45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27</v>
      </c>
      <c r="Y60" s="125">
        <v>22</v>
      </c>
      <c r="Z60" s="125">
        <v>31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8044</v>
      </c>
      <c r="Y61" s="125">
        <v>8545</v>
      </c>
      <c r="Z61" s="125">
        <v>9224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7</v>
      </c>
      <c r="Y63" s="125">
        <v>4</v>
      </c>
      <c r="Z63" s="125">
        <v>14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Swan Hill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191</v>
      </c>
      <c r="Y64" s="125">
        <v>249</v>
      </c>
      <c r="Z64" s="125">
        <v>224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556</v>
      </c>
      <c r="Y65" s="125">
        <v>603</v>
      </c>
      <c r="Z65" s="125">
        <v>615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765</v>
      </c>
      <c r="Y66" s="125">
        <v>910</v>
      </c>
      <c r="Z66" s="125">
        <v>895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889</v>
      </c>
      <c r="Y67" s="125">
        <v>948</v>
      </c>
      <c r="Z67" s="125">
        <v>998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655</v>
      </c>
      <c r="Y68" s="125">
        <v>753</v>
      </c>
      <c r="Z68" s="125">
        <v>774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642</v>
      </c>
      <c r="Y69" s="125">
        <v>648</v>
      </c>
      <c r="Z69" s="125">
        <v>704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586</v>
      </c>
      <c r="Y70" s="125">
        <v>610</v>
      </c>
      <c r="Z70" s="125">
        <v>643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690</v>
      </c>
      <c r="Y71" s="125">
        <v>768</v>
      </c>
      <c r="Z71" s="125">
        <v>765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662</v>
      </c>
      <c r="Y72" s="125">
        <v>736</v>
      </c>
      <c r="Z72" s="125">
        <v>776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608</v>
      </c>
      <c r="Y73" s="125">
        <v>682</v>
      </c>
      <c r="Z73" s="125">
        <v>722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456</v>
      </c>
      <c r="Y74" s="125">
        <v>498</v>
      </c>
      <c r="Z74" s="125">
        <v>601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214</v>
      </c>
      <c r="Y75" s="125">
        <v>233</v>
      </c>
      <c r="Z75" s="125">
        <v>292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91</v>
      </c>
      <c r="Y76" s="125">
        <v>112</v>
      </c>
      <c r="Z76" s="125">
        <v>124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40</v>
      </c>
      <c r="Y77" s="125">
        <v>42</v>
      </c>
      <c r="Z77" s="125">
        <v>54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28</v>
      </c>
      <c r="Y78" s="125">
        <v>29</v>
      </c>
      <c r="Z78" s="125">
        <v>41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20</v>
      </c>
      <c r="Y79" s="125">
        <v>23</v>
      </c>
      <c r="Z79" s="125">
        <v>23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7103</v>
      </c>
      <c r="Y80" s="125">
        <v>7851</v>
      </c>
      <c r="Z80" s="125">
        <v>8269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Swan Hill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559</v>
      </c>
      <c r="Y83" s="125">
        <v>588</v>
      </c>
      <c r="Z83" s="125">
        <v>641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398</v>
      </c>
      <c r="Y84" s="125">
        <v>407</v>
      </c>
      <c r="Z84" s="125">
        <v>427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17,491</v>
      </c>
      <c r="D85" s="96">
        <f t="shared" ref="D85:D90" si="4">AD4</f>
        <v>6.6784581605269677E-2</v>
      </c>
      <c r="E85" s="97">
        <f t="shared" ref="E85:E90" si="5">AD4</f>
        <v>6.6784581605269677E-2</v>
      </c>
      <c r="F85" s="96">
        <f t="shared" ref="F85:F90" si="6">AF4</f>
        <v>0.14223209038072215</v>
      </c>
      <c r="G85" s="97">
        <f t="shared" ref="G85:G90" si="7">AF4</f>
        <v>0.14223209038072215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849</v>
      </c>
      <c r="Y85" s="125">
        <v>897</v>
      </c>
      <c r="Z85" s="125">
        <v>989</v>
      </c>
    </row>
    <row r="86" spans="1:32" ht="15" customHeight="1" x14ac:dyDescent="0.25">
      <c r="A86" s="98" t="s">
        <v>4</v>
      </c>
      <c r="B86" s="95"/>
      <c r="C86" s="109" t="str">
        <f t="shared" si="3"/>
        <v>9,223</v>
      </c>
      <c r="D86" s="96">
        <f t="shared" si="4"/>
        <v>7.9344645991808127E-2</v>
      </c>
      <c r="E86" s="97">
        <f t="shared" si="5"/>
        <v>7.9344645991808127E-2</v>
      </c>
      <c r="F86" s="96">
        <f t="shared" si="6"/>
        <v>0.12475609756097561</v>
      </c>
      <c r="G86" s="97">
        <f t="shared" si="7"/>
        <v>0.12475609756097561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241</v>
      </c>
      <c r="Y86" s="125">
        <v>250</v>
      </c>
      <c r="Z86" s="125">
        <v>250</v>
      </c>
    </row>
    <row r="87" spans="1:32" ht="15" customHeight="1" x14ac:dyDescent="0.25">
      <c r="A87" s="98" t="s">
        <v>5</v>
      </c>
      <c r="B87" s="95"/>
      <c r="C87" s="109" t="str">
        <f t="shared" si="3"/>
        <v>8,266</v>
      </c>
      <c r="D87" s="96">
        <f t="shared" si="4"/>
        <v>5.2859508342886219E-2</v>
      </c>
      <c r="E87" s="97">
        <f t="shared" si="5"/>
        <v>5.2859508342886219E-2</v>
      </c>
      <c r="F87" s="96">
        <f t="shared" si="6"/>
        <v>0.16275144183429457</v>
      </c>
      <c r="G87" s="97">
        <f t="shared" si="7"/>
        <v>0.16275144183429457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184</v>
      </c>
      <c r="Y87" s="125">
        <v>192</v>
      </c>
      <c r="Z87" s="125">
        <v>190</v>
      </c>
    </row>
    <row r="88" spans="1:32" ht="15" customHeight="1" x14ac:dyDescent="0.25">
      <c r="A88" s="95" t="s">
        <v>6</v>
      </c>
      <c r="B88" s="95"/>
      <c r="C88" s="109" t="str">
        <f t="shared" si="3"/>
        <v>12,244</v>
      </c>
      <c r="D88" s="96">
        <f t="shared" si="4"/>
        <v>7.1403570178508957E-2</v>
      </c>
      <c r="E88" s="97">
        <f t="shared" si="5"/>
        <v>7.1403570178508957E-2</v>
      </c>
      <c r="F88" s="96">
        <f t="shared" si="6"/>
        <v>0.15064373649093121</v>
      </c>
      <c r="G88" s="97">
        <f t="shared" si="7"/>
        <v>0.15064373649093121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272</v>
      </c>
      <c r="Y88" s="125">
        <v>283</v>
      </c>
      <c r="Z88" s="125">
        <v>313</v>
      </c>
    </row>
    <row r="89" spans="1:32" ht="15" customHeight="1" x14ac:dyDescent="0.25">
      <c r="A89" s="95" t="s">
        <v>104</v>
      </c>
      <c r="B89" s="95"/>
      <c r="C89" s="146" t="str">
        <f t="shared" si="3"/>
        <v>$35,756</v>
      </c>
      <c r="D89" s="96">
        <f t="shared" si="4"/>
        <v>8.0431800326343117E-2</v>
      </c>
      <c r="E89" s="97">
        <f t="shared" si="5"/>
        <v>8.0431800326343117E-2</v>
      </c>
      <c r="F89" s="96">
        <f t="shared" si="6"/>
        <v>0.25690385070338273</v>
      </c>
      <c r="G89" s="97">
        <f t="shared" si="7"/>
        <v>0.25690385070338273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541</v>
      </c>
      <c r="Y89" s="125">
        <v>593</v>
      </c>
      <c r="Z89" s="125">
        <v>642</v>
      </c>
    </row>
    <row r="90" spans="1:32" ht="15" customHeight="1" x14ac:dyDescent="0.25">
      <c r="A90" s="95" t="s">
        <v>7</v>
      </c>
      <c r="B90" s="95"/>
      <c r="C90" s="109" t="str">
        <f t="shared" si="3"/>
        <v>$565.5 mil</v>
      </c>
      <c r="D90" s="96">
        <f t="shared" si="4"/>
        <v>0.1237191533512858</v>
      </c>
      <c r="E90" s="97">
        <f t="shared" si="5"/>
        <v>0.1237191533512858</v>
      </c>
      <c r="F90" s="96">
        <f t="shared" si="6"/>
        <v>0.44422534589962726</v>
      </c>
      <c r="G90" s="97">
        <f t="shared" si="7"/>
        <v>0.44422534589962726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1093</v>
      </c>
      <c r="Y90" s="125">
        <v>1120</v>
      </c>
      <c r="Z90" s="125">
        <v>1170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5852</v>
      </c>
      <c r="Y91" s="125">
        <v>6179</v>
      </c>
      <c r="Z91" s="125">
        <v>6644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316</v>
      </c>
      <c r="Y93" s="125">
        <v>343</v>
      </c>
      <c r="Z93" s="125">
        <v>378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868</v>
      </c>
      <c r="Y94" s="125">
        <v>934</v>
      </c>
      <c r="Z94" s="125">
        <v>966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134</v>
      </c>
      <c r="Y95" s="125">
        <v>136</v>
      </c>
      <c r="Z95" s="125">
        <v>148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628</v>
      </c>
      <c r="Y96" s="125">
        <v>704</v>
      </c>
      <c r="Z96" s="125">
        <v>743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741</v>
      </c>
      <c r="Y97" s="125">
        <v>811</v>
      </c>
      <c r="Z97" s="125">
        <v>842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503</v>
      </c>
      <c r="Y98" s="125">
        <v>521</v>
      </c>
      <c r="Z98" s="125">
        <v>519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47</v>
      </c>
      <c r="Y99" s="125">
        <v>59</v>
      </c>
      <c r="Z99" s="125">
        <v>64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610</v>
      </c>
      <c r="Y100" s="125">
        <v>599</v>
      </c>
      <c r="Z100" s="125">
        <v>665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4913</v>
      </c>
      <c r="Y101" s="125">
        <v>5249</v>
      </c>
      <c r="Z101" s="125">
        <v>5605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10474</v>
      </c>
      <c r="Y104" s="125">
        <v>11652</v>
      </c>
      <c r="Z104" s="125">
        <v>12333</v>
      </c>
      <c r="AB104" s="122" t="str">
        <f>TEXT(Z104,"###,###")</f>
        <v>12,333</v>
      </c>
      <c r="AD104" s="143">
        <f>Z104/($Z$4)*100</f>
        <v>70.510548281973584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2555</v>
      </c>
      <c r="Y105" s="125">
        <v>2655</v>
      </c>
      <c r="Z105" s="125">
        <v>2714</v>
      </c>
      <c r="AB105" s="122" t="str">
        <f>TEXT(Z105,"###,###")</f>
        <v>2,714</v>
      </c>
      <c r="AD105" s="143">
        <f>Z105/($Z$4)*100</f>
        <v>15.516551369275627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13029</v>
      </c>
      <c r="Y106" s="132">
        <v>14307</v>
      </c>
      <c r="Z106" s="132">
        <v>15047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2478</v>
      </c>
      <c r="Y108" s="125">
        <v>2677</v>
      </c>
      <c r="Z108" s="125">
        <v>2940</v>
      </c>
      <c r="AB108" s="122" t="str">
        <f>TEXT(Z108,"###,###")</f>
        <v>2,940</v>
      </c>
      <c r="AD108" s="143">
        <f>Z108/($Z$4)*100</f>
        <v>16.80864444571494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2703</v>
      </c>
      <c r="Y109" s="125">
        <v>2955</v>
      </c>
      <c r="Z109" s="125">
        <v>2938</v>
      </c>
      <c r="AB109" s="122" t="str">
        <f>TEXT(Z109,"###,###")</f>
        <v>2,938</v>
      </c>
      <c r="AD109" s="143">
        <f>Z109/($Z$4)*100</f>
        <v>16.79720999371105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3848</v>
      </c>
      <c r="Y110" s="125">
        <v>4318</v>
      </c>
      <c r="Z110" s="125">
        <v>4424</v>
      </c>
      <c r="AB110" s="122" t="str">
        <f>TEXT(Z110,"###,###")</f>
        <v>4,424</v>
      </c>
      <c r="AD110" s="143">
        <f>Z110/($Z$4)*100</f>
        <v>25.293007832599624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4000</v>
      </c>
      <c r="Y111" s="125">
        <v>4357</v>
      </c>
      <c r="Z111" s="125">
        <v>4738</v>
      </c>
      <c r="AB111" s="122" t="str">
        <f>TEXT(Z111,"###,###")</f>
        <v>4,738</v>
      </c>
      <c r="AD111" s="143">
        <f>Z111/($Z$4)*100</f>
        <v>27.088216797209995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15142</v>
      </c>
      <c r="Y112" s="125">
        <v>16396</v>
      </c>
      <c r="Z112" s="125">
        <v>17491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40.76</v>
      </c>
      <c r="U118" s="144">
        <v>39.83</v>
      </c>
      <c r="V118" s="144">
        <v>37.94</v>
      </c>
      <c r="W118" s="144">
        <v>39.1</v>
      </c>
      <c r="X118" s="144">
        <v>43.79</v>
      </c>
      <c r="Y118" s="144">
        <v>40.96</v>
      </c>
      <c r="Z118" s="144">
        <v>41.61</v>
      </c>
      <c r="AB118" s="122" t="str">
        <f>TEXT(Z118,"##.0")</f>
        <v>41.6</v>
      </c>
    </row>
    <row r="120" spans="19:32" x14ac:dyDescent="0.25">
      <c r="S120" s="115" t="s">
        <v>106</v>
      </c>
      <c r="T120" s="125">
        <v>8262</v>
      </c>
      <c r="U120" s="125">
        <v>8261</v>
      </c>
      <c r="V120" s="125">
        <v>8346</v>
      </c>
      <c r="W120" s="125">
        <v>8464</v>
      </c>
      <c r="X120" s="125">
        <v>8637</v>
      </c>
      <c r="Y120" s="125">
        <v>9082</v>
      </c>
      <c r="Z120" s="125">
        <v>9570</v>
      </c>
      <c r="AB120" s="122" t="str">
        <f>TEXT(Z120,"###,###")</f>
        <v>9,570</v>
      </c>
    </row>
    <row r="121" spans="19:32" x14ac:dyDescent="0.25">
      <c r="S121" s="115" t="s">
        <v>107</v>
      </c>
      <c r="T121" s="125">
        <v>1365</v>
      </c>
      <c r="U121" s="125">
        <v>1386</v>
      </c>
      <c r="V121" s="125">
        <v>1376</v>
      </c>
      <c r="W121" s="125">
        <v>1347</v>
      </c>
      <c r="X121" s="125">
        <v>1243</v>
      </c>
      <c r="Y121" s="125">
        <v>1397</v>
      </c>
      <c r="Z121" s="125">
        <v>1609</v>
      </c>
      <c r="AB121" s="122" t="str">
        <f>TEXT(Z121,"###,###")</f>
        <v>1,609</v>
      </c>
    </row>
    <row r="122" spans="19:32" x14ac:dyDescent="0.25">
      <c r="S122" s="115" t="s">
        <v>108</v>
      </c>
      <c r="T122" s="125">
        <v>1018</v>
      </c>
      <c r="U122" s="125">
        <v>985</v>
      </c>
      <c r="V122" s="125">
        <v>999</v>
      </c>
      <c r="W122" s="125">
        <v>1001</v>
      </c>
      <c r="X122" s="125">
        <v>888</v>
      </c>
      <c r="Y122" s="125">
        <v>949</v>
      </c>
      <c r="Z122" s="125">
        <v>1061</v>
      </c>
      <c r="AB122" s="122" t="str">
        <f>TEXT(Z122,"###,###")</f>
        <v>1,061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9280</v>
      </c>
      <c r="U124" s="125">
        <v>9246</v>
      </c>
      <c r="V124" s="125">
        <v>9345</v>
      </c>
      <c r="W124" s="125">
        <v>9465</v>
      </c>
      <c r="X124" s="125">
        <v>9525</v>
      </c>
      <c r="Y124" s="125">
        <v>10031</v>
      </c>
      <c r="Z124" s="125">
        <v>10631</v>
      </c>
      <c r="AB124" s="122" t="str">
        <f>TEXT(Z124,"###,###")</f>
        <v>10,631</v>
      </c>
      <c r="AD124" s="139">
        <f>Z124/$Z$7*100</f>
        <v>86.826200588043122</v>
      </c>
    </row>
    <row r="125" spans="19:32" x14ac:dyDescent="0.25">
      <c r="S125" s="115" t="s">
        <v>110</v>
      </c>
      <c r="T125" s="125">
        <v>2383</v>
      </c>
      <c r="U125" s="125">
        <v>2371</v>
      </c>
      <c r="V125" s="125">
        <v>2375</v>
      </c>
      <c r="W125" s="125">
        <v>2348</v>
      </c>
      <c r="X125" s="125">
        <v>2131</v>
      </c>
      <c r="Y125" s="125">
        <v>2346</v>
      </c>
      <c r="Z125" s="125">
        <v>2670</v>
      </c>
      <c r="AB125" s="122" t="str">
        <f>TEXT(Z125,"###,###")</f>
        <v>2,670</v>
      </c>
      <c r="AD125" s="139">
        <f>Z125/$Z$7*100</f>
        <v>21.806599150604377</v>
      </c>
    </row>
    <row r="127" spans="19:32" x14ac:dyDescent="0.25">
      <c r="S127" s="115" t="s">
        <v>111</v>
      </c>
      <c r="T127" s="125">
        <v>5819</v>
      </c>
      <c r="U127" s="125">
        <v>5858</v>
      </c>
      <c r="V127" s="125">
        <v>5878</v>
      </c>
      <c r="W127" s="125">
        <v>5915</v>
      </c>
      <c r="X127" s="125">
        <v>5851</v>
      </c>
      <c r="Y127" s="125">
        <v>6179</v>
      </c>
      <c r="Z127" s="125">
        <v>6638</v>
      </c>
      <c r="AB127" s="122" t="str">
        <f>TEXT(Z127,"###,###")</f>
        <v>6,638</v>
      </c>
      <c r="AD127" s="139">
        <f>Z127/$Z$7*100</f>
        <v>54.214309049330289</v>
      </c>
    </row>
    <row r="128" spans="19:32" x14ac:dyDescent="0.25">
      <c r="S128" s="115" t="s">
        <v>112</v>
      </c>
      <c r="T128" s="125">
        <v>4828</v>
      </c>
      <c r="U128" s="125">
        <v>4774</v>
      </c>
      <c r="V128" s="125">
        <v>4841</v>
      </c>
      <c r="W128" s="125">
        <v>4900</v>
      </c>
      <c r="X128" s="125">
        <v>4915</v>
      </c>
      <c r="Y128" s="125">
        <v>5249</v>
      </c>
      <c r="Z128" s="125">
        <v>5605</v>
      </c>
      <c r="AB128" s="122" t="str">
        <f>TEXT(Z128,"###,###")</f>
        <v>5,605</v>
      </c>
      <c r="AD128" s="139">
        <f>Z128/$Z$7*100</f>
        <v>45.777523685070236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35" id="{B703F1E2-7E9D-4A4E-8AF1-AD3F41C563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38" id="{97CA8407-B512-4A5E-A9A0-EC4DE94C26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41" id="{88AACF31-1575-4E35-84B2-0F965E2A13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44" id="{B604E1A5-092B-463B-81EF-600F586288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85F1E-79EC-485A-9C70-591927DF4C01}">
  <sheetPr codeName="Sheet13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Towong</v>
      </c>
      <c r="T1" s="113"/>
      <c r="U1" s="113"/>
      <c r="V1" s="113"/>
      <c r="W1" s="113"/>
      <c r="X1" s="113"/>
      <c r="Y1" s="114" t="str">
        <f>Y3</f>
        <v>8.68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187</v>
      </c>
      <c r="Y3" s="118" t="s">
        <v>274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8.68 Towong,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4665</v>
      </c>
      <c r="U4" s="121">
        <v>4725</v>
      </c>
      <c r="V4" s="121">
        <v>4817</v>
      </c>
      <c r="W4" s="121">
        <v>4804</v>
      </c>
      <c r="X4" s="121">
        <v>4687</v>
      </c>
      <c r="Y4" s="121">
        <v>4822</v>
      </c>
      <c r="Z4" s="121">
        <v>5315</v>
      </c>
      <c r="AB4" s="122" t="str">
        <f>TEXT(Z4,"###,###")</f>
        <v>5,315</v>
      </c>
      <c r="AD4" s="123">
        <f>Z4/Y4-1</f>
        <v>0.10223973454997926</v>
      </c>
      <c r="AF4" s="123">
        <f t="shared" ref="AF4:AF9" si="0">Z4/T4-1</f>
        <v>0.13933547695605575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2438</v>
      </c>
      <c r="U5" s="121">
        <v>2427</v>
      </c>
      <c r="V5" s="121">
        <v>2520</v>
      </c>
      <c r="W5" s="121">
        <v>2511</v>
      </c>
      <c r="X5" s="121">
        <v>2437</v>
      </c>
      <c r="Y5" s="121">
        <v>2532</v>
      </c>
      <c r="Z5" s="121">
        <v>2823</v>
      </c>
      <c r="AB5" s="122" t="str">
        <f>TEXT(Z5,"###,###")</f>
        <v>2,823</v>
      </c>
      <c r="AD5" s="123">
        <f t="shared" ref="AD5:AD9" si="1">Z5/Y5-1</f>
        <v>0.11492890995260674</v>
      </c>
      <c r="AF5" s="123">
        <f t="shared" si="0"/>
        <v>0.15791632485643969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2230</v>
      </c>
      <c r="U6" s="121">
        <v>2299</v>
      </c>
      <c r="V6" s="121">
        <v>2296</v>
      </c>
      <c r="W6" s="121">
        <v>2292</v>
      </c>
      <c r="X6" s="121">
        <v>2255</v>
      </c>
      <c r="Y6" s="121">
        <v>2290</v>
      </c>
      <c r="Z6" s="121">
        <v>2500</v>
      </c>
      <c r="AB6" s="122" t="str">
        <f>TEXT(Z6,"###,###")</f>
        <v>2,500</v>
      </c>
      <c r="AD6" s="123">
        <f t="shared" si="1"/>
        <v>9.1703056768559055E-2</v>
      </c>
      <c r="AF6" s="123">
        <f t="shared" si="0"/>
        <v>0.12107623318385641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3187</v>
      </c>
      <c r="U7" s="121">
        <v>3260</v>
      </c>
      <c r="V7" s="121">
        <v>3284</v>
      </c>
      <c r="W7" s="121">
        <v>3316</v>
      </c>
      <c r="X7" s="121">
        <v>3240</v>
      </c>
      <c r="Y7" s="121">
        <v>3325</v>
      </c>
      <c r="Z7" s="121">
        <v>3584</v>
      </c>
      <c r="AB7" s="122" t="str">
        <f>TEXT(Z7,"###,###")</f>
        <v>3,584</v>
      </c>
      <c r="AD7" s="123">
        <f t="shared" si="1"/>
        <v>7.7894736842105239E-2</v>
      </c>
      <c r="AF7" s="123">
        <f t="shared" si="0"/>
        <v>0.12456855977408221</v>
      </c>
    </row>
    <row r="8" spans="1:32" ht="17.25" customHeight="1" x14ac:dyDescent="0.25">
      <c r="A8" s="44" t="s">
        <v>13</v>
      </c>
      <c r="B8" s="45"/>
      <c r="C8" s="46"/>
      <c r="D8" s="47" t="str">
        <f>AB4</f>
        <v>5,315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3,584</v>
      </c>
      <c r="P8" s="48"/>
      <c r="S8" s="120" t="s">
        <v>88</v>
      </c>
      <c r="T8" s="121">
        <v>29202.81</v>
      </c>
      <c r="U8" s="121">
        <v>29865.15</v>
      </c>
      <c r="V8" s="121">
        <v>30185.75</v>
      </c>
      <c r="W8" s="121">
        <v>31668</v>
      </c>
      <c r="X8" s="121">
        <v>32923.24</v>
      </c>
      <c r="Y8" s="121">
        <v>33108</v>
      </c>
      <c r="Z8" s="121">
        <v>34072</v>
      </c>
      <c r="AB8" s="122" t="str">
        <f>TEXT(Z8,"$###,###")</f>
        <v>$34,072</v>
      </c>
      <c r="AD8" s="123">
        <f t="shared" si="1"/>
        <v>2.9116829769240127E-2</v>
      </c>
      <c r="AF8" s="123">
        <f t="shared" si="0"/>
        <v>0.16673703660709349</v>
      </c>
    </row>
    <row r="9" spans="1:32" x14ac:dyDescent="0.25">
      <c r="A9" s="52" t="s">
        <v>15</v>
      </c>
      <c r="B9" s="53"/>
      <c r="C9" s="54"/>
      <c r="D9" s="55">
        <f>AD104</f>
        <v>59.64252116650988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53.431919642857139</v>
      </c>
      <c r="P9" s="56" t="s">
        <v>89</v>
      </c>
      <c r="S9" s="120" t="s">
        <v>7</v>
      </c>
      <c r="T9" s="121">
        <v>125181871</v>
      </c>
      <c r="U9" s="121">
        <v>123380997</v>
      </c>
      <c r="V9" s="121">
        <v>134132412</v>
      </c>
      <c r="W9" s="121">
        <v>142570858</v>
      </c>
      <c r="X9" s="121">
        <v>144180583</v>
      </c>
      <c r="Y9" s="121">
        <v>148256850</v>
      </c>
      <c r="Z9" s="121">
        <v>159311836</v>
      </c>
      <c r="AB9" s="122" t="str">
        <f>TEXT(Z9/1000000,"$#,###.0")&amp;" mil"</f>
        <v>$159.3 mil</v>
      </c>
      <c r="AD9" s="123">
        <f t="shared" si="1"/>
        <v>7.4566443304306063E-2</v>
      </c>
      <c r="AF9" s="123">
        <f t="shared" si="0"/>
        <v>0.27264303311140003</v>
      </c>
    </row>
    <row r="10" spans="1:32" x14ac:dyDescent="0.25">
      <c r="A10" s="52" t="s">
        <v>18</v>
      </c>
      <c r="B10" s="53"/>
      <c r="C10" s="54"/>
      <c r="D10" s="55">
        <f>AD105</f>
        <v>20.357478833490124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46.651785714285715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78.822544642857139</v>
      </c>
      <c r="P11" s="56" t="s">
        <v>89</v>
      </c>
      <c r="S11" s="120" t="s">
        <v>30</v>
      </c>
      <c r="T11" s="125">
        <v>3484</v>
      </c>
      <c r="U11" s="125">
        <v>3551</v>
      </c>
      <c r="V11" s="125">
        <v>3642</v>
      </c>
      <c r="W11" s="125">
        <v>3626</v>
      </c>
      <c r="X11" s="125">
        <v>3589</v>
      </c>
      <c r="Y11" s="125">
        <v>3640</v>
      </c>
      <c r="Z11" s="125">
        <v>4011</v>
      </c>
    </row>
    <row r="12" spans="1:32" ht="28.5" customHeight="1" x14ac:dyDescent="0.25">
      <c r="A12" s="52" t="s">
        <v>20</v>
      </c>
      <c r="B12" s="54"/>
      <c r="C12" s="54"/>
      <c r="D12" s="55">
        <f>AD108</f>
        <v>20.602069614299154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36.5234375</v>
      </c>
      <c r="P12" s="56" t="s">
        <v>89</v>
      </c>
      <c r="S12" s="120" t="s">
        <v>31</v>
      </c>
      <c r="T12" s="125">
        <v>1184</v>
      </c>
      <c r="U12" s="125">
        <v>1175</v>
      </c>
      <c r="V12" s="125">
        <v>1177</v>
      </c>
      <c r="W12" s="125">
        <v>1177</v>
      </c>
      <c r="X12" s="125">
        <v>1104</v>
      </c>
      <c r="Y12" s="125">
        <v>1182</v>
      </c>
      <c r="Z12" s="125">
        <v>1307</v>
      </c>
    </row>
    <row r="13" spans="1:32" ht="15" customHeight="1" x14ac:dyDescent="0.25">
      <c r="A13" s="52" t="s">
        <v>21</v>
      </c>
      <c r="B13" s="54"/>
      <c r="C13" s="54"/>
      <c r="D13" s="55">
        <f>AD109</f>
        <v>16.368767638758229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47.0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20.282220131702726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22.803386641580435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544</v>
      </c>
      <c r="Z15" s="125">
        <v>558</v>
      </c>
      <c r="AB15" s="129">
        <f t="shared" ref="AB15:AB34" si="2">IF(Z15="np",0,Z15/$Z$34)</f>
        <v>0.10496613995485328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19</v>
      </c>
      <c r="Z16" s="125">
        <v>19</v>
      </c>
      <c r="AB16" s="129">
        <f t="shared" si="2"/>
        <v>3.5741158765989467E-3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236</v>
      </c>
      <c r="Z17" s="125">
        <v>334</v>
      </c>
      <c r="AB17" s="129">
        <f t="shared" si="2"/>
        <v>6.2829194883370951E-2</v>
      </c>
    </row>
    <row r="18" spans="1:28" x14ac:dyDescent="0.25">
      <c r="A18" s="82" t="str">
        <f>$S$1&amp;" ("&amp;$T$2&amp;" to "&amp;$Z$2&amp;")"</f>
        <v>Towong (2011-12 to 2017-18)</v>
      </c>
      <c r="B18" s="82"/>
      <c r="C18" s="82"/>
      <c r="D18" s="82"/>
      <c r="E18" s="82"/>
      <c r="F18" s="82"/>
      <c r="G18" s="82" t="str">
        <f>$S$1&amp;" ("&amp;$T$2&amp;" to "&amp;$Z$2&amp;")"</f>
        <v>Towong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64</v>
      </c>
      <c r="Z18" s="125">
        <v>69</v>
      </c>
      <c r="AB18" s="129">
        <f t="shared" si="2"/>
        <v>1.2979683972911963E-2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312</v>
      </c>
      <c r="Z19" s="125">
        <v>414</v>
      </c>
      <c r="AB19" s="129">
        <f t="shared" si="2"/>
        <v>7.7878103837471777E-2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105</v>
      </c>
      <c r="Z20" s="125">
        <v>131</v>
      </c>
      <c r="AB20" s="129">
        <f t="shared" si="2"/>
        <v>2.4642588412340106E-2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268</v>
      </c>
      <c r="Z21" s="125">
        <v>325</v>
      </c>
      <c r="AB21" s="129">
        <f t="shared" si="2"/>
        <v>6.1136192626034612E-2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241</v>
      </c>
      <c r="Z22" s="125">
        <v>325</v>
      </c>
      <c r="AB22" s="129">
        <f t="shared" si="2"/>
        <v>6.1136192626034612E-2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197</v>
      </c>
      <c r="Z23" s="125">
        <v>232</v>
      </c>
      <c r="AB23" s="129">
        <f t="shared" si="2"/>
        <v>4.3641835966892403E-2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13</v>
      </c>
      <c r="Z24" s="125">
        <v>12</v>
      </c>
      <c r="AB24" s="129">
        <f t="shared" si="2"/>
        <v>2.257336343115124E-3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101</v>
      </c>
      <c r="Z25" s="125">
        <v>117</v>
      </c>
      <c r="AB25" s="129">
        <f t="shared" si="2"/>
        <v>2.2009029345372459E-2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58</v>
      </c>
      <c r="Z26" s="125">
        <v>82</v>
      </c>
      <c r="AB26" s="129">
        <f t="shared" si="2"/>
        <v>1.5425131677953348E-2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182</v>
      </c>
      <c r="Z27" s="125">
        <v>211</v>
      </c>
      <c r="AB27" s="129">
        <f t="shared" si="2"/>
        <v>3.9691497366440932E-2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171</v>
      </c>
      <c r="Z28" s="125">
        <v>203</v>
      </c>
      <c r="AB28" s="129">
        <f t="shared" si="2"/>
        <v>3.8186606471030851E-2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312</v>
      </c>
      <c r="Z29" s="125">
        <v>322</v>
      </c>
      <c r="AB29" s="129">
        <f t="shared" si="2"/>
        <v>6.0571858540255832E-2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355</v>
      </c>
      <c r="Z30" s="125">
        <v>374</v>
      </c>
      <c r="AB30" s="129">
        <f t="shared" si="2"/>
        <v>7.0353649360421364E-2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569</v>
      </c>
      <c r="Z31" s="125">
        <v>599</v>
      </c>
      <c r="AB31" s="129">
        <f t="shared" si="2"/>
        <v>0.11267870579382995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45</v>
      </c>
      <c r="Z32" s="125">
        <v>54</v>
      </c>
      <c r="AB32" s="129">
        <f t="shared" si="2"/>
        <v>1.0158013544018058E-2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112</v>
      </c>
      <c r="Z33" s="125">
        <v>146</v>
      </c>
      <c r="AB33" s="129">
        <f t="shared" si="2"/>
        <v>2.7464258841234011E-2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4822</v>
      </c>
      <c r="Z34" s="132">
        <v>5316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7</v>
      </c>
      <c r="Y44" s="125">
        <v>0</v>
      </c>
      <c r="Z44" s="125">
        <v>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52</v>
      </c>
      <c r="Y45" s="125">
        <v>40</v>
      </c>
      <c r="Z45" s="125">
        <v>69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125</v>
      </c>
      <c r="Y46" s="125">
        <v>159</v>
      </c>
      <c r="Z46" s="125">
        <v>177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181</v>
      </c>
      <c r="Y47" s="125">
        <v>191</v>
      </c>
      <c r="Z47" s="125">
        <v>199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204</v>
      </c>
      <c r="Y48" s="125">
        <v>200</v>
      </c>
      <c r="Z48" s="125">
        <v>241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Towong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137</v>
      </c>
      <c r="Y49" s="125">
        <v>158</v>
      </c>
      <c r="Z49" s="125">
        <v>178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149</v>
      </c>
      <c r="Y50" s="125">
        <v>165</v>
      </c>
      <c r="Z50" s="125">
        <v>205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206</v>
      </c>
      <c r="Y51" s="125">
        <v>180</v>
      </c>
      <c r="Z51" s="125">
        <v>192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220</v>
      </c>
      <c r="Y52" s="125">
        <v>224</v>
      </c>
      <c r="Z52" s="125">
        <v>258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304</v>
      </c>
      <c r="Y53" s="125">
        <v>321</v>
      </c>
      <c r="Z53" s="125">
        <v>328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287</v>
      </c>
      <c r="Y54" s="125">
        <v>297</v>
      </c>
      <c r="Z54" s="125">
        <v>326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242</v>
      </c>
      <c r="Y55" s="125">
        <v>274</v>
      </c>
      <c r="Z55" s="125">
        <v>290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177</v>
      </c>
      <c r="Y56" s="125">
        <v>166</v>
      </c>
      <c r="Z56" s="125">
        <v>160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69</v>
      </c>
      <c r="Y57" s="125">
        <v>86</v>
      </c>
      <c r="Z57" s="125">
        <v>105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24</v>
      </c>
      <c r="Y58" s="125">
        <v>33</v>
      </c>
      <c r="Z58" s="125">
        <v>41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18</v>
      </c>
      <c r="Y59" s="125">
        <v>19</v>
      </c>
      <c r="Z59" s="125">
        <v>21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14</v>
      </c>
      <c r="Y60" s="125">
        <v>16</v>
      </c>
      <c r="Z60" s="125">
        <v>18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2434</v>
      </c>
      <c r="Y61" s="125">
        <v>2532</v>
      </c>
      <c r="Z61" s="125">
        <v>2823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3</v>
      </c>
      <c r="Z63" s="125">
        <v>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Towong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63</v>
      </c>
      <c r="Y64" s="125">
        <v>49</v>
      </c>
      <c r="Z64" s="125">
        <v>65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130</v>
      </c>
      <c r="Y65" s="125">
        <v>124</v>
      </c>
      <c r="Z65" s="125">
        <v>112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160</v>
      </c>
      <c r="Y66" s="125">
        <v>163</v>
      </c>
      <c r="Z66" s="125">
        <v>154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192</v>
      </c>
      <c r="Y67" s="125">
        <v>176</v>
      </c>
      <c r="Z67" s="125">
        <v>210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163</v>
      </c>
      <c r="Y68" s="125">
        <v>167</v>
      </c>
      <c r="Z68" s="125">
        <v>205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162</v>
      </c>
      <c r="Y69" s="125">
        <v>171</v>
      </c>
      <c r="Z69" s="125">
        <v>160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196</v>
      </c>
      <c r="Y70" s="125">
        <v>177</v>
      </c>
      <c r="Z70" s="125">
        <v>208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235</v>
      </c>
      <c r="Y71" s="125">
        <v>249</v>
      </c>
      <c r="Z71" s="125">
        <v>269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294</v>
      </c>
      <c r="Y72" s="125">
        <v>284</v>
      </c>
      <c r="Z72" s="125">
        <v>303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262</v>
      </c>
      <c r="Y73" s="125">
        <v>271</v>
      </c>
      <c r="Z73" s="125">
        <v>280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199</v>
      </c>
      <c r="Y74" s="125">
        <v>217</v>
      </c>
      <c r="Z74" s="125">
        <v>252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108</v>
      </c>
      <c r="Y75" s="125">
        <v>118</v>
      </c>
      <c r="Z75" s="125">
        <v>132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49</v>
      </c>
      <c r="Y76" s="125">
        <v>72</v>
      </c>
      <c r="Z76" s="125">
        <v>65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25</v>
      </c>
      <c r="Y77" s="125">
        <v>24</v>
      </c>
      <c r="Z77" s="125">
        <v>35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21</v>
      </c>
      <c r="Y78" s="125">
        <v>15</v>
      </c>
      <c r="Z78" s="125">
        <v>15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10</v>
      </c>
      <c r="Y79" s="125">
        <v>11</v>
      </c>
      <c r="Z79" s="125">
        <v>10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2253</v>
      </c>
      <c r="Y80" s="125">
        <v>2290</v>
      </c>
      <c r="Z80" s="125">
        <v>2496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Towong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146</v>
      </c>
      <c r="Y83" s="125">
        <v>155</v>
      </c>
      <c r="Z83" s="125">
        <v>177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133</v>
      </c>
      <c r="Y84" s="125">
        <v>138</v>
      </c>
      <c r="Z84" s="125">
        <v>145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5,315</v>
      </c>
      <c r="D85" s="96">
        <f t="shared" ref="D85:D90" si="4">AD4</f>
        <v>0.10223973454997926</v>
      </c>
      <c r="E85" s="97">
        <f t="shared" ref="E85:E90" si="5">AD4</f>
        <v>0.10223973454997926</v>
      </c>
      <c r="F85" s="96">
        <f t="shared" ref="F85:F90" si="6">AF4</f>
        <v>0.13933547695605575</v>
      </c>
      <c r="G85" s="97">
        <f t="shared" ref="G85:G90" si="7">AF4</f>
        <v>0.13933547695605575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273</v>
      </c>
      <c r="Y85" s="125">
        <v>282</v>
      </c>
      <c r="Z85" s="125">
        <v>304</v>
      </c>
    </row>
    <row r="86" spans="1:32" ht="15" customHeight="1" x14ac:dyDescent="0.25">
      <c r="A86" s="98" t="s">
        <v>4</v>
      </c>
      <c r="B86" s="95"/>
      <c r="C86" s="109" t="str">
        <f t="shared" si="3"/>
        <v>2,823</v>
      </c>
      <c r="D86" s="96">
        <f t="shared" si="4"/>
        <v>0.11492890995260674</v>
      </c>
      <c r="E86" s="97">
        <f t="shared" si="5"/>
        <v>0.11492890995260674</v>
      </c>
      <c r="F86" s="96">
        <f t="shared" si="6"/>
        <v>0.15791632485643969</v>
      </c>
      <c r="G86" s="97">
        <f t="shared" si="7"/>
        <v>0.15791632485643969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87</v>
      </c>
      <c r="Y86" s="125">
        <v>89</v>
      </c>
      <c r="Z86" s="125">
        <v>100</v>
      </c>
    </row>
    <row r="87" spans="1:32" ht="15" customHeight="1" x14ac:dyDescent="0.25">
      <c r="A87" s="98" t="s">
        <v>5</v>
      </c>
      <c r="B87" s="95"/>
      <c r="C87" s="109" t="str">
        <f t="shared" si="3"/>
        <v>2,500</v>
      </c>
      <c r="D87" s="96">
        <f t="shared" si="4"/>
        <v>9.1703056768559055E-2</v>
      </c>
      <c r="E87" s="97">
        <f t="shared" si="5"/>
        <v>9.1703056768559055E-2</v>
      </c>
      <c r="F87" s="96">
        <f t="shared" si="6"/>
        <v>0.12107623318385641</v>
      </c>
      <c r="G87" s="97">
        <f t="shared" si="7"/>
        <v>0.12107623318385641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51</v>
      </c>
      <c r="Y87" s="125">
        <v>51</v>
      </c>
      <c r="Z87" s="125">
        <v>54</v>
      </c>
    </row>
    <row r="88" spans="1:32" ht="15" customHeight="1" x14ac:dyDescent="0.25">
      <c r="A88" s="95" t="s">
        <v>6</v>
      </c>
      <c r="B88" s="95"/>
      <c r="C88" s="109" t="str">
        <f t="shared" si="3"/>
        <v>3,584</v>
      </c>
      <c r="D88" s="96">
        <f t="shared" si="4"/>
        <v>7.7894736842105239E-2</v>
      </c>
      <c r="E88" s="97">
        <f t="shared" si="5"/>
        <v>7.7894736842105239E-2</v>
      </c>
      <c r="F88" s="96">
        <f t="shared" si="6"/>
        <v>0.12456855977408221</v>
      </c>
      <c r="G88" s="97">
        <f t="shared" si="7"/>
        <v>0.12456855977408221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67</v>
      </c>
      <c r="Y88" s="125">
        <v>68</v>
      </c>
      <c r="Z88" s="125">
        <v>67</v>
      </c>
    </row>
    <row r="89" spans="1:32" ht="15" customHeight="1" x14ac:dyDescent="0.25">
      <c r="A89" s="95" t="s">
        <v>104</v>
      </c>
      <c r="B89" s="95"/>
      <c r="C89" s="146" t="str">
        <f t="shared" si="3"/>
        <v>$34,072</v>
      </c>
      <c r="D89" s="96">
        <f t="shared" si="4"/>
        <v>2.9116829769240127E-2</v>
      </c>
      <c r="E89" s="97">
        <f t="shared" si="5"/>
        <v>2.9116829769240127E-2</v>
      </c>
      <c r="F89" s="96">
        <f t="shared" si="6"/>
        <v>0.16673703660709349</v>
      </c>
      <c r="G89" s="97">
        <f t="shared" si="7"/>
        <v>0.16673703660709349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173</v>
      </c>
      <c r="Y89" s="125">
        <v>171</v>
      </c>
      <c r="Z89" s="125">
        <v>186</v>
      </c>
    </row>
    <row r="90" spans="1:32" ht="15" customHeight="1" x14ac:dyDescent="0.25">
      <c r="A90" s="95" t="s">
        <v>7</v>
      </c>
      <c r="B90" s="95"/>
      <c r="C90" s="109" t="str">
        <f t="shared" si="3"/>
        <v>$159.3 mil</v>
      </c>
      <c r="D90" s="96">
        <f t="shared" si="4"/>
        <v>7.4566443304306063E-2</v>
      </c>
      <c r="E90" s="97">
        <f t="shared" si="5"/>
        <v>7.4566443304306063E-2</v>
      </c>
      <c r="F90" s="96">
        <f t="shared" si="6"/>
        <v>0.27264303311140003</v>
      </c>
      <c r="G90" s="97">
        <f t="shared" si="7"/>
        <v>0.27264303311140003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249</v>
      </c>
      <c r="Y90" s="125">
        <v>257</v>
      </c>
      <c r="Z90" s="125">
        <v>274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1733</v>
      </c>
      <c r="Y91" s="125">
        <v>1780</v>
      </c>
      <c r="Z91" s="125">
        <v>1919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109</v>
      </c>
      <c r="Y93" s="125">
        <v>108</v>
      </c>
      <c r="Z93" s="125">
        <v>128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293</v>
      </c>
      <c r="Y94" s="125">
        <v>311</v>
      </c>
      <c r="Z94" s="125">
        <v>294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45</v>
      </c>
      <c r="Y95" s="125">
        <v>44</v>
      </c>
      <c r="Z95" s="125">
        <v>51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172</v>
      </c>
      <c r="Y96" s="125">
        <v>194</v>
      </c>
      <c r="Z96" s="125">
        <v>217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220</v>
      </c>
      <c r="Y97" s="125">
        <v>238</v>
      </c>
      <c r="Z97" s="125">
        <v>252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113</v>
      </c>
      <c r="Y98" s="125">
        <v>114</v>
      </c>
      <c r="Z98" s="125">
        <v>114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12</v>
      </c>
      <c r="Y99" s="125">
        <v>10</v>
      </c>
      <c r="Z99" s="125">
        <v>17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115</v>
      </c>
      <c r="Y100" s="125">
        <v>111</v>
      </c>
      <c r="Z100" s="125">
        <v>130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1502</v>
      </c>
      <c r="Y101" s="125">
        <v>1545</v>
      </c>
      <c r="Z101" s="125">
        <v>1669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2649</v>
      </c>
      <c r="Y104" s="125">
        <v>2850</v>
      </c>
      <c r="Z104" s="125">
        <v>3170</v>
      </c>
      <c r="AB104" s="122" t="str">
        <f>TEXT(Z104,"###,###")</f>
        <v>3,170</v>
      </c>
      <c r="AD104" s="143">
        <f>Z104/($Z$4)*100</f>
        <v>59.64252116650988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1045</v>
      </c>
      <c r="Y105" s="125">
        <v>1058</v>
      </c>
      <c r="Z105" s="125">
        <v>1082</v>
      </c>
      <c r="AB105" s="122" t="str">
        <f>TEXT(Z105,"###,###")</f>
        <v>1,082</v>
      </c>
      <c r="AD105" s="143">
        <f>Z105/($Z$4)*100</f>
        <v>20.357478833490124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3694</v>
      </c>
      <c r="Y106" s="132">
        <v>3908</v>
      </c>
      <c r="Z106" s="132">
        <v>4252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897</v>
      </c>
      <c r="Y108" s="125">
        <v>941</v>
      </c>
      <c r="Z108" s="125">
        <v>1095</v>
      </c>
      <c r="AB108" s="122" t="str">
        <f>TEXT(Z108,"###,###")</f>
        <v>1,095</v>
      </c>
      <c r="AD108" s="143">
        <f>Z108/($Z$4)*100</f>
        <v>20.602069614299154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760</v>
      </c>
      <c r="Y109" s="125">
        <v>822</v>
      </c>
      <c r="Z109" s="125">
        <v>870</v>
      </c>
      <c r="AB109" s="122" t="str">
        <f>TEXT(Z109,"###,###")</f>
        <v>870</v>
      </c>
      <c r="AD109" s="143">
        <f>Z109/($Z$4)*100</f>
        <v>16.368767638758229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955</v>
      </c>
      <c r="Y110" s="125">
        <v>1002</v>
      </c>
      <c r="Z110" s="125">
        <v>1078</v>
      </c>
      <c r="AB110" s="122" t="str">
        <f>TEXT(Z110,"###,###")</f>
        <v>1,078</v>
      </c>
      <c r="AD110" s="143">
        <f>Z110/($Z$4)*100</f>
        <v>20.282220131702726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1084</v>
      </c>
      <c r="Y111" s="125">
        <v>1143</v>
      </c>
      <c r="Z111" s="125">
        <v>1212</v>
      </c>
      <c r="AB111" s="122" t="str">
        <f>TEXT(Z111,"###,###")</f>
        <v>1,212</v>
      </c>
      <c r="AD111" s="143">
        <f>Z111/($Z$4)*100</f>
        <v>22.803386641580435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4692</v>
      </c>
      <c r="Y112" s="125">
        <v>4822</v>
      </c>
      <c r="Z112" s="125">
        <v>5319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45.88</v>
      </c>
      <c r="U118" s="144">
        <v>48.04</v>
      </c>
      <c r="V118" s="144">
        <v>49.17</v>
      </c>
      <c r="W118" s="144">
        <v>43.38</v>
      </c>
      <c r="X118" s="144">
        <v>44.35</v>
      </c>
      <c r="Y118" s="144">
        <v>46.99</v>
      </c>
      <c r="Z118" s="144">
        <v>46.96</v>
      </c>
      <c r="AB118" s="122" t="str">
        <f>TEXT(Z118,"##.0")</f>
        <v>47.0</v>
      </c>
    </row>
    <row r="120" spans="19:32" x14ac:dyDescent="0.25">
      <c r="S120" s="115" t="s">
        <v>106</v>
      </c>
      <c r="T120" s="125">
        <v>2003</v>
      </c>
      <c r="U120" s="125">
        <v>2081</v>
      </c>
      <c r="V120" s="125">
        <v>2102</v>
      </c>
      <c r="W120" s="125">
        <v>2139</v>
      </c>
      <c r="X120" s="125">
        <v>2140</v>
      </c>
      <c r="Y120" s="125">
        <v>2143</v>
      </c>
      <c r="Z120" s="125">
        <v>2274</v>
      </c>
      <c r="AB120" s="122" t="str">
        <f>TEXT(Z120,"###,###")</f>
        <v>2,274</v>
      </c>
    </row>
    <row r="121" spans="19:32" x14ac:dyDescent="0.25">
      <c r="S121" s="115" t="s">
        <v>107</v>
      </c>
      <c r="T121" s="125">
        <v>675</v>
      </c>
      <c r="U121" s="125">
        <v>699</v>
      </c>
      <c r="V121" s="125">
        <v>672</v>
      </c>
      <c r="W121" s="125">
        <v>674</v>
      </c>
      <c r="X121" s="125">
        <v>627</v>
      </c>
      <c r="Y121" s="125">
        <v>676</v>
      </c>
      <c r="Z121" s="125">
        <v>758</v>
      </c>
      <c r="AB121" s="122" t="str">
        <f>TEXT(Z121,"###,###")</f>
        <v>758</v>
      </c>
    </row>
    <row r="122" spans="19:32" x14ac:dyDescent="0.25">
      <c r="S122" s="115" t="s">
        <v>108</v>
      </c>
      <c r="T122" s="125">
        <v>508</v>
      </c>
      <c r="U122" s="125">
        <v>472</v>
      </c>
      <c r="V122" s="125">
        <v>499</v>
      </c>
      <c r="W122" s="125">
        <v>505</v>
      </c>
      <c r="X122" s="125">
        <v>479</v>
      </c>
      <c r="Y122" s="125">
        <v>506</v>
      </c>
      <c r="Z122" s="125">
        <v>551</v>
      </c>
      <c r="AB122" s="122" t="str">
        <f>TEXT(Z122,"###,###")</f>
        <v>551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2511</v>
      </c>
      <c r="U124" s="125">
        <v>2553</v>
      </c>
      <c r="V124" s="125">
        <v>2601</v>
      </c>
      <c r="W124" s="125">
        <v>2644</v>
      </c>
      <c r="X124" s="125">
        <v>2619</v>
      </c>
      <c r="Y124" s="125">
        <v>2649</v>
      </c>
      <c r="Z124" s="125">
        <v>2825</v>
      </c>
      <c r="AB124" s="122" t="str">
        <f>TEXT(Z124,"###,###")</f>
        <v>2,825</v>
      </c>
      <c r="AD124" s="139">
        <f>Z124/$Z$7*100</f>
        <v>78.822544642857139</v>
      </c>
    </row>
    <row r="125" spans="19:32" x14ac:dyDescent="0.25">
      <c r="S125" s="115" t="s">
        <v>110</v>
      </c>
      <c r="T125" s="125">
        <v>1183</v>
      </c>
      <c r="U125" s="125">
        <v>1171</v>
      </c>
      <c r="V125" s="125">
        <v>1171</v>
      </c>
      <c r="W125" s="125">
        <v>1179</v>
      </c>
      <c r="X125" s="125">
        <v>1106</v>
      </c>
      <c r="Y125" s="125">
        <v>1182</v>
      </c>
      <c r="Z125" s="125">
        <v>1309</v>
      </c>
      <c r="AB125" s="122" t="str">
        <f>TEXT(Z125,"###,###")</f>
        <v>1,309</v>
      </c>
      <c r="AD125" s="139">
        <f>Z125/$Z$7*100</f>
        <v>36.5234375</v>
      </c>
    </row>
    <row r="127" spans="19:32" x14ac:dyDescent="0.25">
      <c r="S127" s="115" t="s">
        <v>111</v>
      </c>
      <c r="T127" s="125">
        <v>1730</v>
      </c>
      <c r="U127" s="125">
        <v>1743</v>
      </c>
      <c r="V127" s="125">
        <v>1754</v>
      </c>
      <c r="W127" s="125">
        <v>1780</v>
      </c>
      <c r="X127" s="125">
        <v>1734</v>
      </c>
      <c r="Y127" s="125">
        <v>1780</v>
      </c>
      <c r="Z127" s="125">
        <v>1915</v>
      </c>
      <c r="AB127" s="122" t="str">
        <f>TEXT(Z127,"###,###")</f>
        <v>1,915</v>
      </c>
      <c r="AD127" s="139">
        <f>Z127/$Z$7*100</f>
        <v>53.431919642857139</v>
      </c>
    </row>
    <row r="128" spans="19:32" x14ac:dyDescent="0.25">
      <c r="S128" s="115" t="s">
        <v>112</v>
      </c>
      <c r="T128" s="125">
        <v>1461</v>
      </c>
      <c r="U128" s="125">
        <v>1515</v>
      </c>
      <c r="V128" s="125">
        <v>1525</v>
      </c>
      <c r="W128" s="125">
        <v>1535</v>
      </c>
      <c r="X128" s="125">
        <v>1503</v>
      </c>
      <c r="Y128" s="125">
        <v>1545</v>
      </c>
      <c r="Z128" s="125">
        <v>1672</v>
      </c>
      <c r="AB128" s="122" t="str">
        <f>TEXT(Z128,"###,###")</f>
        <v>1,672</v>
      </c>
      <c r="AD128" s="139">
        <f>Z128/$Z$7*100</f>
        <v>46.651785714285715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5" id="{1066C58A-B563-4E7B-B39A-A20E50522B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28" id="{1F1BA1AB-9280-4326-8EDF-F7643F3A1E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31" id="{77FFE5F9-163C-4A90-8582-A2CE8A66D9E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34" id="{40531E79-DB06-48D1-829C-4AFC1FA9B6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4589B-05AE-4E6F-8F25-0D523801DBCD}">
  <sheetPr codeName="Sheet7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Baw Baw</v>
      </c>
      <c r="T1" s="113"/>
      <c r="U1" s="113"/>
      <c r="V1" s="113"/>
      <c r="W1" s="113"/>
      <c r="X1" s="113"/>
      <c r="Y1" s="114" t="str">
        <f>Y3</f>
        <v>8.6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121</v>
      </c>
      <c r="Y3" s="118" t="s">
        <v>218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8.6 Baw Baw,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32620</v>
      </c>
      <c r="U4" s="121">
        <v>33397</v>
      </c>
      <c r="V4" s="121">
        <v>34423</v>
      </c>
      <c r="W4" s="121">
        <v>34818</v>
      </c>
      <c r="X4" s="121">
        <v>35558</v>
      </c>
      <c r="Y4" s="121">
        <v>37715</v>
      </c>
      <c r="Z4" s="121">
        <v>39352</v>
      </c>
      <c r="AB4" s="122" t="str">
        <f>TEXT(Z4,"###,###")</f>
        <v>39,352</v>
      </c>
      <c r="AD4" s="123">
        <f>Z4/Y4-1</f>
        <v>4.3404480975739013E-2</v>
      </c>
      <c r="AF4" s="123">
        <f t="shared" ref="AF4:AF9" si="0">Z4/T4-1</f>
        <v>0.20637645616186395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16871</v>
      </c>
      <c r="U5" s="121">
        <v>17203</v>
      </c>
      <c r="V5" s="121">
        <v>17790</v>
      </c>
      <c r="W5" s="121">
        <v>17853</v>
      </c>
      <c r="X5" s="121">
        <v>18104</v>
      </c>
      <c r="Y5" s="121">
        <v>19209</v>
      </c>
      <c r="Z5" s="121">
        <v>20212</v>
      </c>
      <c r="AB5" s="122" t="str">
        <f>TEXT(Z5,"###,###")</f>
        <v>20,212</v>
      </c>
      <c r="AD5" s="123">
        <f t="shared" ref="AD5:AD9" si="1">Z5/Y5-1</f>
        <v>5.2215107501691893E-2</v>
      </c>
      <c r="AF5" s="123">
        <f t="shared" si="0"/>
        <v>0.19803212613360199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15749</v>
      </c>
      <c r="U6" s="121">
        <v>16194</v>
      </c>
      <c r="V6" s="121">
        <v>16633</v>
      </c>
      <c r="W6" s="121">
        <v>16965</v>
      </c>
      <c r="X6" s="121">
        <v>17454</v>
      </c>
      <c r="Y6" s="121">
        <v>18506</v>
      </c>
      <c r="Z6" s="121">
        <v>19140</v>
      </c>
      <c r="AB6" s="122" t="str">
        <f>TEXT(Z6,"###,###")</f>
        <v>19,140</v>
      </c>
      <c r="AD6" s="123">
        <f t="shared" si="1"/>
        <v>3.4259159191613486E-2</v>
      </c>
      <c r="AF6" s="123">
        <f t="shared" si="0"/>
        <v>0.21531525811162622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23674</v>
      </c>
      <c r="U7" s="121">
        <v>24099</v>
      </c>
      <c r="V7" s="121">
        <v>24565</v>
      </c>
      <c r="W7" s="121">
        <v>24784</v>
      </c>
      <c r="X7" s="121">
        <v>25532</v>
      </c>
      <c r="Y7" s="121">
        <v>26717</v>
      </c>
      <c r="Z7" s="121">
        <v>28125</v>
      </c>
      <c r="AB7" s="122" t="str">
        <f>TEXT(Z7,"###,###")</f>
        <v>28,125</v>
      </c>
      <c r="AD7" s="123">
        <f t="shared" si="1"/>
        <v>5.2700527753864579E-2</v>
      </c>
      <c r="AF7" s="123">
        <f t="shared" si="0"/>
        <v>0.18801216524457209</v>
      </c>
    </row>
    <row r="8" spans="1:32" ht="17.25" customHeight="1" x14ac:dyDescent="0.25">
      <c r="A8" s="44" t="s">
        <v>13</v>
      </c>
      <c r="B8" s="45"/>
      <c r="C8" s="46"/>
      <c r="D8" s="47" t="str">
        <f>AB4</f>
        <v>39,352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28,125</v>
      </c>
      <c r="P8" s="48"/>
      <c r="S8" s="120" t="s">
        <v>88</v>
      </c>
      <c r="T8" s="121">
        <v>34116.519999999997</v>
      </c>
      <c r="U8" s="121">
        <v>35295.94</v>
      </c>
      <c r="V8" s="121">
        <v>36040</v>
      </c>
      <c r="W8" s="121">
        <v>37030.75</v>
      </c>
      <c r="X8" s="121">
        <v>39056</v>
      </c>
      <c r="Y8" s="121">
        <v>38668</v>
      </c>
      <c r="Z8" s="121">
        <v>41672.93</v>
      </c>
      <c r="AB8" s="122" t="str">
        <f>TEXT(Z8,"$###,###")</f>
        <v>$41,673</v>
      </c>
      <c r="AD8" s="123">
        <f t="shared" si="1"/>
        <v>7.7711027205958461E-2</v>
      </c>
      <c r="AF8" s="123">
        <f t="shared" si="0"/>
        <v>0.22148829951003224</v>
      </c>
    </row>
    <row r="9" spans="1:32" x14ac:dyDescent="0.25">
      <c r="A9" s="52" t="s">
        <v>15</v>
      </c>
      <c r="B9" s="53"/>
      <c r="C9" s="54"/>
      <c r="D9" s="55">
        <f>AD104</f>
        <v>70.6444399268144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51.985777777777777</v>
      </c>
      <c r="P9" s="56" t="s">
        <v>89</v>
      </c>
      <c r="S9" s="120" t="s">
        <v>7</v>
      </c>
      <c r="T9" s="121">
        <v>1024887745</v>
      </c>
      <c r="U9" s="121">
        <v>1051497181</v>
      </c>
      <c r="V9" s="121">
        <v>1124777409</v>
      </c>
      <c r="W9" s="121">
        <v>1177015846</v>
      </c>
      <c r="X9" s="121">
        <v>1234257789</v>
      </c>
      <c r="Y9" s="121">
        <v>1318520522</v>
      </c>
      <c r="Z9" s="121">
        <v>1448683890</v>
      </c>
      <c r="AB9" s="122" t="str">
        <f>TEXT(Z9/1000000,"$#,###.0")&amp;" mil"</f>
        <v>$1,448.7 mil</v>
      </c>
      <c r="AD9" s="123">
        <f t="shared" si="1"/>
        <v>9.8719258311248392E-2</v>
      </c>
      <c r="AF9" s="123">
        <f t="shared" si="0"/>
        <v>0.41350493950925338</v>
      </c>
    </row>
    <row r="10" spans="1:32" x14ac:dyDescent="0.25">
      <c r="A10" s="52" t="s">
        <v>18</v>
      </c>
      <c r="B10" s="53"/>
      <c r="C10" s="54"/>
      <c r="D10" s="55">
        <f>AD105</f>
        <v>16.827607237243342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48.014222222222223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87.925333333333327</v>
      </c>
      <c r="P11" s="56" t="s">
        <v>89</v>
      </c>
      <c r="S11" s="120" t="s">
        <v>30</v>
      </c>
      <c r="T11" s="125">
        <v>26792</v>
      </c>
      <c r="U11" s="125">
        <v>27651</v>
      </c>
      <c r="V11" s="125">
        <v>28673</v>
      </c>
      <c r="W11" s="125">
        <v>29214</v>
      </c>
      <c r="X11" s="125">
        <v>29942</v>
      </c>
      <c r="Y11" s="125">
        <v>31831</v>
      </c>
      <c r="Z11" s="125">
        <v>33252</v>
      </c>
    </row>
    <row r="12" spans="1:32" ht="28.5" customHeight="1" x14ac:dyDescent="0.25">
      <c r="A12" s="52" t="s">
        <v>20</v>
      </c>
      <c r="B12" s="54"/>
      <c r="C12" s="54"/>
      <c r="D12" s="55">
        <f>AD108</f>
        <v>19.244256962797316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21.685333333333332</v>
      </c>
      <c r="P12" s="56" t="s">
        <v>89</v>
      </c>
      <c r="S12" s="120" t="s">
        <v>31</v>
      </c>
      <c r="T12" s="125">
        <v>5825</v>
      </c>
      <c r="U12" s="125">
        <v>5749</v>
      </c>
      <c r="V12" s="125">
        <v>5751</v>
      </c>
      <c r="W12" s="125">
        <v>5601</v>
      </c>
      <c r="X12" s="125">
        <v>5614</v>
      </c>
      <c r="Y12" s="125">
        <v>5884</v>
      </c>
      <c r="Z12" s="125">
        <v>6102</v>
      </c>
    </row>
    <row r="13" spans="1:32" ht="15" customHeight="1" x14ac:dyDescent="0.25">
      <c r="A13" s="52" t="s">
        <v>21</v>
      </c>
      <c r="B13" s="54"/>
      <c r="C13" s="54"/>
      <c r="D13" s="55">
        <f>AD109</f>
        <v>16.110998170359832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20.880768448871724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31.241105915836552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2178</v>
      </c>
      <c r="Z15" s="125">
        <v>2187</v>
      </c>
      <c r="AB15" s="129">
        <f t="shared" ref="AB15:AB34" si="2">IF(Z15="np",0,Z15/$Z$34)</f>
        <v>5.5575320187029882E-2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187</v>
      </c>
      <c r="Z16" s="125">
        <v>216</v>
      </c>
      <c r="AB16" s="129">
        <f t="shared" si="2"/>
        <v>5.4889205122992477E-3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2436</v>
      </c>
      <c r="Z17" s="125">
        <v>2556</v>
      </c>
      <c r="AB17" s="129">
        <f t="shared" si="2"/>
        <v>6.4952226062207769E-2</v>
      </c>
    </row>
    <row r="18" spans="1:28" x14ac:dyDescent="0.25">
      <c r="A18" s="82" t="str">
        <f>$S$1&amp;" ("&amp;$T$2&amp;" to "&amp;$Z$2&amp;")"</f>
        <v>Baw Baw (2011-12 to 2017-18)</v>
      </c>
      <c r="B18" s="82"/>
      <c r="C18" s="82"/>
      <c r="D18" s="82"/>
      <c r="E18" s="82"/>
      <c r="F18" s="82"/>
      <c r="G18" s="82" t="str">
        <f>$S$1&amp;" ("&amp;$T$2&amp;" to "&amp;$Z$2&amp;")"</f>
        <v>Baw Baw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425</v>
      </c>
      <c r="Z18" s="125">
        <v>436</v>
      </c>
      <c r="AB18" s="129">
        <f t="shared" si="2"/>
        <v>1.1079487700752186E-2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3130</v>
      </c>
      <c r="Z19" s="125">
        <v>3787</v>
      </c>
      <c r="AB19" s="129">
        <f t="shared" si="2"/>
        <v>9.6233990648505796E-2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1306</v>
      </c>
      <c r="Z20" s="125">
        <v>1352</v>
      </c>
      <c r="AB20" s="129">
        <f t="shared" si="2"/>
        <v>3.4356576539947142E-2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2707</v>
      </c>
      <c r="Z21" s="125">
        <v>2955</v>
      </c>
      <c r="AB21" s="129">
        <f t="shared" si="2"/>
        <v>7.5091482008538324E-2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2427</v>
      </c>
      <c r="Z22" s="125">
        <v>2260</v>
      </c>
      <c r="AB22" s="129">
        <f t="shared" si="2"/>
        <v>5.7430372026834722E-2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1243</v>
      </c>
      <c r="Z23" s="125">
        <v>1420</v>
      </c>
      <c r="AB23" s="129">
        <f t="shared" si="2"/>
        <v>3.6084570034559872E-2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281</v>
      </c>
      <c r="Z24" s="125">
        <v>282</v>
      </c>
      <c r="AB24" s="129">
        <f t="shared" si="2"/>
        <v>7.1660906688351287E-3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1197</v>
      </c>
      <c r="Z25" s="125">
        <v>1316</v>
      </c>
      <c r="AB25" s="129">
        <f t="shared" si="2"/>
        <v>3.3441756454563938E-2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558</v>
      </c>
      <c r="Z26" s="125">
        <v>622</v>
      </c>
      <c r="AB26" s="129">
        <f t="shared" si="2"/>
        <v>1.5806058141898761E-2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1818</v>
      </c>
      <c r="Z27" s="125">
        <v>2147</v>
      </c>
      <c r="AB27" s="129">
        <f t="shared" si="2"/>
        <v>5.4558853425492986E-2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1887</v>
      </c>
      <c r="Z28" s="125">
        <v>2214</v>
      </c>
      <c r="AB28" s="129">
        <f t="shared" si="2"/>
        <v>5.626143525106729E-2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1967</v>
      </c>
      <c r="Z29" s="125">
        <v>1808</v>
      </c>
      <c r="AB29" s="129">
        <f t="shared" si="2"/>
        <v>4.5944297621467775E-2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3412</v>
      </c>
      <c r="Z30" s="125">
        <v>3514</v>
      </c>
      <c r="AB30" s="129">
        <f t="shared" si="2"/>
        <v>8.9296605001016466E-2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3956</v>
      </c>
      <c r="Z31" s="125">
        <v>4416</v>
      </c>
      <c r="AB31" s="129">
        <f t="shared" si="2"/>
        <v>0.11221793047367351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645</v>
      </c>
      <c r="Z32" s="125">
        <v>784</v>
      </c>
      <c r="AB32" s="129">
        <f t="shared" si="2"/>
        <v>1.9922748526123194E-2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1246</v>
      </c>
      <c r="Z33" s="125">
        <v>1516</v>
      </c>
      <c r="AB33" s="129">
        <f t="shared" si="2"/>
        <v>3.8524090262248421E-2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37715</v>
      </c>
      <c r="Z34" s="132">
        <v>39352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8</v>
      </c>
      <c r="Y44" s="125">
        <v>11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380</v>
      </c>
      <c r="Y45" s="125">
        <v>429</v>
      </c>
      <c r="Z45" s="125">
        <v>398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1069</v>
      </c>
      <c r="Y46" s="125">
        <v>1207</v>
      </c>
      <c r="Z46" s="125">
        <v>1269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1609</v>
      </c>
      <c r="Y47" s="125">
        <v>1681</v>
      </c>
      <c r="Z47" s="125">
        <v>1804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2044</v>
      </c>
      <c r="Y48" s="125">
        <v>2065</v>
      </c>
      <c r="Z48" s="125">
        <v>2173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Baw Baw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1792</v>
      </c>
      <c r="Y49" s="125">
        <v>1978</v>
      </c>
      <c r="Z49" s="125">
        <v>2076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1557</v>
      </c>
      <c r="Y50" s="125">
        <v>1649</v>
      </c>
      <c r="Z50" s="125">
        <v>1670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1560</v>
      </c>
      <c r="Y51" s="125">
        <v>1622</v>
      </c>
      <c r="Z51" s="125">
        <v>1713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1733</v>
      </c>
      <c r="Y52" s="125">
        <v>1862</v>
      </c>
      <c r="Z52" s="125">
        <v>1934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1737</v>
      </c>
      <c r="Y53" s="125">
        <v>1732</v>
      </c>
      <c r="Z53" s="125">
        <v>1826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1773</v>
      </c>
      <c r="Y54" s="125">
        <v>1931</v>
      </c>
      <c r="Z54" s="125">
        <v>2025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1381</v>
      </c>
      <c r="Y55" s="125">
        <v>1454</v>
      </c>
      <c r="Z55" s="125">
        <v>1584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789</v>
      </c>
      <c r="Y56" s="125">
        <v>866</v>
      </c>
      <c r="Z56" s="125">
        <v>891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377</v>
      </c>
      <c r="Y57" s="125">
        <v>394</v>
      </c>
      <c r="Z57" s="125">
        <v>449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153</v>
      </c>
      <c r="Y58" s="125">
        <v>184</v>
      </c>
      <c r="Z58" s="125">
        <v>199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88</v>
      </c>
      <c r="Y59" s="125">
        <v>92</v>
      </c>
      <c r="Z59" s="125">
        <v>99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44</v>
      </c>
      <c r="Y60" s="125">
        <v>54</v>
      </c>
      <c r="Z60" s="125">
        <v>65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18104</v>
      </c>
      <c r="Y61" s="125">
        <v>19209</v>
      </c>
      <c r="Z61" s="125">
        <v>20212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10</v>
      </c>
      <c r="Y63" s="125">
        <v>4</v>
      </c>
      <c r="Z63" s="125">
        <v>10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Baw Baw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388</v>
      </c>
      <c r="Y64" s="125">
        <v>462</v>
      </c>
      <c r="Z64" s="125">
        <v>434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1079</v>
      </c>
      <c r="Y65" s="125">
        <v>1192</v>
      </c>
      <c r="Z65" s="125">
        <v>1141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1577</v>
      </c>
      <c r="Y66" s="125">
        <v>1744</v>
      </c>
      <c r="Z66" s="125">
        <v>1803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2000</v>
      </c>
      <c r="Y67" s="125">
        <v>2054</v>
      </c>
      <c r="Z67" s="125">
        <v>1999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1606</v>
      </c>
      <c r="Y68" s="125">
        <v>1836</v>
      </c>
      <c r="Z68" s="125">
        <v>1884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1452</v>
      </c>
      <c r="Y69" s="125">
        <v>1526</v>
      </c>
      <c r="Z69" s="125">
        <v>1679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1680</v>
      </c>
      <c r="Y70" s="125">
        <v>1642</v>
      </c>
      <c r="Z70" s="125">
        <v>1780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1838</v>
      </c>
      <c r="Y71" s="125">
        <v>1938</v>
      </c>
      <c r="Z71" s="125">
        <v>1978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1864</v>
      </c>
      <c r="Y72" s="125">
        <v>1934</v>
      </c>
      <c r="Z72" s="125">
        <v>1936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1742</v>
      </c>
      <c r="Y73" s="125">
        <v>1804</v>
      </c>
      <c r="Z73" s="125">
        <v>1910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1212</v>
      </c>
      <c r="Y74" s="125">
        <v>1265</v>
      </c>
      <c r="Z74" s="125">
        <v>1358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569</v>
      </c>
      <c r="Y75" s="125">
        <v>617</v>
      </c>
      <c r="Z75" s="125">
        <v>709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194</v>
      </c>
      <c r="Y76" s="125">
        <v>232</v>
      </c>
      <c r="Z76" s="125">
        <v>248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114</v>
      </c>
      <c r="Y77" s="125">
        <v>132</v>
      </c>
      <c r="Z77" s="125">
        <v>139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72</v>
      </c>
      <c r="Y78" s="125">
        <v>78</v>
      </c>
      <c r="Z78" s="125">
        <v>87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49</v>
      </c>
      <c r="Y79" s="125">
        <v>45</v>
      </c>
      <c r="Z79" s="125">
        <v>52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17454</v>
      </c>
      <c r="Y80" s="125">
        <v>18506</v>
      </c>
      <c r="Z80" s="125">
        <v>19140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Baw Baw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1338</v>
      </c>
      <c r="Y83" s="125">
        <v>1419</v>
      </c>
      <c r="Z83" s="125">
        <v>1494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1366</v>
      </c>
      <c r="Y84" s="125">
        <v>1426</v>
      </c>
      <c r="Z84" s="125">
        <v>1480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39,352</v>
      </c>
      <c r="D85" s="96">
        <f t="shared" ref="D85:D90" si="4">AD4</f>
        <v>4.3404480975739013E-2</v>
      </c>
      <c r="E85" s="97">
        <f t="shared" ref="E85:E90" si="5">AD4</f>
        <v>4.3404480975739013E-2</v>
      </c>
      <c r="F85" s="96">
        <f t="shared" ref="F85:F90" si="6">AF4</f>
        <v>0.20637645616186395</v>
      </c>
      <c r="G85" s="97">
        <f t="shared" ref="G85:G90" si="7">AF4</f>
        <v>0.20637645616186395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2538</v>
      </c>
      <c r="Y85" s="125">
        <v>2768</v>
      </c>
      <c r="Z85" s="125">
        <v>2971</v>
      </c>
    </row>
    <row r="86" spans="1:32" ht="15" customHeight="1" x14ac:dyDescent="0.25">
      <c r="A86" s="98" t="s">
        <v>4</v>
      </c>
      <c r="B86" s="95"/>
      <c r="C86" s="109" t="str">
        <f t="shared" si="3"/>
        <v>20,212</v>
      </c>
      <c r="D86" s="96">
        <f t="shared" si="4"/>
        <v>5.2215107501691893E-2</v>
      </c>
      <c r="E86" s="97">
        <f t="shared" si="5"/>
        <v>5.2215107501691893E-2</v>
      </c>
      <c r="F86" s="96">
        <f t="shared" si="6"/>
        <v>0.19803212613360199</v>
      </c>
      <c r="G86" s="97">
        <f t="shared" si="7"/>
        <v>0.19803212613360199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531</v>
      </c>
      <c r="Y86" s="125">
        <v>567</v>
      </c>
      <c r="Z86" s="125">
        <v>637</v>
      </c>
    </row>
    <row r="87" spans="1:32" ht="15" customHeight="1" x14ac:dyDescent="0.25">
      <c r="A87" s="98" t="s">
        <v>5</v>
      </c>
      <c r="B87" s="95"/>
      <c r="C87" s="109" t="str">
        <f t="shared" si="3"/>
        <v>19,140</v>
      </c>
      <c r="D87" s="96">
        <f t="shared" si="4"/>
        <v>3.4259159191613486E-2</v>
      </c>
      <c r="E87" s="97">
        <f t="shared" si="5"/>
        <v>3.4259159191613486E-2</v>
      </c>
      <c r="F87" s="96">
        <f t="shared" si="6"/>
        <v>0.21531525811162622</v>
      </c>
      <c r="G87" s="97">
        <f t="shared" si="7"/>
        <v>0.21531525811162622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438</v>
      </c>
      <c r="Y87" s="125">
        <v>478</v>
      </c>
      <c r="Z87" s="125">
        <v>484</v>
      </c>
    </row>
    <row r="88" spans="1:32" ht="15" customHeight="1" x14ac:dyDescent="0.25">
      <c r="A88" s="95" t="s">
        <v>6</v>
      </c>
      <c r="B88" s="95"/>
      <c r="C88" s="109" t="str">
        <f t="shared" si="3"/>
        <v>28,125</v>
      </c>
      <c r="D88" s="96">
        <f t="shared" si="4"/>
        <v>5.2700527753864579E-2</v>
      </c>
      <c r="E88" s="97">
        <f t="shared" si="5"/>
        <v>5.2700527753864579E-2</v>
      </c>
      <c r="F88" s="96">
        <f t="shared" si="6"/>
        <v>0.18801216524457209</v>
      </c>
      <c r="G88" s="97">
        <f t="shared" si="7"/>
        <v>0.18801216524457209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532</v>
      </c>
      <c r="Y88" s="125">
        <v>565</v>
      </c>
      <c r="Z88" s="125">
        <v>617</v>
      </c>
    </row>
    <row r="89" spans="1:32" ht="15" customHeight="1" x14ac:dyDescent="0.25">
      <c r="A89" s="95" t="s">
        <v>104</v>
      </c>
      <c r="B89" s="95"/>
      <c r="C89" s="146" t="str">
        <f t="shared" si="3"/>
        <v>$41,673</v>
      </c>
      <c r="D89" s="96">
        <f t="shared" si="4"/>
        <v>7.7711027205958461E-2</v>
      </c>
      <c r="E89" s="97">
        <f t="shared" si="5"/>
        <v>7.7711027205958461E-2</v>
      </c>
      <c r="F89" s="96">
        <f t="shared" si="6"/>
        <v>0.22148829951003224</v>
      </c>
      <c r="G89" s="97">
        <f t="shared" si="7"/>
        <v>0.22148829951003224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1300</v>
      </c>
      <c r="Y89" s="125">
        <v>1385</v>
      </c>
      <c r="Z89" s="125">
        <v>1480</v>
      </c>
    </row>
    <row r="90" spans="1:32" ht="15" customHeight="1" x14ac:dyDescent="0.25">
      <c r="A90" s="95" t="s">
        <v>7</v>
      </c>
      <c r="B90" s="95"/>
      <c r="C90" s="109" t="str">
        <f t="shared" si="3"/>
        <v>$1,448.7 mil</v>
      </c>
      <c r="D90" s="96">
        <f t="shared" si="4"/>
        <v>9.8719258311248392E-2</v>
      </c>
      <c r="E90" s="97">
        <f t="shared" si="5"/>
        <v>9.8719258311248392E-2</v>
      </c>
      <c r="F90" s="96">
        <f t="shared" si="6"/>
        <v>0.41350493950925338</v>
      </c>
      <c r="G90" s="97">
        <f t="shared" si="7"/>
        <v>0.41350493950925338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1858</v>
      </c>
      <c r="Y90" s="125">
        <v>1899</v>
      </c>
      <c r="Z90" s="125">
        <v>2058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13258</v>
      </c>
      <c r="Y91" s="125">
        <v>13855</v>
      </c>
      <c r="Z91" s="125">
        <v>14621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746</v>
      </c>
      <c r="Y93" s="125">
        <v>834</v>
      </c>
      <c r="Z93" s="125">
        <v>948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2410</v>
      </c>
      <c r="Y94" s="125">
        <v>2482</v>
      </c>
      <c r="Z94" s="125">
        <v>2667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434</v>
      </c>
      <c r="Y95" s="125">
        <v>465</v>
      </c>
      <c r="Z95" s="125">
        <v>530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1712</v>
      </c>
      <c r="Y96" s="125">
        <v>1919</v>
      </c>
      <c r="Z96" s="125">
        <v>2121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1985</v>
      </c>
      <c r="Y97" s="125">
        <v>2182</v>
      </c>
      <c r="Z97" s="125">
        <v>2241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1057</v>
      </c>
      <c r="Y98" s="125">
        <v>1100</v>
      </c>
      <c r="Z98" s="125">
        <v>1127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113</v>
      </c>
      <c r="Y99" s="125">
        <v>118</v>
      </c>
      <c r="Z99" s="125">
        <v>137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1080</v>
      </c>
      <c r="Y100" s="125">
        <v>1099</v>
      </c>
      <c r="Z100" s="125">
        <v>1121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12274</v>
      </c>
      <c r="Y101" s="125">
        <v>12862</v>
      </c>
      <c r="Z101" s="125">
        <v>13504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24007</v>
      </c>
      <c r="Y104" s="125">
        <v>26536</v>
      </c>
      <c r="Z104" s="125">
        <v>27800</v>
      </c>
      <c r="AB104" s="122" t="str">
        <f>TEXT(Z104,"###,###")</f>
        <v>27,800</v>
      </c>
      <c r="AD104" s="143">
        <f>Z104/($Z$4)*100</f>
        <v>70.6444399268144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6344</v>
      </c>
      <c r="Y105" s="125">
        <v>6594</v>
      </c>
      <c r="Z105" s="125">
        <v>6622</v>
      </c>
      <c r="AB105" s="122" t="str">
        <f>TEXT(Z105,"###,###")</f>
        <v>6,622</v>
      </c>
      <c r="AD105" s="143">
        <f>Z105/($Z$4)*100</f>
        <v>16.827607237243342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30351</v>
      </c>
      <c r="Y106" s="132">
        <v>33130</v>
      </c>
      <c r="Z106" s="132">
        <v>34422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5704</v>
      </c>
      <c r="Y108" s="125">
        <v>6695</v>
      </c>
      <c r="Z108" s="125">
        <v>7573</v>
      </c>
      <c r="AB108" s="122" t="str">
        <f>TEXT(Z108,"###,###")</f>
        <v>7,573</v>
      </c>
      <c r="AD108" s="143">
        <f>Z108/($Z$4)*100</f>
        <v>19.244256962797316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5732</v>
      </c>
      <c r="Y109" s="125">
        <v>6213</v>
      </c>
      <c r="Z109" s="125">
        <v>6340</v>
      </c>
      <c r="AB109" s="122" t="str">
        <f>TEXT(Z109,"###,###")</f>
        <v>6,340</v>
      </c>
      <c r="AD109" s="143">
        <f>Z109/($Z$4)*100</f>
        <v>16.110998170359832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7347</v>
      </c>
      <c r="Y110" s="125">
        <v>8324</v>
      </c>
      <c r="Z110" s="125">
        <v>8217</v>
      </c>
      <c r="AB110" s="122" t="str">
        <f>TEXT(Z110,"###,###")</f>
        <v>8,217</v>
      </c>
      <c r="AD110" s="143">
        <f>Z110/($Z$4)*100</f>
        <v>20.880768448871724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11569</v>
      </c>
      <c r="Y111" s="125">
        <v>11898</v>
      </c>
      <c r="Z111" s="125">
        <v>12294</v>
      </c>
      <c r="AB111" s="122" t="str">
        <f>TEXT(Z111,"###,###")</f>
        <v>12,294</v>
      </c>
      <c r="AD111" s="143">
        <f>Z111/($Z$4)*100</f>
        <v>31.241105915836552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35558</v>
      </c>
      <c r="Y112" s="125">
        <v>37715</v>
      </c>
      <c r="Z112" s="125">
        <v>39352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39.229999999999997</v>
      </c>
      <c r="U118" s="144">
        <v>40.549999999999997</v>
      </c>
      <c r="V118" s="144">
        <v>44.62</v>
      </c>
      <c r="W118" s="144">
        <v>39.74</v>
      </c>
      <c r="X118" s="144">
        <v>41.68</v>
      </c>
      <c r="Y118" s="144">
        <v>42.73</v>
      </c>
      <c r="Z118" s="144">
        <v>42.9</v>
      </c>
      <c r="AB118" s="122" t="str">
        <f>TEXT(Z118,"##.0")</f>
        <v>42.9</v>
      </c>
    </row>
    <row r="120" spans="19:32" x14ac:dyDescent="0.25">
      <c r="S120" s="115" t="s">
        <v>106</v>
      </c>
      <c r="T120" s="125">
        <v>17846</v>
      </c>
      <c r="U120" s="125">
        <v>18354</v>
      </c>
      <c r="V120" s="125">
        <v>18815</v>
      </c>
      <c r="W120" s="125">
        <v>19180</v>
      </c>
      <c r="X120" s="125">
        <v>19916</v>
      </c>
      <c r="Y120" s="125">
        <v>20833</v>
      </c>
      <c r="Z120" s="125">
        <v>22025</v>
      </c>
      <c r="AB120" s="122" t="str">
        <f>TEXT(Z120,"###,###")</f>
        <v>22,025</v>
      </c>
    </row>
    <row r="121" spans="19:32" x14ac:dyDescent="0.25">
      <c r="S121" s="115" t="s">
        <v>107</v>
      </c>
      <c r="T121" s="125">
        <v>3286</v>
      </c>
      <c r="U121" s="125">
        <v>3312</v>
      </c>
      <c r="V121" s="125">
        <v>3244</v>
      </c>
      <c r="W121" s="125">
        <v>3158</v>
      </c>
      <c r="X121" s="125">
        <v>3191</v>
      </c>
      <c r="Y121" s="125">
        <v>3286</v>
      </c>
      <c r="Z121" s="125">
        <v>3395</v>
      </c>
      <c r="AB121" s="122" t="str">
        <f>TEXT(Z121,"###,###")</f>
        <v>3,395</v>
      </c>
    </row>
    <row r="122" spans="19:32" x14ac:dyDescent="0.25">
      <c r="S122" s="115" t="s">
        <v>108</v>
      </c>
      <c r="T122" s="125">
        <v>2537</v>
      </c>
      <c r="U122" s="125">
        <v>2431</v>
      </c>
      <c r="V122" s="125">
        <v>2505</v>
      </c>
      <c r="W122" s="125">
        <v>2446</v>
      </c>
      <c r="X122" s="125">
        <v>2421</v>
      </c>
      <c r="Y122" s="125">
        <v>2598</v>
      </c>
      <c r="Z122" s="125">
        <v>2704</v>
      </c>
      <c r="AB122" s="122" t="str">
        <f>TEXT(Z122,"###,###")</f>
        <v>2,704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20383</v>
      </c>
      <c r="U124" s="125">
        <v>20785</v>
      </c>
      <c r="V124" s="125">
        <v>21320</v>
      </c>
      <c r="W124" s="125">
        <v>21626</v>
      </c>
      <c r="X124" s="125">
        <v>22337</v>
      </c>
      <c r="Y124" s="125">
        <v>23431</v>
      </c>
      <c r="Z124" s="125">
        <v>24729</v>
      </c>
      <c r="AB124" s="122" t="str">
        <f>TEXT(Z124,"###,###")</f>
        <v>24,729</v>
      </c>
      <c r="AD124" s="139">
        <f>Z124/$Z$7*100</f>
        <v>87.925333333333327</v>
      </c>
    </row>
    <row r="125" spans="19:32" x14ac:dyDescent="0.25">
      <c r="S125" s="115" t="s">
        <v>110</v>
      </c>
      <c r="T125" s="125">
        <v>5823</v>
      </c>
      <c r="U125" s="125">
        <v>5743</v>
      </c>
      <c r="V125" s="125">
        <v>5749</v>
      </c>
      <c r="W125" s="125">
        <v>5604</v>
      </c>
      <c r="X125" s="125">
        <v>5612</v>
      </c>
      <c r="Y125" s="125">
        <v>5884</v>
      </c>
      <c r="Z125" s="125">
        <v>6099</v>
      </c>
      <c r="AB125" s="122" t="str">
        <f>TEXT(Z125,"###,###")</f>
        <v>6,099</v>
      </c>
      <c r="AD125" s="139">
        <f>Z125/$Z$7*100</f>
        <v>21.685333333333332</v>
      </c>
    </row>
    <row r="127" spans="19:32" x14ac:dyDescent="0.25">
      <c r="S127" s="115" t="s">
        <v>111</v>
      </c>
      <c r="T127" s="125">
        <v>12514</v>
      </c>
      <c r="U127" s="125">
        <v>12678</v>
      </c>
      <c r="V127" s="125">
        <v>12895</v>
      </c>
      <c r="W127" s="125">
        <v>12952</v>
      </c>
      <c r="X127" s="125">
        <v>13258</v>
      </c>
      <c r="Y127" s="125">
        <v>13855</v>
      </c>
      <c r="Z127" s="125">
        <v>14621</v>
      </c>
      <c r="AB127" s="122" t="str">
        <f>TEXT(Z127,"###,###")</f>
        <v>14,621</v>
      </c>
      <c r="AD127" s="139">
        <f>Z127/$Z$7*100</f>
        <v>51.985777777777777</v>
      </c>
    </row>
    <row r="128" spans="19:32" x14ac:dyDescent="0.25">
      <c r="S128" s="115" t="s">
        <v>112</v>
      </c>
      <c r="T128" s="125">
        <v>11160</v>
      </c>
      <c r="U128" s="125">
        <v>11421</v>
      </c>
      <c r="V128" s="125">
        <v>11670</v>
      </c>
      <c r="W128" s="125">
        <v>11832</v>
      </c>
      <c r="X128" s="125">
        <v>12274</v>
      </c>
      <c r="Y128" s="125">
        <v>12862</v>
      </c>
      <c r="Z128" s="125">
        <v>13504</v>
      </c>
      <c r="AB128" s="122" t="str">
        <f>TEXT(Z128,"###,###")</f>
        <v>13,504</v>
      </c>
      <c r="AD128" s="139">
        <f>Z128/$Z$7*100</f>
        <v>48.014222222222223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45" id="{0D34EEC8-EC4B-48E0-968A-C0FC57D834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48" id="{C9827F82-E1C6-4793-990B-FB7487F2DB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51" id="{BDA5B512-9A1E-4404-9FE9-691617E2AD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54" id="{1B242F09-9A75-49FA-A7AE-7160D7E6B4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E9D91-2BCA-4156-B50B-77CC99F91096}">
  <sheetPr codeName="Sheet13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Wangaratta</v>
      </c>
      <c r="T1" s="113"/>
      <c r="U1" s="113"/>
      <c r="V1" s="113"/>
      <c r="W1" s="113"/>
      <c r="X1" s="113"/>
      <c r="Y1" s="114" t="str">
        <f>Y3</f>
        <v>8.69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188</v>
      </c>
      <c r="Y3" s="118" t="s">
        <v>275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8.69 Wangaratta,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21998</v>
      </c>
      <c r="U4" s="121">
        <v>22066</v>
      </c>
      <c r="V4" s="121">
        <v>22104</v>
      </c>
      <c r="W4" s="121">
        <v>22111</v>
      </c>
      <c r="X4" s="121">
        <v>21702</v>
      </c>
      <c r="Y4" s="121">
        <v>22453</v>
      </c>
      <c r="Z4" s="121">
        <v>23098</v>
      </c>
      <c r="AB4" s="122" t="str">
        <f>TEXT(Z4,"###,###")</f>
        <v>23,098</v>
      </c>
      <c r="AD4" s="123">
        <f>Z4/Y4-1</f>
        <v>2.8726673495746757E-2</v>
      </c>
      <c r="AF4" s="123">
        <f t="shared" ref="AF4:AF9" si="0">Z4/T4-1</f>
        <v>5.0004545867806227E-2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11108</v>
      </c>
      <c r="U5" s="121">
        <v>11154</v>
      </c>
      <c r="V5" s="121">
        <v>11138</v>
      </c>
      <c r="W5" s="121">
        <v>11012</v>
      </c>
      <c r="X5" s="121">
        <v>10815</v>
      </c>
      <c r="Y5" s="121">
        <v>11071</v>
      </c>
      <c r="Z5" s="121">
        <v>11472</v>
      </c>
      <c r="AB5" s="122" t="str">
        <f>TEXT(Z5,"###,###")</f>
        <v>11,472</v>
      </c>
      <c r="AD5" s="123">
        <f t="shared" ref="AD5:AD9" si="1">Z5/Y5-1</f>
        <v>3.6220756932526355E-2</v>
      </c>
      <c r="AF5" s="123">
        <f t="shared" si="0"/>
        <v>3.2769175369103287E-2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10890</v>
      </c>
      <c r="U6" s="121">
        <v>10912</v>
      </c>
      <c r="V6" s="121">
        <v>10966</v>
      </c>
      <c r="W6" s="121">
        <v>11099</v>
      </c>
      <c r="X6" s="121">
        <v>10887</v>
      </c>
      <c r="Y6" s="121">
        <v>11382</v>
      </c>
      <c r="Z6" s="121">
        <v>11626</v>
      </c>
      <c r="AB6" s="122" t="str">
        <f>TEXT(Z6,"###,###")</f>
        <v>11,626</v>
      </c>
      <c r="AD6" s="123">
        <f t="shared" si="1"/>
        <v>2.1437357230715159E-2</v>
      </c>
      <c r="AF6" s="123">
        <f t="shared" si="0"/>
        <v>6.7584940312213071E-2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15283</v>
      </c>
      <c r="U7" s="121">
        <v>15300</v>
      </c>
      <c r="V7" s="121">
        <v>15375</v>
      </c>
      <c r="W7" s="121">
        <v>15345</v>
      </c>
      <c r="X7" s="121">
        <v>15306</v>
      </c>
      <c r="Y7" s="121">
        <v>15561</v>
      </c>
      <c r="Z7" s="121">
        <v>16039</v>
      </c>
      <c r="AB7" s="122" t="str">
        <f>TEXT(Z7,"###,###")</f>
        <v>16,039</v>
      </c>
      <c r="AD7" s="123">
        <f t="shared" si="1"/>
        <v>3.0717820191504375E-2</v>
      </c>
      <c r="AF7" s="123">
        <f t="shared" si="0"/>
        <v>4.9466727736700911E-2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23,098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16,039</v>
      </c>
      <c r="P8" s="48"/>
      <c r="S8" s="120" t="s">
        <v>88</v>
      </c>
      <c r="T8" s="121">
        <v>30000</v>
      </c>
      <c r="U8" s="121">
        <v>31277.11</v>
      </c>
      <c r="V8" s="121">
        <v>32192.5</v>
      </c>
      <c r="W8" s="121">
        <v>34633</v>
      </c>
      <c r="X8" s="121">
        <v>35714.629999999997</v>
      </c>
      <c r="Y8" s="121">
        <v>36039.269999999997</v>
      </c>
      <c r="Z8" s="121">
        <v>37298.769999999997</v>
      </c>
      <c r="AB8" s="122" t="str">
        <f>TEXT(Z8,"$###,###")</f>
        <v>$37,299</v>
      </c>
      <c r="AD8" s="123">
        <f t="shared" si="1"/>
        <v>3.494798868012583E-2</v>
      </c>
      <c r="AF8" s="123">
        <f t="shared" si="0"/>
        <v>0.24329233333333322</v>
      </c>
    </row>
    <row r="9" spans="1:32" x14ac:dyDescent="0.25">
      <c r="A9" s="52" t="s">
        <v>15</v>
      </c>
      <c r="B9" s="53"/>
      <c r="C9" s="54"/>
      <c r="D9" s="55">
        <f>AD104</f>
        <v>68.767858689063985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51.306191159049817</v>
      </c>
      <c r="P9" s="56" t="s">
        <v>89</v>
      </c>
      <c r="S9" s="120" t="s">
        <v>7</v>
      </c>
      <c r="T9" s="121">
        <v>591755315</v>
      </c>
      <c r="U9" s="121">
        <v>618102993</v>
      </c>
      <c r="V9" s="121">
        <v>650149624</v>
      </c>
      <c r="W9" s="121">
        <v>681225760</v>
      </c>
      <c r="X9" s="121">
        <v>697372229</v>
      </c>
      <c r="Y9" s="121">
        <v>730583682</v>
      </c>
      <c r="Z9" s="121">
        <v>777538474</v>
      </c>
      <c r="AB9" s="122" t="str">
        <f>TEXT(Z9/1000000,"$#,###.0")&amp;" mil"</f>
        <v>$777.5 mil</v>
      </c>
      <c r="AD9" s="123">
        <f t="shared" si="1"/>
        <v>6.4270244678144905E-2</v>
      </c>
      <c r="AF9" s="123">
        <f t="shared" si="0"/>
        <v>0.31395266639894914</v>
      </c>
    </row>
    <row r="10" spans="1:32" x14ac:dyDescent="0.25">
      <c r="A10" s="52" t="s">
        <v>18</v>
      </c>
      <c r="B10" s="53"/>
      <c r="C10" s="54"/>
      <c r="D10" s="55">
        <f>AD105</f>
        <v>19.317689843276476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48.693808840950183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88.683833156680592</v>
      </c>
      <c r="P11" s="56" t="s">
        <v>89</v>
      </c>
      <c r="S11" s="120" t="s">
        <v>30</v>
      </c>
      <c r="T11" s="125">
        <v>18561</v>
      </c>
      <c r="U11" s="125">
        <v>18563</v>
      </c>
      <c r="V11" s="125">
        <v>18644</v>
      </c>
      <c r="W11" s="125">
        <v>18776</v>
      </c>
      <c r="X11" s="125">
        <v>18380</v>
      </c>
      <c r="Y11" s="125">
        <v>19094</v>
      </c>
      <c r="Z11" s="125">
        <v>19640</v>
      </c>
    </row>
    <row r="12" spans="1:32" ht="28.5" customHeight="1" x14ac:dyDescent="0.25">
      <c r="A12" s="52" t="s">
        <v>20</v>
      </c>
      <c r="B12" s="54"/>
      <c r="C12" s="54"/>
      <c r="D12" s="55">
        <f>AD108</f>
        <v>17.490691834790891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21.541243219652099</v>
      </c>
      <c r="P12" s="56" t="s">
        <v>89</v>
      </c>
      <c r="S12" s="120" t="s">
        <v>31</v>
      </c>
      <c r="T12" s="125">
        <v>3439</v>
      </c>
      <c r="U12" s="125">
        <v>3503</v>
      </c>
      <c r="V12" s="125">
        <v>3459</v>
      </c>
      <c r="W12" s="125">
        <v>3333</v>
      </c>
      <c r="X12" s="125">
        <v>3319</v>
      </c>
      <c r="Y12" s="125">
        <v>3359</v>
      </c>
      <c r="Z12" s="125">
        <v>3457</v>
      </c>
    </row>
    <row r="13" spans="1:32" ht="15" customHeight="1" x14ac:dyDescent="0.25">
      <c r="A13" s="52" t="s">
        <v>21</v>
      </c>
      <c r="B13" s="54"/>
      <c r="C13" s="54"/>
      <c r="D13" s="55">
        <f>AD109</f>
        <v>17.828383409819033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20.486622218373885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32.292839206857735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1332</v>
      </c>
      <c r="Z15" s="125">
        <v>1298</v>
      </c>
      <c r="AB15" s="129">
        <f t="shared" ref="AB15:AB34" si="2">IF(Z15="np",0,Z15/$Z$34)</f>
        <v>5.6195341588016277E-2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43</v>
      </c>
      <c r="Z16" s="125">
        <v>45</v>
      </c>
      <c r="AB16" s="129">
        <f t="shared" si="2"/>
        <v>1.9482206251623516E-3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1713</v>
      </c>
      <c r="Z17" s="125">
        <v>2069</v>
      </c>
      <c r="AB17" s="129">
        <f t="shared" si="2"/>
        <v>8.9574854965797909E-2</v>
      </c>
    </row>
    <row r="18" spans="1:28" x14ac:dyDescent="0.25">
      <c r="A18" s="82" t="str">
        <f>$S$1&amp;" ("&amp;$T$2&amp;" to "&amp;$Z$2&amp;")"</f>
        <v>Wangaratta (2011-12 to 2017-18)</v>
      </c>
      <c r="B18" s="82"/>
      <c r="C18" s="82"/>
      <c r="D18" s="82"/>
      <c r="E18" s="82"/>
      <c r="F18" s="82"/>
      <c r="G18" s="82" t="str">
        <f>$S$1&amp;" ("&amp;$T$2&amp;" to "&amp;$Z$2&amp;")"</f>
        <v>Wangaratta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124</v>
      </c>
      <c r="Z18" s="125">
        <v>150</v>
      </c>
      <c r="AB18" s="129">
        <f t="shared" si="2"/>
        <v>6.4940687505411722E-3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1270</v>
      </c>
      <c r="Z19" s="125">
        <v>1366</v>
      </c>
      <c r="AB19" s="129">
        <f t="shared" si="2"/>
        <v>5.9139319421594942E-2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721</v>
      </c>
      <c r="Z20" s="125">
        <v>661</v>
      </c>
      <c r="AB20" s="129">
        <f t="shared" si="2"/>
        <v>2.8617196294051434E-2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2011</v>
      </c>
      <c r="Z21" s="125">
        <v>2097</v>
      </c>
      <c r="AB21" s="129">
        <f t="shared" si="2"/>
        <v>9.0787081132565589E-2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1773</v>
      </c>
      <c r="Z22" s="125">
        <v>1716</v>
      </c>
      <c r="AB22" s="129">
        <f t="shared" si="2"/>
        <v>7.4292146506191009E-2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774</v>
      </c>
      <c r="Z23" s="125">
        <v>874</v>
      </c>
      <c r="AB23" s="129">
        <f t="shared" si="2"/>
        <v>3.78387739198199E-2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162</v>
      </c>
      <c r="Z24" s="125">
        <v>174</v>
      </c>
      <c r="AB24" s="129">
        <f t="shared" si="2"/>
        <v>7.53311975062776E-3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537</v>
      </c>
      <c r="Z25" s="125">
        <v>535</v>
      </c>
      <c r="AB25" s="129">
        <f t="shared" si="2"/>
        <v>2.3162178543596847E-2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261</v>
      </c>
      <c r="Z26" s="125">
        <v>289</v>
      </c>
      <c r="AB26" s="129">
        <f t="shared" si="2"/>
        <v>1.2511905792709326E-2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769</v>
      </c>
      <c r="Z27" s="125">
        <v>863</v>
      </c>
      <c r="AB27" s="129">
        <f t="shared" si="2"/>
        <v>3.7362542211446879E-2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1368</v>
      </c>
      <c r="Z28" s="125">
        <v>1603</v>
      </c>
      <c r="AB28" s="129">
        <f t="shared" si="2"/>
        <v>6.9399948047449991E-2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1306</v>
      </c>
      <c r="Z29" s="125">
        <v>1201</v>
      </c>
      <c r="AB29" s="129">
        <f t="shared" si="2"/>
        <v>5.1995843795999655E-2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1873</v>
      </c>
      <c r="Z30" s="125">
        <v>1929</v>
      </c>
      <c r="AB30" s="129">
        <f t="shared" si="2"/>
        <v>8.3513724131959483E-2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2883</v>
      </c>
      <c r="Z31" s="125">
        <v>3104</v>
      </c>
      <c r="AB31" s="129">
        <f t="shared" si="2"/>
        <v>0.134383929344532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419</v>
      </c>
      <c r="Z32" s="125">
        <v>449</v>
      </c>
      <c r="AB32" s="129">
        <f t="shared" si="2"/>
        <v>1.9438912459953241E-2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578</v>
      </c>
      <c r="Z33" s="125">
        <v>672</v>
      </c>
      <c r="AB33" s="129">
        <f t="shared" si="2"/>
        <v>2.9093428002424454E-2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22453</v>
      </c>
      <c r="Z34" s="132">
        <v>23098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6</v>
      </c>
      <c r="Y44" s="125">
        <v>8</v>
      </c>
      <c r="Z44" s="125">
        <v>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267</v>
      </c>
      <c r="Y45" s="125">
        <v>331</v>
      </c>
      <c r="Z45" s="125">
        <v>339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731</v>
      </c>
      <c r="Y46" s="125">
        <v>744</v>
      </c>
      <c r="Z46" s="125">
        <v>718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888</v>
      </c>
      <c r="Y47" s="125">
        <v>930</v>
      </c>
      <c r="Z47" s="125">
        <v>935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984</v>
      </c>
      <c r="Y48" s="125">
        <v>1070</v>
      </c>
      <c r="Z48" s="125">
        <v>1130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Wangaratta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966</v>
      </c>
      <c r="Y49" s="125">
        <v>970</v>
      </c>
      <c r="Z49" s="125">
        <v>971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869</v>
      </c>
      <c r="Y50" s="125">
        <v>875</v>
      </c>
      <c r="Z50" s="125">
        <v>936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1021</v>
      </c>
      <c r="Y51" s="125">
        <v>993</v>
      </c>
      <c r="Z51" s="125">
        <v>1007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1087</v>
      </c>
      <c r="Y52" s="125">
        <v>1109</v>
      </c>
      <c r="Z52" s="125">
        <v>1155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1110</v>
      </c>
      <c r="Y53" s="125">
        <v>1068</v>
      </c>
      <c r="Z53" s="125">
        <v>1067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1031</v>
      </c>
      <c r="Y54" s="125">
        <v>1022</v>
      </c>
      <c r="Z54" s="125">
        <v>1103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933</v>
      </c>
      <c r="Y55" s="125">
        <v>975</v>
      </c>
      <c r="Z55" s="125">
        <v>994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483</v>
      </c>
      <c r="Y56" s="125">
        <v>530</v>
      </c>
      <c r="Z56" s="125">
        <v>576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200</v>
      </c>
      <c r="Y57" s="125">
        <v>211</v>
      </c>
      <c r="Z57" s="125">
        <v>239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125</v>
      </c>
      <c r="Y58" s="125">
        <v>132</v>
      </c>
      <c r="Z58" s="125">
        <v>134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57</v>
      </c>
      <c r="Y59" s="125">
        <v>63</v>
      </c>
      <c r="Z59" s="125">
        <v>74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44</v>
      </c>
      <c r="Y60" s="125">
        <v>40</v>
      </c>
      <c r="Z60" s="125">
        <v>44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10815</v>
      </c>
      <c r="Y61" s="125">
        <v>11071</v>
      </c>
      <c r="Z61" s="125">
        <v>11472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6</v>
      </c>
      <c r="Y63" s="125">
        <v>8</v>
      </c>
      <c r="Z63" s="125">
        <v>9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Wangaratta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290</v>
      </c>
      <c r="Y64" s="125">
        <v>358</v>
      </c>
      <c r="Z64" s="125">
        <v>369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724</v>
      </c>
      <c r="Y65" s="125">
        <v>710</v>
      </c>
      <c r="Z65" s="125">
        <v>766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976</v>
      </c>
      <c r="Y66" s="125">
        <v>1045</v>
      </c>
      <c r="Z66" s="125">
        <v>1045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885</v>
      </c>
      <c r="Y67" s="125">
        <v>950</v>
      </c>
      <c r="Z67" s="125">
        <v>1011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840</v>
      </c>
      <c r="Y68" s="125">
        <v>910</v>
      </c>
      <c r="Z68" s="125">
        <v>897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922</v>
      </c>
      <c r="Y69" s="125">
        <v>965</v>
      </c>
      <c r="Z69" s="125">
        <v>1001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1089</v>
      </c>
      <c r="Y70" s="125">
        <v>1089</v>
      </c>
      <c r="Z70" s="125">
        <v>1158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1212</v>
      </c>
      <c r="Y71" s="125">
        <v>1266</v>
      </c>
      <c r="Z71" s="125">
        <v>1248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1221</v>
      </c>
      <c r="Y72" s="125">
        <v>1225</v>
      </c>
      <c r="Z72" s="125">
        <v>1162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1209</v>
      </c>
      <c r="Y73" s="125">
        <v>1224</v>
      </c>
      <c r="Z73" s="125">
        <v>1247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808</v>
      </c>
      <c r="Y74" s="125">
        <v>888</v>
      </c>
      <c r="Z74" s="125">
        <v>885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353</v>
      </c>
      <c r="Y75" s="125">
        <v>374</v>
      </c>
      <c r="Z75" s="125">
        <v>424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149</v>
      </c>
      <c r="Y76" s="125">
        <v>167</v>
      </c>
      <c r="Z76" s="125">
        <v>178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92</v>
      </c>
      <c r="Y77" s="125">
        <v>101</v>
      </c>
      <c r="Z77" s="125">
        <v>105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61</v>
      </c>
      <c r="Y78" s="125">
        <v>55</v>
      </c>
      <c r="Z78" s="125">
        <v>51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46</v>
      </c>
      <c r="Y79" s="125">
        <v>46</v>
      </c>
      <c r="Z79" s="125">
        <v>56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10887</v>
      </c>
      <c r="Y80" s="125">
        <v>11382</v>
      </c>
      <c r="Z80" s="125">
        <v>11626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Wangaratta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734</v>
      </c>
      <c r="Y83" s="125">
        <v>730</v>
      </c>
      <c r="Z83" s="125">
        <v>787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828</v>
      </c>
      <c r="Y84" s="125">
        <v>860</v>
      </c>
      <c r="Z84" s="125">
        <v>873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23,098</v>
      </c>
      <c r="D85" s="96">
        <f t="shared" ref="D85:D90" si="4">AD4</f>
        <v>2.8726673495746757E-2</v>
      </c>
      <c r="E85" s="97">
        <f t="shared" ref="E85:E90" si="5">AD4</f>
        <v>2.8726673495746757E-2</v>
      </c>
      <c r="F85" s="96">
        <f t="shared" ref="F85:F90" si="6">AF4</f>
        <v>5.0004545867806227E-2</v>
      </c>
      <c r="G85" s="97">
        <f t="shared" ref="G85:G90" si="7">AF4</f>
        <v>5.0004545867806227E-2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1366</v>
      </c>
      <c r="Y85" s="125">
        <v>1415</v>
      </c>
      <c r="Z85" s="125">
        <v>1454</v>
      </c>
    </row>
    <row r="86" spans="1:32" ht="15" customHeight="1" x14ac:dyDescent="0.25">
      <c r="A86" s="98" t="s">
        <v>4</v>
      </c>
      <c r="B86" s="95"/>
      <c r="C86" s="109" t="str">
        <f t="shared" si="3"/>
        <v>11,472</v>
      </c>
      <c r="D86" s="96">
        <f t="shared" si="4"/>
        <v>3.6220756932526355E-2</v>
      </c>
      <c r="E86" s="97">
        <f t="shared" si="5"/>
        <v>3.6220756932526355E-2</v>
      </c>
      <c r="F86" s="96">
        <f t="shared" si="6"/>
        <v>3.2769175369103287E-2</v>
      </c>
      <c r="G86" s="97">
        <f t="shared" si="7"/>
        <v>3.2769175369103287E-2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455</v>
      </c>
      <c r="Y86" s="125">
        <v>474</v>
      </c>
      <c r="Z86" s="125">
        <v>493</v>
      </c>
    </row>
    <row r="87" spans="1:32" ht="15" customHeight="1" x14ac:dyDescent="0.25">
      <c r="A87" s="98" t="s">
        <v>5</v>
      </c>
      <c r="B87" s="95"/>
      <c r="C87" s="109" t="str">
        <f t="shared" si="3"/>
        <v>11,626</v>
      </c>
      <c r="D87" s="96">
        <f t="shared" si="4"/>
        <v>2.1437357230715159E-2</v>
      </c>
      <c r="E87" s="97">
        <f t="shared" si="5"/>
        <v>2.1437357230715159E-2</v>
      </c>
      <c r="F87" s="96">
        <f t="shared" si="6"/>
        <v>6.7584940312213071E-2</v>
      </c>
      <c r="G87" s="97">
        <f t="shared" si="7"/>
        <v>6.7584940312213071E-2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251</v>
      </c>
      <c r="Y87" s="125">
        <v>246</v>
      </c>
      <c r="Z87" s="125">
        <v>254</v>
      </c>
    </row>
    <row r="88" spans="1:32" ht="15" customHeight="1" x14ac:dyDescent="0.25">
      <c r="A88" s="95" t="s">
        <v>6</v>
      </c>
      <c r="B88" s="95"/>
      <c r="C88" s="109" t="str">
        <f t="shared" si="3"/>
        <v>16,039</v>
      </c>
      <c r="D88" s="96">
        <f t="shared" si="4"/>
        <v>3.0717820191504375E-2</v>
      </c>
      <c r="E88" s="97">
        <f t="shared" si="5"/>
        <v>3.0717820191504375E-2</v>
      </c>
      <c r="F88" s="96">
        <f t="shared" si="6"/>
        <v>4.9466727736700911E-2</v>
      </c>
      <c r="G88" s="97">
        <f t="shared" si="7"/>
        <v>4.9466727736700911E-2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394</v>
      </c>
      <c r="Y88" s="125">
        <v>421</v>
      </c>
      <c r="Z88" s="125">
        <v>432</v>
      </c>
    </row>
    <row r="89" spans="1:32" ht="15" customHeight="1" x14ac:dyDescent="0.25">
      <c r="A89" s="95" t="s">
        <v>104</v>
      </c>
      <c r="B89" s="95"/>
      <c r="C89" s="146" t="str">
        <f t="shared" si="3"/>
        <v>$37,299</v>
      </c>
      <c r="D89" s="96">
        <f t="shared" si="4"/>
        <v>3.494798868012583E-2</v>
      </c>
      <c r="E89" s="97">
        <f t="shared" si="5"/>
        <v>3.494798868012583E-2</v>
      </c>
      <c r="F89" s="96">
        <f t="shared" si="6"/>
        <v>0.24329233333333322</v>
      </c>
      <c r="G89" s="97">
        <f t="shared" si="7"/>
        <v>0.24329233333333322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792</v>
      </c>
      <c r="Y89" s="125">
        <v>791</v>
      </c>
      <c r="Z89" s="125">
        <v>852</v>
      </c>
    </row>
    <row r="90" spans="1:32" ht="15" customHeight="1" x14ac:dyDescent="0.25">
      <c r="A90" s="95" t="s">
        <v>7</v>
      </c>
      <c r="B90" s="95"/>
      <c r="C90" s="109" t="str">
        <f t="shared" si="3"/>
        <v>$777.5 mil</v>
      </c>
      <c r="D90" s="96">
        <f t="shared" si="4"/>
        <v>6.4270244678144905E-2</v>
      </c>
      <c r="E90" s="97">
        <f t="shared" si="5"/>
        <v>6.4270244678144905E-2</v>
      </c>
      <c r="F90" s="96">
        <f t="shared" si="6"/>
        <v>0.31395266639894914</v>
      </c>
      <c r="G90" s="97">
        <f t="shared" si="7"/>
        <v>0.31395266639894914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1093</v>
      </c>
      <c r="Y90" s="125">
        <v>1100</v>
      </c>
      <c r="Z90" s="125">
        <v>1161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7870</v>
      </c>
      <c r="Y91" s="125">
        <v>7963</v>
      </c>
      <c r="Z91" s="125">
        <v>8226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465</v>
      </c>
      <c r="Y93" s="125">
        <v>480</v>
      </c>
      <c r="Z93" s="125">
        <v>516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1604</v>
      </c>
      <c r="Y94" s="125">
        <v>1639</v>
      </c>
      <c r="Z94" s="125">
        <v>1713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225</v>
      </c>
      <c r="Y95" s="125">
        <v>242</v>
      </c>
      <c r="Z95" s="125">
        <v>243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1036</v>
      </c>
      <c r="Y96" s="125">
        <v>1095</v>
      </c>
      <c r="Z96" s="125">
        <v>1192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1202</v>
      </c>
      <c r="Y97" s="125">
        <v>1246</v>
      </c>
      <c r="Z97" s="125">
        <v>1201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742</v>
      </c>
      <c r="Y98" s="125">
        <v>739</v>
      </c>
      <c r="Z98" s="125">
        <v>797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72</v>
      </c>
      <c r="Y99" s="125">
        <v>79</v>
      </c>
      <c r="Z99" s="125">
        <v>72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507</v>
      </c>
      <c r="Y100" s="125">
        <v>545</v>
      </c>
      <c r="Z100" s="125">
        <v>581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7439</v>
      </c>
      <c r="Y101" s="125">
        <v>7598</v>
      </c>
      <c r="Z101" s="125">
        <v>7809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14515</v>
      </c>
      <c r="Y104" s="125">
        <v>15375</v>
      </c>
      <c r="Z104" s="125">
        <v>15884</v>
      </c>
      <c r="AB104" s="122" t="str">
        <f>TEXT(Z104,"###,###")</f>
        <v>15,884</v>
      </c>
      <c r="AD104" s="143">
        <f>Z104/($Z$4)*100</f>
        <v>68.767858689063985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4366</v>
      </c>
      <c r="Y105" s="125">
        <v>4590</v>
      </c>
      <c r="Z105" s="125">
        <v>4462</v>
      </c>
      <c r="AB105" s="122" t="str">
        <f>TEXT(Z105,"###,###")</f>
        <v>4,462</v>
      </c>
      <c r="AD105" s="143">
        <f>Z105/($Z$4)*100</f>
        <v>19.317689843276476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18881</v>
      </c>
      <c r="Y106" s="132">
        <v>19965</v>
      </c>
      <c r="Z106" s="132">
        <v>20346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3413</v>
      </c>
      <c r="Y108" s="125">
        <v>3578</v>
      </c>
      <c r="Z108" s="125">
        <v>4040</v>
      </c>
      <c r="AB108" s="122" t="str">
        <f>TEXT(Z108,"###,###")</f>
        <v>4,040</v>
      </c>
      <c r="AD108" s="143">
        <f>Z108/($Z$4)*100</f>
        <v>17.490691834790891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3727</v>
      </c>
      <c r="Y109" s="125">
        <v>4024</v>
      </c>
      <c r="Z109" s="125">
        <v>4118</v>
      </c>
      <c r="AB109" s="122" t="str">
        <f>TEXT(Z109,"###,###")</f>
        <v>4,118</v>
      </c>
      <c r="AD109" s="143">
        <f>Z109/($Z$4)*100</f>
        <v>17.828383409819033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4608</v>
      </c>
      <c r="Y110" s="125">
        <v>4589</v>
      </c>
      <c r="Z110" s="125">
        <v>4732</v>
      </c>
      <c r="AB110" s="122" t="str">
        <f>TEXT(Z110,"###,###")</f>
        <v>4,732</v>
      </c>
      <c r="AD110" s="143">
        <f>Z110/($Z$4)*100</f>
        <v>20.486622218373885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7129</v>
      </c>
      <c r="Y111" s="125">
        <v>7774</v>
      </c>
      <c r="Z111" s="125">
        <v>7459</v>
      </c>
      <c r="AB111" s="122" t="str">
        <f>TEXT(Z111,"###,###")</f>
        <v>7,459</v>
      </c>
      <c r="AD111" s="143">
        <f>Z111/($Z$4)*100</f>
        <v>32.292839206857735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21702</v>
      </c>
      <c r="Y112" s="125">
        <v>22453</v>
      </c>
      <c r="Z112" s="125">
        <v>23098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43.89</v>
      </c>
      <c r="U118" s="144">
        <v>42.28</v>
      </c>
      <c r="V118" s="144">
        <v>46.5</v>
      </c>
      <c r="W118" s="144">
        <v>44.7</v>
      </c>
      <c r="X118" s="144">
        <v>45.73</v>
      </c>
      <c r="Y118" s="144">
        <v>43.74</v>
      </c>
      <c r="Z118" s="144">
        <v>43.83</v>
      </c>
      <c r="AB118" s="122" t="str">
        <f>TEXT(Z118,"##.0")</f>
        <v>43.8</v>
      </c>
    </row>
    <row r="120" spans="19:32" x14ac:dyDescent="0.25">
      <c r="S120" s="115" t="s">
        <v>106</v>
      </c>
      <c r="T120" s="125">
        <v>11846</v>
      </c>
      <c r="U120" s="125">
        <v>11797</v>
      </c>
      <c r="V120" s="125">
        <v>11915</v>
      </c>
      <c r="W120" s="125">
        <v>12010</v>
      </c>
      <c r="X120" s="125">
        <v>11984</v>
      </c>
      <c r="Y120" s="125">
        <v>12202</v>
      </c>
      <c r="Z120" s="125">
        <v>12581</v>
      </c>
      <c r="AB120" s="122" t="str">
        <f>TEXT(Z120,"###,###")</f>
        <v>12,581</v>
      </c>
    </row>
    <row r="121" spans="19:32" x14ac:dyDescent="0.25">
      <c r="S121" s="115" t="s">
        <v>107</v>
      </c>
      <c r="T121" s="125">
        <v>1790</v>
      </c>
      <c r="U121" s="125">
        <v>1809</v>
      </c>
      <c r="V121" s="125">
        <v>1794</v>
      </c>
      <c r="W121" s="125">
        <v>1729</v>
      </c>
      <c r="X121" s="125">
        <v>1712</v>
      </c>
      <c r="Y121" s="125">
        <v>1730</v>
      </c>
      <c r="Z121" s="125">
        <v>1812</v>
      </c>
      <c r="AB121" s="122" t="str">
        <f>TEXT(Z121,"###,###")</f>
        <v>1,812</v>
      </c>
    </row>
    <row r="122" spans="19:32" x14ac:dyDescent="0.25">
      <c r="S122" s="115" t="s">
        <v>108</v>
      </c>
      <c r="T122" s="125">
        <v>1644</v>
      </c>
      <c r="U122" s="125">
        <v>1694</v>
      </c>
      <c r="V122" s="125">
        <v>1669</v>
      </c>
      <c r="W122" s="125">
        <v>1600</v>
      </c>
      <c r="X122" s="125">
        <v>1614</v>
      </c>
      <c r="Y122" s="125">
        <v>1629</v>
      </c>
      <c r="Z122" s="125">
        <v>1643</v>
      </c>
      <c r="AB122" s="122" t="str">
        <f>TEXT(Z122,"###,###")</f>
        <v>1,643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13490</v>
      </c>
      <c r="U124" s="125">
        <v>13491</v>
      </c>
      <c r="V124" s="125">
        <v>13584</v>
      </c>
      <c r="W124" s="125">
        <v>13610</v>
      </c>
      <c r="X124" s="125">
        <v>13598</v>
      </c>
      <c r="Y124" s="125">
        <v>13831</v>
      </c>
      <c r="Z124" s="125">
        <v>14224</v>
      </c>
      <c r="AB124" s="122" t="str">
        <f>TEXT(Z124,"###,###")</f>
        <v>14,224</v>
      </c>
      <c r="AD124" s="139">
        <f>Z124/$Z$7*100</f>
        <v>88.683833156680592</v>
      </c>
    </row>
    <row r="125" spans="19:32" x14ac:dyDescent="0.25">
      <c r="S125" s="115" t="s">
        <v>110</v>
      </c>
      <c r="T125" s="125">
        <v>3434</v>
      </c>
      <c r="U125" s="125">
        <v>3503</v>
      </c>
      <c r="V125" s="125">
        <v>3463</v>
      </c>
      <c r="W125" s="125">
        <v>3329</v>
      </c>
      <c r="X125" s="125">
        <v>3326</v>
      </c>
      <c r="Y125" s="125">
        <v>3359</v>
      </c>
      <c r="Z125" s="125">
        <v>3455</v>
      </c>
      <c r="AB125" s="122" t="str">
        <f>TEXT(Z125,"###,###")</f>
        <v>3,455</v>
      </c>
      <c r="AD125" s="139">
        <f>Z125/$Z$7*100</f>
        <v>21.541243219652099</v>
      </c>
    </row>
    <row r="127" spans="19:32" x14ac:dyDescent="0.25">
      <c r="S127" s="115" t="s">
        <v>111</v>
      </c>
      <c r="T127" s="125">
        <v>7941</v>
      </c>
      <c r="U127" s="125">
        <v>7924</v>
      </c>
      <c r="V127" s="125">
        <v>7971</v>
      </c>
      <c r="W127" s="125">
        <v>7914</v>
      </c>
      <c r="X127" s="125">
        <v>7868</v>
      </c>
      <c r="Y127" s="125">
        <v>7963</v>
      </c>
      <c r="Z127" s="125">
        <v>8229</v>
      </c>
      <c r="AB127" s="122" t="str">
        <f>TEXT(Z127,"###,###")</f>
        <v>8,229</v>
      </c>
      <c r="AD127" s="139">
        <f>Z127/$Z$7*100</f>
        <v>51.306191159049817</v>
      </c>
    </row>
    <row r="128" spans="19:32" x14ac:dyDescent="0.25">
      <c r="S128" s="115" t="s">
        <v>112</v>
      </c>
      <c r="T128" s="125">
        <v>7341</v>
      </c>
      <c r="U128" s="125">
        <v>7380</v>
      </c>
      <c r="V128" s="125">
        <v>7401</v>
      </c>
      <c r="W128" s="125">
        <v>7428</v>
      </c>
      <c r="X128" s="125">
        <v>7434</v>
      </c>
      <c r="Y128" s="125">
        <v>7598</v>
      </c>
      <c r="Z128" s="125">
        <v>7810</v>
      </c>
      <c r="AB128" s="122" t="str">
        <f>TEXT(Z128,"###,###")</f>
        <v>7,810</v>
      </c>
      <c r="AD128" s="139">
        <f>Z128/$Z$7*100</f>
        <v>48.693808840950183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5" id="{E328DDFE-0126-4BAA-8442-430461B31F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18" id="{2F792A65-6EE1-4F90-80C4-D87A28D3F4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21" id="{76D3171F-E5B7-4309-9489-AA1B78DF22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24" id="{1B8DF9FC-DDF9-4B36-B8E7-B07167C1A6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5A4BD-3CE1-4270-8414-D49429B674D7}">
  <sheetPr codeName="Sheet13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Warrnambool</v>
      </c>
      <c r="T1" s="113"/>
      <c r="U1" s="113"/>
      <c r="V1" s="113"/>
      <c r="W1" s="113"/>
      <c r="X1" s="113"/>
      <c r="Y1" s="114" t="str">
        <f>Y3</f>
        <v>8.70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189</v>
      </c>
      <c r="Y3" s="118" t="s">
        <v>190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8.70 Warrnambool,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25707</v>
      </c>
      <c r="U4" s="121">
        <v>25495</v>
      </c>
      <c r="V4" s="121">
        <v>25713</v>
      </c>
      <c r="W4" s="121">
        <v>27039</v>
      </c>
      <c r="X4" s="121">
        <v>27341</v>
      </c>
      <c r="Y4" s="121">
        <v>27899</v>
      </c>
      <c r="Z4" s="121">
        <v>28099</v>
      </c>
      <c r="AB4" s="122" t="str">
        <f>TEXT(Z4,"###,###")</f>
        <v>28,099</v>
      </c>
      <c r="AD4" s="123">
        <f>Z4/Y4-1</f>
        <v>7.1687157245778899E-3</v>
      </c>
      <c r="AF4" s="123">
        <f t="shared" ref="AF4:AF9" si="0">Z4/T4-1</f>
        <v>9.3048585988252164E-2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13015</v>
      </c>
      <c r="U5" s="121">
        <v>12789</v>
      </c>
      <c r="V5" s="121">
        <v>12915</v>
      </c>
      <c r="W5" s="121">
        <v>13704</v>
      </c>
      <c r="X5" s="121">
        <v>13756</v>
      </c>
      <c r="Y5" s="121">
        <v>14025</v>
      </c>
      <c r="Z5" s="121">
        <v>14120</v>
      </c>
      <c r="AB5" s="122" t="str">
        <f>TEXT(Z5,"###,###")</f>
        <v>14,120</v>
      </c>
      <c r="AD5" s="123">
        <f t="shared" ref="AD5:AD9" si="1">Z5/Y5-1</f>
        <v>6.7736185383244774E-3</v>
      </c>
      <c r="AF5" s="123">
        <f t="shared" si="0"/>
        <v>8.490203611217817E-2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12692</v>
      </c>
      <c r="U6" s="121">
        <v>12706</v>
      </c>
      <c r="V6" s="121">
        <v>12798</v>
      </c>
      <c r="W6" s="121">
        <v>13335</v>
      </c>
      <c r="X6" s="121">
        <v>13584</v>
      </c>
      <c r="Y6" s="121">
        <v>13874</v>
      </c>
      <c r="Z6" s="121">
        <v>13979</v>
      </c>
      <c r="AB6" s="122" t="str">
        <f>TEXT(Z6,"###,###")</f>
        <v>13,979</v>
      </c>
      <c r="AD6" s="123">
        <f t="shared" si="1"/>
        <v>7.5681130171543209E-3</v>
      </c>
      <c r="AF6" s="123">
        <f t="shared" si="0"/>
        <v>0.10140245824141192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18152</v>
      </c>
      <c r="U7" s="121">
        <v>18203</v>
      </c>
      <c r="V7" s="121">
        <v>18352</v>
      </c>
      <c r="W7" s="121">
        <v>18962</v>
      </c>
      <c r="X7" s="121">
        <v>19404</v>
      </c>
      <c r="Y7" s="121">
        <v>19441</v>
      </c>
      <c r="Z7" s="121">
        <v>19963</v>
      </c>
      <c r="AB7" s="122" t="str">
        <f>TEXT(Z7,"###,###")</f>
        <v>19,963</v>
      </c>
      <c r="AD7" s="123">
        <f t="shared" si="1"/>
        <v>2.6850470654801617E-2</v>
      </c>
      <c r="AF7" s="123">
        <f t="shared" si="0"/>
        <v>9.9768620537681763E-2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28,099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19,963</v>
      </c>
      <c r="P8" s="48"/>
      <c r="S8" s="120" t="s">
        <v>88</v>
      </c>
      <c r="T8" s="121">
        <v>29181.33</v>
      </c>
      <c r="U8" s="121">
        <v>29831</v>
      </c>
      <c r="V8" s="121">
        <v>31005.85</v>
      </c>
      <c r="W8" s="121">
        <v>33239</v>
      </c>
      <c r="X8" s="121">
        <v>33602.5</v>
      </c>
      <c r="Y8" s="121">
        <v>35272</v>
      </c>
      <c r="Z8" s="121">
        <v>35460</v>
      </c>
      <c r="AB8" s="122" t="str">
        <f>TEXT(Z8,"$###,###")</f>
        <v>$35,460</v>
      </c>
      <c r="AD8" s="123">
        <f t="shared" si="1"/>
        <v>5.330006804264098E-3</v>
      </c>
      <c r="AF8" s="123">
        <f t="shared" si="0"/>
        <v>0.21516051530207836</v>
      </c>
    </row>
    <row r="9" spans="1:32" x14ac:dyDescent="0.25">
      <c r="A9" s="52" t="s">
        <v>15</v>
      </c>
      <c r="B9" s="53"/>
      <c r="C9" s="54"/>
      <c r="D9" s="55">
        <f>AD104</f>
        <v>71.497206306274236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50.829033712367874</v>
      </c>
      <c r="P9" s="56" t="s">
        <v>89</v>
      </c>
      <c r="S9" s="120" t="s">
        <v>7</v>
      </c>
      <c r="T9" s="121">
        <v>759410358</v>
      </c>
      <c r="U9" s="121">
        <v>772427181</v>
      </c>
      <c r="V9" s="121">
        <v>804156429</v>
      </c>
      <c r="W9" s="121">
        <v>854907604</v>
      </c>
      <c r="X9" s="121">
        <v>893358327</v>
      </c>
      <c r="Y9" s="121">
        <v>932879541</v>
      </c>
      <c r="Z9" s="121">
        <v>1064771972</v>
      </c>
      <c r="AB9" s="122" t="str">
        <f>TEXT(Z9/1000000,"$#,###.0")&amp;" mil"</f>
        <v>$1,064.8 mil</v>
      </c>
      <c r="AD9" s="123">
        <f t="shared" si="1"/>
        <v>0.1413820597444102</v>
      </c>
      <c r="AF9" s="123">
        <f t="shared" si="0"/>
        <v>0.40210356730477992</v>
      </c>
    </row>
    <row r="10" spans="1:32" x14ac:dyDescent="0.25">
      <c r="A10" s="52" t="s">
        <v>18</v>
      </c>
      <c r="B10" s="53"/>
      <c r="C10" s="54"/>
      <c r="D10" s="55">
        <f>AD105</f>
        <v>19.81921064806577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49.180984821920553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92.626358763712872</v>
      </c>
      <c r="P11" s="56" t="s">
        <v>89</v>
      </c>
      <c r="S11" s="120" t="s">
        <v>30</v>
      </c>
      <c r="T11" s="125">
        <v>22911</v>
      </c>
      <c r="U11" s="125">
        <v>22778</v>
      </c>
      <c r="V11" s="125">
        <v>22936</v>
      </c>
      <c r="W11" s="125">
        <v>24389</v>
      </c>
      <c r="X11" s="125">
        <v>24673</v>
      </c>
      <c r="Y11" s="125">
        <v>25177</v>
      </c>
      <c r="Z11" s="125">
        <v>25386</v>
      </c>
    </row>
    <row r="12" spans="1:32" ht="28.5" customHeight="1" x14ac:dyDescent="0.25">
      <c r="A12" s="52" t="s">
        <v>20</v>
      </c>
      <c r="B12" s="54"/>
      <c r="C12" s="54"/>
      <c r="D12" s="55">
        <f>AD108</f>
        <v>16.043275561407881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13.585132495115964</v>
      </c>
      <c r="P12" s="56" t="s">
        <v>89</v>
      </c>
      <c r="S12" s="120" t="s">
        <v>31</v>
      </c>
      <c r="T12" s="125">
        <v>2797</v>
      </c>
      <c r="U12" s="125">
        <v>2714</v>
      </c>
      <c r="V12" s="125">
        <v>2777</v>
      </c>
      <c r="W12" s="125">
        <v>2650</v>
      </c>
      <c r="X12" s="125">
        <v>2666</v>
      </c>
      <c r="Y12" s="125">
        <v>2722</v>
      </c>
      <c r="Z12" s="125">
        <v>2713</v>
      </c>
    </row>
    <row r="13" spans="1:32" ht="15" customHeight="1" x14ac:dyDescent="0.25">
      <c r="A13" s="52" t="s">
        <v>21</v>
      </c>
      <c r="B13" s="54"/>
      <c r="C13" s="54"/>
      <c r="D13" s="55">
        <f>AD109</f>
        <v>15.783479839140183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21.260543079824902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38.239795010498597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701</v>
      </c>
      <c r="Z15" s="125">
        <v>798</v>
      </c>
      <c r="AB15" s="129">
        <f t="shared" ref="AB15:AB34" si="2">IF(Z15="np",0,Z15/$Z$34)</f>
        <v>2.8399587173920781E-2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98</v>
      </c>
      <c r="Z16" s="125">
        <v>100</v>
      </c>
      <c r="AB16" s="129">
        <f t="shared" si="2"/>
        <v>3.5588455105163884E-3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2647</v>
      </c>
      <c r="Z17" s="125">
        <v>2385</v>
      </c>
      <c r="AB17" s="129">
        <f t="shared" si="2"/>
        <v>8.4878465425815869E-2</v>
      </c>
    </row>
    <row r="18" spans="1:28" x14ac:dyDescent="0.25">
      <c r="A18" s="82" t="str">
        <f>$S$1&amp;" ("&amp;$T$2&amp;" to "&amp;$Z$2&amp;")"</f>
        <v>Warrnambool (2011-12 to 2017-18)</v>
      </c>
      <c r="B18" s="82"/>
      <c r="C18" s="82"/>
      <c r="D18" s="82"/>
      <c r="E18" s="82"/>
      <c r="F18" s="82"/>
      <c r="G18" s="82" t="str">
        <f>$S$1&amp;" ("&amp;$T$2&amp;" to "&amp;$Z$2&amp;")"</f>
        <v>Warrnambool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302</v>
      </c>
      <c r="Z18" s="125">
        <v>310</v>
      </c>
      <c r="AB18" s="129">
        <f t="shared" si="2"/>
        <v>1.1032421082600804E-2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1433</v>
      </c>
      <c r="Z19" s="125">
        <v>1602</v>
      </c>
      <c r="AB19" s="129">
        <f t="shared" si="2"/>
        <v>5.7012705078472545E-2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710</v>
      </c>
      <c r="Z20" s="125">
        <v>794</v>
      </c>
      <c r="AB20" s="129">
        <f t="shared" si="2"/>
        <v>2.8257233353500125E-2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2973</v>
      </c>
      <c r="Z21" s="125">
        <v>2970</v>
      </c>
      <c r="AB21" s="129">
        <f t="shared" si="2"/>
        <v>0.10569771166233674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2680</v>
      </c>
      <c r="Z22" s="125">
        <v>2660</v>
      </c>
      <c r="AB22" s="129">
        <f t="shared" si="2"/>
        <v>9.4665290579735939E-2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721</v>
      </c>
      <c r="Z23" s="125">
        <v>832</v>
      </c>
      <c r="AB23" s="129">
        <f t="shared" si="2"/>
        <v>2.9609594647496351E-2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141</v>
      </c>
      <c r="Z24" s="125">
        <v>160</v>
      </c>
      <c r="AB24" s="129">
        <f t="shared" si="2"/>
        <v>5.6941528168262213E-3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795</v>
      </c>
      <c r="Z25" s="125">
        <v>770</v>
      </c>
      <c r="AB25" s="129">
        <f t="shared" si="2"/>
        <v>2.740311043097619E-2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354</v>
      </c>
      <c r="Z26" s="125">
        <v>331</v>
      </c>
      <c r="AB26" s="129">
        <f t="shared" si="2"/>
        <v>1.1779778639809247E-2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1028</v>
      </c>
      <c r="Z27" s="125">
        <v>1095</v>
      </c>
      <c r="AB27" s="129">
        <f t="shared" si="2"/>
        <v>3.8969358340154456E-2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1991</v>
      </c>
      <c r="Z28" s="125">
        <v>2009</v>
      </c>
      <c r="AB28" s="129">
        <f t="shared" si="2"/>
        <v>7.149720630627425E-2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1583</v>
      </c>
      <c r="Z29" s="125">
        <v>1468</v>
      </c>
      <c r="AB29" s="129">
        <f t="shared" si="2"/>
        <v>5.224385209438058E-2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2381</v>
      </c>
      <c r="Z30" s="125">
        <v>2387</v>
      </c>
      <c r="AB30" s="129">
        <f t="shared" si="2"/>
        <v>8.4949642336026199E-2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3620</v>
      </c>
      <c r="Z31" s="125">
        <v>4063</v>
      </c>
      <c r="AB31" s="129">
        <f t="shared" si="2"/>
        <v>0.14459589309228085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777</v>
      </c>
      <c r="Z32" s="125">
        <v>772</v>
      </c>
      <c r="AB32" s="129">
        <f t="shared" si="2"/>
        <v>2.747428734118652E-2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669</v>
      </c>
      <c r="Z33" s="125">
        <v>800</v>
      </c>
      <c r="AB33" s="129">
        <f t="shared" si="2"/>
        <v>2.8470764084131107E-2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27899</v>
      </c>
      <c r="Z34" s="132">
        <v>28099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7</v>
      </c>
      <c r="Y44" s="125">
        <v>11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387</v>
      </c>
      <c r="Y45" s="125">
        <v>344</v>
      </c>
      <c r="Z45" s="125">
        <v>434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1052</v>
      </c>
      <c r="Y46" s="125">
        <v>1041</v>
      </c>
      <c r="Z46" s="125">
        <v>1009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1577</v>
      </c>
      <c r="Y47" s="125">
        <v>1543</v>
      </c>
      <c r="Z47" s="125">
        <v>1602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1860</v>
      </c>
      <c r="Y48" s="125">
        <v>1892</v>
      </c>
      <c r="Z48" s="125">
        <v>1845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Warrnambool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1381</v>
      </c>
      <c r="Y49" s="125">
        <v>1393</v>
      </c>
      <c r="Z49" s="125">
        <v>1435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1160</v>
      </c>
      <c r="Y50" s="125">
        <v>1142</v>
      </c>
      <c r="Z50" s="125">
        <v>1176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1210</v>
      </c>
      <c r="Y51" s="125">
        <v>1250</v>
      </c>
      <c r="Z51" s="125">
        <v>1225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1155</v>
      </c>
      <c r="Y52" s="125">
        <v>1220</v>
      </c>
      <c r="Z52" s="125">
        <v>1250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1173</v>
      </c>
      <c r="Y53" s="125">
        <v>1236</v>
      </c>
      <c r="Z53" s="125">
        <v>1169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1059</v>
      </c>
      <c r="Y54" s="125">
        <v>1158</v>
      </c>
      <c r="Z54" s="125">
        <v>1121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902</v>
      </c>
      <c r="Y55" s="125">
        <v>930</v>
      </c>
      <c r="Z55" s="125">
        <v>942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482</v>
      </c>
      <c r="Y56" s="125">
        <v>495</v>
      </c>
      <c r="Z56" s="125">
        <v>486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160</v>
      </c>
      <c r="Y57" s="125">
        <v>186</v>
      </c>
      <c r="Z57" s="125">
        <v>210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95</v>
      </c>
      <c r="Y58" s="125">
        <v>93</v>
      </c>
      <c r="Z58" s="125">
        <v>96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57</v>
      </c>
      <c r="Y59" s="125">
        <v>55</v>
      </c>
      <c r="Z59" s="125">
        <v>62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40</v>
      </c>
      <c r="Y60" s="125">
        <v>37</v>
      </c>
      <c r="Z60" s="125">
        <v>31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13756</v>
      </c>
      <c r="Y61" s="125">
        <v>14025</v>
      </c>
      <c r="Z61" s="125">
        <v>14120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14</v>
      </c>
      <c r="Y63" s="125">
        <v>12</v>
      </c>
      <c r="Z63" s="125">
        <v>15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Warrnambool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446</v>
      </c>
      <c r="Y64" s="125">
        <v>454</v>
      </c>
      <c r="Z64" s="125">
        <v>450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1008</v>
      </c>
      <c r="Y65" s="125">
        <v>994</v>
      </c>
      <c r="Z65" s="125">
        <v>1056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1525</v>
      </c>
      <c r="Y66" s="125">
        <v>1428</v>
      </c>
      <c r="Z66" s="125">
        <v>1492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1522</v>
      </c>
      <c r="Y67" s="125">
        <v>1598</v>
      </c>
      <c r="Z67" s="125">
        <v>1722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1249</v>
      </c>
      <c r="Y68" s="125">
        <v>1268</v>
      </c>
      <c r="Z68" s="125">
        <v>1215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1191</v>
      </c>
      <c r="Y69" s="125">
        <v>1239</v>
      </c>
      <c r="Z69" s="125">
        <v>1241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1261</v>
      </c>
      <c r="Y70" s="125">
        <v>1263</v>
      </c>
      <c r="Z70" s="125">
        <v>1275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1349</v>
      </c>
      <c r="Y71" s="125">
        <v>1377</v>
      </c>
      <c r="Z71" s="125">
        <v>1376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1410</v>
      </c>
      <c r="Y72" s="125">
        <v>1400</v>
      </c>
      <c r="Z72" s="125">
        <v>1291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1223</v>
      </c>
      <c r="Y73" s="125">
        <v>1393</v>
      </c>
      <c r="Z73" s="125">
        <v>1329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796</v>
      </c>
      <c r="Y74" s="125">
        <v>810</v>
      </c>
      <c r="Z74" s="125">
        <v>832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319</v>
      </c>
      <c r="Y75" s="125">
        <v>372</v>
      </c>
      <c r="Z75" s="125">
        <v>385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96</v>
      </c>
      <c r="Y76" s="125">
        <v>116</v>
      </c>
      <c r="Z76" s="125">
        <v>123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83</v>
      </c>
      <c r="Y77" s="125">
        <v>73</v>
      </c>
      <c r="Z77" s="125">
        <v>78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51</v>
      </c>
      <c r="Y78" s="125">
        <v>41</v>
      </c>
      <c r="Z78" s="125">
        <v>50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35</v>
      </c>
      <c r="Y79" s="125">
        <v>36</v>
      </c>
      <c r="Z79" s="125">
        <v>43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13584</v>
      </c>
      <c r="Y80" s="125">
        <v>13874</v>
      </c>
      <c r="Z80" s="125">
        <v>13979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Warrnambool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862</v>
      </c>
      <c r="Y83" s="125">
        <v>923</v>
      </c>
      <c r="Z83" s="125">
        <v>971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1188</v>
      </c>
      <c r="Y84" s="125">
        <v>1201</v>
      </c>
      <c r="Z84" s="125">
        <v>1258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28,099</v>
      </c>
      <c r="D85" s="96">
        <f t="shared" ref="D85:D90" si="4">AD4</f>
        <v>7.1687157245778899E-3</v>
      </c>
      <c r="E85" s="97">
        <f t="shared" ref="E85:E90" si="5">AD4</f>
        <v>7.1687157245778899E-3</v>
      </c>
      <c r="F85" s="96">
        <f t="shared" ref="F85:F90" si="6">AF4</f>
        <v>9.3048585988252164E-2</v>
      </c>
      <c r="G85" s="97">
        <f t="shared" ref="G85:G90" si="7">AF4</f>
        <v>9.3048585988252164E-2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1673</v>
      </c>
      <c r="Y85" s="125">
        <v>1701</v>
      </c>
      <c r="Z85" s="125">
        <v>1700</v>
      </c>
    </row>
    <row r="86" spans="1:32" ht="15" customHeight="1" x14ac:dyDescent="0.25">
      <c r="A86" s="98" t="s">
        <v>4</v>
      </c>
      <c r="B86" s="95"/>
      <c r="C86" s="109" t="str">
        <f t="shared" si="3"/>
        <v>14,120</v>
      </c>
      <c r="D86" s="96">
        <f t="shared" si="4"/>
        <v>6.7736185383244774E-3</v>
      </c>
      <c r="E86" s="97">
        <f t="shared" si="5"/>
        <v>6.7736185383244774E-3</v>
      </c>
      <c r="F86" s="96">
        <f t="shared" si="6"/>
        <v>8.490203611217817E-2</v>
      </c>
      <c r="G86" s="97">
        <f t="shared" si="7"/>
        <v>8.490203611217817E-2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540</v>
      </c>
      <c r="Y86" s="125">
        <v>566</v>
      </c>
      <c r="Z86" s="125">
        <v>615</v>
      </c>
    </row>
    <row r="87" spans="1:32" ht="15" customHeight="1" x14ac:dyDescent="0.25">
      <c r="A87" s="98" t="s">
        <v>5</v>
      </c>
      <c r="B87" s="95"/>
      <c r="C87" s="109" t="str">
        <f t="shared" si="3"/>
        <v>13,979</v>
      </c>
      <c r="D87" s="96">
        <f t="shared" si="4"/>
        <v>7.5681130171543209E-3</v>
      </c>
      <c r="E87" s="97">
        <f t="shared" si="5"/>
        <v>7.5681130171543209E-3</v>
      </c>
      <c r="F87" s="96">
        <f t="shared" si="6"/>
        <v>0.10140245824141192</v>
      </c>
      <c r="G87" s="97">
        <f t="shared" si="7"/>
        <v>0.10140245824141192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393</v>
      </c>
      <c r="Y87" s="125">
        <v>389</v>
      </c>
      <c r="Z87" s="125">
        <v>363</v>
      </c>
    </row>
    <row r="88" spans="1:32" ht="15" customHeight="1" x14ac:dyDescent="0.25">
      <c r="A88" s="95" t="s">
        <v>6</v>
      </c>
      <c r="B88" s="95"/>
      <c r="C88" s="109" t="str">
        <f t="shared" si="3"/>
        <v>19,963</v>
      </c>
      <c r="D88" s="96">
        <f t="shared" si="4"/>
        <v>2.6850470654801617E-2</v>
      </c>
      <c r="E88" s="97">
        <f t="shared" si="5"/>
        <v>2.6850470654801617E-2</v>
      </c>
      <c r="F88" s="96">
        <f t="shared" si="6"/>
        <v>9.9768620537681763E-2</v>
      </c>
      <c r="G88" s="97">
        <f t="shared" si="7"/>
        <v>9.9768620537681763E-2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652</v>
      </c>
      <c r="Y88" s="125">
        <v>670</v>
      </c>
      <c r="Z88" s="125">
        <v>670</v>
      </c>
    </row>
    <row r="89" spans="1:32" ht="15" customHeight="1" x14ac:dyDescent="0.25">
      <c r="A89" s="95" t="s">
        <v>104</v>
      </c>
      <c r="B89" s="95"/>
      <c r="C89" s="146" t="str">
        <f t="shared" si="3"/>
        <v>$35,460</v>
      </c>
      <c r="D89" s="96">
        <f t="shared" si="4"/>
        <v>5.330006804264098E-3</v>
      </c>
      <c r="E89" s="97">
        <f t="shared" si="5"/>
        <v>5.330006804264098E-3</v>
      </c>
      <c r="F89" s="96">
        <f t="shared" si="6"/>
        <v>0.21516051530207836</v>
      </c>
      <c r="G89" s="97">
        <f t="shared" si="7"/>
        <v>0.21516051530207836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811</v>
      </c>
      <c r="Y89" s="125">
        <v>815</v>
      </c>
      <c r="Z89" s="125">
        <v>865</v>
      </c>
    </row>
    <row r="90" spans="1:32" ht="15" customHeight="1" x14ac:dyDescent="0.25">
      <c r="A90" s="95" t="s">
        <v>7</v>
      </c>
      <c r="B90" s="95"/>
      <c r="C90" s="109" t="str">
        <f t="shared" si="3"/>
        <v>$1,064.8 mil</v>
      </c>
      <c r="D90" s="96">
        <f t="shared" si="4"/>
        <v>0.1413820597444102</v>
      </c>
      <c r="E90" s="97">
        <f t="shared" si="5"/>
        <v>0.1413820597444102</v>
      </c>
      <c r="F90" s="96">
        <f t="shared" si="6"/>
        <v>0.40210356730477992</v>
      </c>
      <c r="G90" s="97">
        <f t="shared" si="7"/>
        <v>0.40210356730477992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1681</v>
      </c>
      <c r="Y90" s="125">
        <v>1652</v>
      </c>
      <c r="Z90" s="125">
        <v>1699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9925</v>
      </c>
      <c r="Y91" s="125">
        <v>9860</v>
      </c>
      <c r="Z91" s="125">
        <v>10147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583</v>
      </c>
      <c r="Y93" s="125">
        <v>662</v>
      </c>
      <c r="Z93" s="125">
        <v>691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2033</v>
      </c>
      <c r="Y94" s="125">
        <v>2062</v>
      </c>
      <c r="Z94" s="125">
        <v>2130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321</v>
      </c>
      <c r="Y95" s="125">
        <v>323</v>
      </c>
      <c r="Z95" s="125">
        <v>350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1297</v>
      </c>
      <c r="Y96" s="125">
        <v>1364</v>
      </c>
      <c r="Z96" s="125">
        <v>1426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1438</v>
      </c>
      <c r="Y97" s="125">
        <v>1509</v>
      </c>
      <c r="Z97" s="125">
        <v>1493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1144</v>
      </c>
      <c r="Y98" s="125">
        <v>1133</v>
      </c>
      <c r="Z98" s="125">
        <v>1176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23</v>
      </c>
      <c r="Y99" s="125">
        <v>29</v>
      </c>
      <c r="Z99" s="125">
        <v>41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883</v>
      </c>
      <c r="Y100" s="125">
        <v>904</v>
      </c>
      <c r="Z100" s="125">
        <v>974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9477</v>
      </c>
      <c r="Y101" s="125">
        <v>9581</v>
      </c>
      <c r="Z101" s="125">
        <v>9813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19006</v>
      </c>
      <c r="Y104" s="125">
        <v>20056</v>
      </c>
      <c r="Z104" s="125">
        <v>20090</v>
      </c>
      <c r="AB104" s="122" t="str">
        <f>TEXT(Z104,"###,###")</f>
        <v>20,090</v>
      </c>
      <c r="AD104" s="143">
        <f>Z104/($Z$4)*100</f>
        <v>71.497206306274236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5750</v>
      </c>
      <c r="Y105" s="125">
        <v>5619</v>
      </c>
      <c r="Z105" s="125">
        <v>5569</v>
      </c>
      <c r="AB105" s="122" t="str">
        <f>TEXT(Z105,"###,###")</f>
        <v>5,569</v>
      </c>
      <c r="AD105" s="143">
        <f>Z105/($Z$4)*100</f>
        <v>19.81921064806577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24756</v>
      </c>
      <c r="Y106" s="132">
        <v>25675</v>
      </c>
      <c r="Z106" s="132">
        <v>25659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3627</v>
      </c>
      <c r="Y108" s="125">
        <v>3867</v>
      </c>
      <c r="Z108" s="125">
        <v>4508</v>
      </c>
      <c r="AB108" s="122" t="str">
        <f>TEXT(Z108,"###,###")</f>
        <v>4,508</v>
      </c>
      <c r="AD108" s="143">
        <f>Z108/($Z$4)*100</f>
        <v>16.043275561407881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4493</v>
      </c>
      <c r="Y109" s="125">
        <v>4608</v>
      </c>
      <c r="Z109" s="125">
        <v>4435</v>
      </c>
      <c r="AB109" s="122" t="str">
        <f>TEXT(Z109,"###,###")</f>
        <v>4,435</v>
      </c>
      <c r="AD109" s="143">
        <f>Z109/($Z$4)*100</f>
        <v>15.783479839140183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6033</v>
      </c>
      <c r="Y110" s="125">
        <v>6141</v>
      </c>
      <c r="Z110" s="125">
        <v>5974</v>
      </c>
      <c r="AB110" s="122" t="str">
        <f>TEXT(Z110,"###,###")</f>
        <v>5,974</v>
      </c>
      <c r="AD110" s="143">
        <f>Z110/($Z$4)*100</f>
        <v>21.260543079824902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10598</v>
      </c>
      <c r="Y111" s="125">
        <v>11059</v>
      </c>
      <c r="Z111" s="125">
        <v>10745</v>
      </c>
      <c r="AB111" s="122" t="str">
        <f>TEXT(Z111,"###,###")</f>
        <v>10,745</v>
      </c>
      <c r="AD111" s="143">
        <f>Z111/($Z$4)*100</f>
        <v>38.239795010498597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27341</v>
      </c>
      <c r="Y112" s="125">
        <v>27899</v>
      </c>
      <c r="Z112" s="125">
        <v>28099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38.4</v>
      </c>
      <c r="U118" s="144">
        <v>42.64</v>
      </c>
      <c r="V118" s="144">
        <v>37.869999999999997</v>
      </c>
      <c r="W118" s="144">
        <v>41.52</v>
      </c>
      <c r="X118" s="144">
        <v>40.51</v>
      </c>
      <c r="Y118" s="144">
        <v>40.86</v>
      </c>
      <c r="Z118" s="144">
        <v>40.880000000000003</v>
      </c>
      <c r="AB118" s="122" t="str">
        <f>TEXT(Z118,"##.0")</f>
        <v>40.9</v>
      </c>
    </row>
    <row r="120" spans="19:32" x14ac:dyDescent="0.25">
      <c r="S120" s="115" t="s">
        <v>106</v>
      </c>
      <c r="T120" s="125">
        <v>15356</v>
      </c>
      <c r="U120" s="125">
        <v>15486</v>
      </c>
      <c r="V120" s="125">
        <v>15575</v>
      </c>
      <c r="W120" s="125">
        <v>16312</v>
      </c>
      <c r="X120" s="125">
        <v>16736</v>
      </c>
      <c r="Y120" s="125">
        <v>16719</v>
      </c>
      <c r="Z120" s="125">
        <v>17250</v>
      </c>
      <c r="AB120" s="122" t="str">
        <f>TEXT(Z120,"###,###")</f>
        <v>17,250</v>
      </c>
    </row>
    <row r="121" spans="19:32" x14ac:dyDescent="0.25">
      <c r="S121" s="115" t="s">
        <v>107</v>
      </c>
      <c r="T121" s="125">
        <v>1503</v>
      </c>
      <c r="U121" s="125">
        <v>1464</v>
      </c>
      <c r="V121" s="125">
        <v>1508</v>
      </c>
      <c r="W121" s="125">
        <v>1403</v>
      </c>
      <c r="X121" s="125">
        <v>1410</v>
      </c>
      <c r="Y121" s="125">
        <v>1466</v>
      </c>
      <c r="Z121" s="125">
        <v>1471</v>
      </c>
      <c r="AB121" s="122" t="str">
        <f>TEXT(Z121,"###,###")</f>
        <v>1,471</v>
      </c>
    </row>
    <row r="122" spans="19:32" x14ac:dyDescent="0.25">
      <c r="S122" s="115" t="s">
        <v>108</v>
      </c>
      <c r="T122" s="125">
        <v>1290</v>
      </c>
      <c r="U122" s="125">
        <v>1254</v>
      </c>
      <c r="V122" s="125">
        <v>1268</v>
      </c>
      <c r="W122" s="125">
        <v>1251</v>
      </c>
      <c r="X122" s="125">
        <v>1256</v>
      </c>
      <c r="Y122" s="125">
        <v>1256</v>
      </c>
      <c r="Z122" s="125">
        <v>1241</v>
      </c>
      <c r="AB122" s="122" t="str">
        <f>TEXT(Z122,"###,###")</f>
        <v>1,241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16646</v>
      </c>
      <c r="U124" s="125">
        <v>16740</v>
      </c>
      <c r="V124" s="125">
        <v>16843</v>
      </c>
      <c r="W124" s="125">
        <v>17563</v>
      </c>
      <c r="X124" s="125">
        <v>17992</v>
      </c>
      <c r="Y124" s="125">
        <v>17975</v>
      </c>
      <c r="Z124" s="125">
        <v>18491</v>
      </c>
      <c r="AB124" s="122" t="str">
        <f>TEXT(Z124,"###,###")</f>
        <v>18,491</v>
      </c>
      <c r="AD124" s="139">
        <f>Z124/$Z$7*100</f>
        <v>92.626358763712872</v>
      </c>
    </row>
    <row r="125" spans="19:32" x14ac:dyDescent="0.25">
      <c r="S125" s="115" t="s">
        <v>110</v>
      </c>
      <c r="T125" s="125">
        <v>2793</v>
      </c>
      <c r="U125" s="125">
        <v>2718</v>
      </c>
      <c r="V125" s="125">
        <v>2776</v>
      </c>
      <c r="W125" s="125">
        <v>2654</v>
      </c>
      <c r="X125" s="125">
        <v>2666</v>
      </c>
      <c r="Y125" s="125">
        <v>2722</v>
      </c>
      <c r="Z125" s="125">
        <v>2712</v>
      </c>
      <c r="AB125" s="122" t="str">
        <f>TEXT(Z125,"###,###")</f>
        <v>2,712</v>
      </c>
      <c r="AD125" s="139">
        <f>Z125/$Z$7*100</f>
        <v>13.585132495115964</v>
      </c>
    </row>
    <row r="127" spans="19:32" x14ac:dyDescent="0.25">
      <c r="S127" s="115" t="s">
        <v>111</v>
      </c>
      <c r="T127" s="125">
        <v>9278</v>
      </c>
      <c r="U127" s="125">
        <v>9328</v>
      </c>
      <c r="V127" s="125">
        <v>9366</v>
      </c>
      <c r="W127" s="125">
        <v>9742</v>
      </c>
      <c r="X127" s="125">
        <v>9927</v>
      </c>
      <c r="Y127" s="125">
        <v>9860</v>
      </c>
      <c r="Z127" s="125">
        <v>10147</v>
      </c>
      <c r="AB127" s="122" t="str">
        <f>TEXT(Z127,"###,###")</f>
        <v>10,147</v>
      </c>
      <c r="AD127" s="139">
        <f>Z127/$Z$7*100</f>
        <v>50.829033712367874</v>
      </c>
    </row>
    <row r="128" spans="19:32" x14ac:dyDescent="0.25">
      <c r="S128" s="115" t="s">
        <v>112</v>
      </c>
      <c r="T128" s="125">
        <v>8878</v>
      </c>
      <c r="U128" s="125">
        <v>8877</v>
      </c>
      <c r="V128" s="125">
        <v>8988</v>
      </c>
      <c r="W128" s="125">
        <v>9222</v>
      </c>
      <c r="X128" s="125">
        <v>9480</v>
      </c>
      <c r="Y128" s="125">
        <v>9581</v>
      </c>
      <c r="Z128" s="125">
        <v>9818</v>
      </c>
      <c r="AB128" s="122" t="str">
        <f>TEXT(Z128,"###,###")</f>
        <v>9,818</v>
      </c>
      <c r="AD128" s="139">
        <f>Z128/$Z$7*100</f>
        <v>49.180984821920553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5" id="{A72C9EAF-2AF6-43E3-98B5-E3D66869EA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08" id="{49A6D540-83A8-4BE7-A92E-5CB1A45ABF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11" id="{FE8F5ACF-2ACF-4093-B48D-4E7A582E55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14" id="{CD5DBFA0-E8B4-4270-B423-E528DBE5AB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EC199-33DE-4F38-9DD3-E1AAEE9F591A}">
  <sheetPr codeName="Sheet13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Wellington</v>
      </c>
      <c r="T1" s="113"/>
      <c r="U1" s="113"/>
      <c r="V1" s="113"/>
      <c r="W1" s="113"/>
      <c r="X1" s="113"/>
      <c r="Y1" s="114" t="str">
        <f>Y3</f>
        <v>8.71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191</v>
      </c>
      <c r="Y3" s="118" t="s">
        <v>276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8.71 Wellington,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29199</v>
      </c>
      <c r="U4" s="121">
        <v>29620</v>
      </c>
      <c r="V4" s="121">
        <v>29668</v>
      </c>
      <c r="W4" s="121">
        <v>29996</v>
      </c>
      <c r="X4" s="121">
        <v>29776</v>
      </c>
      <c r="Y4" s="121">
        <v>30685</v>
      </c>
      <c r="Z4" s="121">
        <v>32388</v>
      </c>
      <c r="AB4" s="122" t="str">
        <f>TEXT(Z4,"###,###")</f>
        <v>32,388</v>
      </c>
      <c r="AD4" s="123">
        <f>Z4/Y4-1</f>
        <v>5.5499429688772972E-2</v>
      </c>
      <c r="AF4" s="123">
        <f t="shared" ref="AF4:AF9" si="0">Z4/T4-1</f>
        <v>0.10921606904346048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15290</v>
      </c>
      <c r="U5" s="121">
        <v>15427</v>
      </c>
      <c r="V5" s="121">
        <v>15404</v>
      </c>
      <c r="W5" s="121">
        <v>15548</v>
      </c>
      <c r="X5" s="121">
        <v>15277</v>
      </c>
      <c r="Y5" s="121">
        <v>15685</v>
      </c>
      <c r="Z5" s="121">
        <v>16692</v>
      </c>
      <c r="AB5" s="122" t="str">
        <f>TEXT(Z5,"###,###")</f>
        <v>16,692</v>
      </c>
      <c r="AD5" s="123">
        <f t="shared" ref="AD5:AD9" si="1">Z5/Y5-1</f>
        <v>6.420146636914259E-2</v>
      </c>
      <c r="AF5" s="123">
        <f t="shared" si="0"/>
        <v>9.1693917593198115E-2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13909</v>
      </c>
      <c r="U6" s="121">
        <v>14193</v>
      </c>
      <c r="V6" s="121">
        <v>14264</v>
      </c>
      <c r="W6" s="121">
        <v>14448</v>
      </c>
      <c r="X6" s="121">
        <v>14499</v>
      </c>
      <c r="Y6" s="121">
        <v>15000</v>
      </c>
      <c r="Z6" s="121">
        <v>15696</v>
      </c>
      <c r="AB6" s="122" t="str">
        <f>TEXT(Z6,"###,###")</f>
        <v>15,696</v>
      </c>
      <c r="AD6" s="123">
        <f t="shared" si="1"/>
        <v>4.6399999999999997E-2</v>
      </c>
      <c r="AF6" s="123">
        <f t="shared" si="0"/>
        <v>0.12847796390826094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21004</v>
      </c>
      <c r="U7" s="121">
        <v>21098</v>
      </c>
      <c r="V7" s="121">
        <v>21146</v>
      </c>
      <c r="W7" s="121">
        <v>21491</v>
      </c>
      <c r="X7" s="121">
        <v>21457</v>
      </c>
      <c r="Y7" s="121">
        <v>21769</v>
      </c>
      <c r="Z7" s="121">
        <v>22793</v>
      </c>
      <c r="AB7" s="122" t="str">
        <f>TEXT(Z7,"###,###")</f>
        <v>22,793</v>
      </c>
      <c r="AD7" s="123">
        <f t="shared" si="1"/>
        <v>4.7039367908493723E-2</v>
      </c>
      <c r="AF7" s="123">
        <f t="shared" si="0"/>
        <v>8.5174252523328997E-2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32,388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22,793</v>
      </c>
      <c r="P8" s="48"/>
      <c r="S8" s="120" t="s">
        <v>88</v>
      </c>
      <c r="T8" s="121">
        <v>34589</v>
      </c>
      <c r="U8" s="121">
        <v>35431</v>
      </c>
      <c r="V8" s="121">
        <v>36149.040000000001</v>
      </c>
      <c r="W8" s="121">
        <v>38291</v>
      </c>
      <c r="X8" s="121">
        <v>39000</v>
      </c>
      <c r="Y8" s="121">
        <v>38725.97</v>
      </c>
      <c r="Z8" s="121">
        <v>39965.5</v>
      </c>
      <c r="AB8" s="122" t="str">
        <f>TEXT(Z8,"$###,###")</f>
        <v>$39,966</v>
      </c>
      <c r="AD8" s="123">
        <f t="shared" si="1"/>
        <v>3.2007719884098451E-2</v>
      </c>
      <c r="AF8" s="123">
        <f t="shared" si="0"/>
        <v>0.15543959062129575</v>
      </c>
    </row>
    <row r="9" spans="1:32" x14ac:dyDescent="0.25">
      <c r="A9" s="52" t="s">
        <v>15</v>
      </c>
      <c r="B9" s="53"/>
      <c r="C9" s="54"/>
      <c r="D9" s="55">
        <f>AD104</f>
        <v>67.670124737557131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52.055455622340197</v>
      </c>
      <c r="P9" s="56" t="s">
        <v>89</v>
      </c>
      <c r="S9" s="120" t="s">
        <v>7</v>
      </c>
      <c r="T9" s="121">
        <v>977130044</v>
      </c>
      <c r="U9" s="121">
        <v>988695460</v>
      </c>
      <c r="V9" s="121">
        <v>1046867773</v>
      </c>
      <c r="W9" s="121">
        <v>1100204556</v>
      </c>
      <c r="X9" s="121">
        <v>1098624850</v>
      </c>
      <c r="Y9" s="121">
        <v>1095633616</v>
      </c>
      <c r="Z9" s="121">
        <v>1163099409</v>
      </c>
      <c r="AB9" s="122" t="str">
        <f>TEXT(Z9/1000000,"$#,###.0")&amp;" mil"</f>
        <v>$1,163.1 mil</v>
      </c>
      <c r="AD9" s="123">
        <f t="shared" si="1"/>
        <v>6.1576965159491737E-2</v>
      </c>
      <c r="AF9" s="123">
        <f t="shared" si="0"/>
        <v>0.19032202125186104</v>
      </c>
    </row>
    <row r="10" spans="1:32" x14ac:dyDescent="0.25">
      <c r="A10" s="52" t="s">
        <v>18</v>
      </c>
      <c r="B10" s="53"/>
      <c r="C10" s="54"/>
      <c r="D10" s="55">
        <f>AD105</f>
        <v>18.806348030134618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47.94454437765981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87.755012503838898</v>
      </c>
      <c r="P11" s="56" t="s">
        <v>89</v>
      </c>
      <c r="S11" s="120" t="s">
        <v>30</v>
      </c>
      <c r="T11" s="125">
        <v>24418</v>
      </c>
      <c r="U11" s="125">
        <v>24919</v>
      </c>
      <c r="V11" s="125">
        <v>25014</v>
      </c>
      <c r="W11" s="125">
        <v>25401</v>
      </c>
      <c r="X11" s="125">
        <v>25215</v>
      </c>
      <c r="Y11" s="125">
        <v>25998</v>
      </c>
      <c r="Z11" s="125">
        <v>27411</v>
      </c>
    </row>
    <row r="12" spans="1:32" ht="28.5" customHeight="1" x14ac:dyDescent="0.25">
      <c r="A12" s="52" t="s">
        <v>20</v>
      </c>
      <c r="B12" s="54"/>
      <c r="C12" s="54"/>
      <c r="D12" s="55">
        <f>AD108</f>
        <v>16.289983944670865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21.853200544026674</v>
      </c>
      <c r="P12" s="56" t="s">
        <v>89</v>
      </c>
      <c r="S12" s="120" t="s">
        <v>31</v>
      </c>
      <c r="T12" s="125">
        <v>4783</v>
      </c>
      <c r="U12" s="125">
        <v>4700</v>
      </c>
      <c r="V12" s="125">
        <v>4651</v>
      </c>
      <c r="W12" s="125">
        <v>4593</v>
      </c>
      <c r="X12" s="125">
        <v>4561</v>
      </c>
      <c r="Y12" s="125">
        <v>4687</v>
      </c>
      <c r="Z12" s="125">
        <v>4979</v>
      </c>
    </row>
    <row r="13" spans="1:32" ht="15" customHeight="1" x14ac:dyDescent="0.25">
      <c r="A13" s="52" t="s">
        <v>21</v>
      </c>
      <c r="B13" s="54"/>
      <c r="C13" s="54"/>
      <c r="D13" s="55">
        <f>AD109</f>
        <v>16.38569840681734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20.22662714585649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33.580338396937137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2545</v>
      </c>
      <c r="Z15" s="125">
        <v>2525</v>
      </c>
      <c r="AB15" s="129">
        <f t="shared" ref="AB15:AB34" si="2">IF(Z15="np",0,Z15/$Z$34)</f>
        <v>7.7960973199950601E-2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523</v>
      </c>
      <c r="Z16" s="125">
        <v>568</v>
      </c>
      <c r="AB16" s="129">
        <f t="shared" si="2"/>
        <v>1.7537359515870075E-2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1933</v>
      </c>
      <c r="Z17" s="125">
        <v>2389</v>
      </c>
      <c r="AB17" s="129">
        <f t="shared" si="2"/>
        <v>7.3761887118685934E-2</v>
      </c>
    </row>
    <row r="18" spans="1:28" x14ac:dyDescent="0.25">
      <c r="A18" s="82" t="str">
        <f>$S$1&amp;" ("&amp;$T$2&amp;" to "&amp;$Z$2&amp;")"</f>
        <v>Wellington (2011-12 to 2017-18)</v>
      </c>
      <c r="B18" s="82"/>
      <c r="C18" s="82"/>
      <c r="D18" s="82"/>
      <c r="E18" s="82"/>
      <c r="F18" s="82"/>
      <c r="G18" s="82" t="str">
        <f>$S$1&amp;" ("&amp;$T$2&amp;" to "&amp;$Z$2&amp;")"</f>
        <v>Wellington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389</v>
      </c>
      <c r="Z18" s="125">
        <v>336</v>
      </c>
      <c r="AB18" s="129">
        <f t="shared" si="2"/>
        <v>1.0374212671359764E-2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1963</v>
      </c>
      <c r="Z19" s="125">
        <v>2400</v>
      </c>
      <c r="AB19" s="129">
        <f t="shared" si="2"/>
        <v>7.4101519081141168E-2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582</v>
      </c>
      <c r="Z20" s="125">
        <v>557</v>
      </c>
      <c r="AB20" s="129">
        <f t="shared" si="2"/>
        <v>1.7197727553414845E-2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2638</v>
      </c>
      <c r="Z21" s="125">
        <v>2740</v>
      </c>
      <c r="AB21" s="129">
        <f t="shared" si="2"/>
        <v>8.4599234284302827E-2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1936</v>
      </c>
      <c r="Z22" s="125">
        <v>1951</v>
      </c>
      <c r="AB22" s="129">
        <f t="shared" si="2"/>
        <v>6.0238359886377671E-2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783</v>
      </c>
      <c r="Z23" s="125">
        <v>908</v>
      </c>
      <c r="AB23" s="129">
        <f t="shared" si="2"/>
        <v>2.8035074719031741E-2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129</v>
      </c>
      <c r="Z24" s="125">
        <v>139</v>
      </c>
      <c r="AB24" s="129">
        <f t="shared" si="2"/>
        <v>4.2917129801160921E-3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885</v>
      </c>
      <c r="Z25" s="125">
        <v>839</v>
      </c>
      <c r="AB25" s="129">
        <f t="shared" si="2"/>
        <v>2.5904656045448931E-2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409</v>
      </c>
      <c r="Z26" s="125">
        <v>534</v>
      </c>
      <c r="AB26" s="129">
        <f t="shared" si="2"/>
        <v>1.6487587995553908E-2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1264</v>
      </c>
      <c r="Z27" s="125">
        <v>1324</v>
      </c>
      <c r="AB27" s="129">
        <f t="shared" si="2"/>
        <v>4.087933802642954E-2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1945</v>
      </c>
      <c r="Z28" s="125">
        <v>2428</v>
      </c>
      <c r="AB28" s="129">
        <f t="shared" si="2"/>
        <v>7.4966036803754479E-2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2100</v>
      </c>
      <c r="Z29" s="125">
        <v>2052</v>
      </c>
      <c r="AB29" s="129">
        <f t="shared" si="2"/>
        <v>6.3356798814375698E-2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2602</v>
      </c>
      <c r="Z30" s="125">
        <v>2688</v>
      </c>
      <c r="AB30" s="129">
        <f t="shared" si="2"/>
        <v>8.2993701370878109E-2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2986</v>
      </c>
      <c r="Z31" s="125">
        <v>3336</v>
      </c>
      <c r="AB31" s="129">
        <f t="shared" si="2"/>
        <v>0.10300111152278622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371</v>
      </c>
      <c r="Z32" s="125">
        <v>442</v>
      </c>
      <c r="AB32" s="129">
        <f t="shared" si="2"/>
        <v>1.3647029764110164E-2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917</v>
      </c>
      <c r="Z33" s="125">
        <v>1021</v>
      </c>
      <c r="AB33" s="129">
        <f t="shared" si="2"/>
        <v>3.1524021242435467E-2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30685</v>
      </c>
      <c r="Z34" s="132">
        <v>32388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5</v>
      </c>
      <c r="Y44" s="125">
        <v>4</v>
      </c>
      <c r="Z44" s="125">
        <v>15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284</v>
      </c>
      <c r="Y45" s="125">
        <v>286</v>
      </c>
      <c r="Z45" s="125">
        <v>315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850</v>
      </c>
      <c r="Y46" s="125">
        <v>860</v>
      </c>
      <c r="Z46" s="125">
        <v>949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1408</v>
      </c>
      <c r="Y47" s="125">
        <v>1448</v>
      </c>
      <c r="Z47" s="125">
        <v>1438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1625</v>
      </c>
      <c r="Y48" s="125">
        <v>1587</v>
      </c>
      <c r="Z48" s="125">
        <v>1731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Wellington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1614</v>
      </c>
      <c r="Y49" s="125">
        <v>1638</v>
      </c>
      <c r="Z49" s="125">
        <v>1594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1322</v>
      </c>
      <c r="Y50" s="125">
        <v>1396</v>
      </c>
      <c r="Z50" s="125">
        <v>1531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1338</v>
      </c>
      <c r="Y51" s="125">
        <v>1348</v>
      </c>
      <c r="Z51" s="125">
        <v>1427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1328</v>
      </c>
      <c r="Y52" s="125">
        <v>1426</v>
      </c>
      <c r="Z52" s="125">
        <v>1529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1542</v>
      </c>
      <c r="Y53" s="125">
        <v>1537</v>
      </c>
      <c r="Z53" s="125">
        <v>1489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1548</v>
      </c>
      <c r="Y54" s="125">
        <v>1619</v>
      </c>
      <c r="Z54" s="125">
        <v>1846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1214</v>
      </c>
      <c r="Y55" s="125">
        <v>1259</v>
      </c>
      <c r="Z55" s="125">
        <v>1340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728</v>
      </c>
      <c r="Y56" s="125">
        <v>752</v>
      </c>
      <c r="Z56" s="125">
        <v>787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239</v>
      </c>
      <c r="Y57" s="125">
        <v>280</v>
      </c>
      <c r="Z57" s="125">
        <v>347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126</v>
      </c>
      <c r="Y58" s="125">
        <v>143</v>
      </c>
      <c r="Z58" s="125">
        <v>149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50</v>
      </c>
      <c r="Y59" s="125">
        <v>62</v>
      </c>
      <c r="Z59" s="125">
        <v>66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37</v>
      </c>
      <c r="Y60" s="125">
        <v>38</v>
      </c>
      <c r="Z60" s="125">
        <v>46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15277</v>
      </c>
      <c r="Y61" s="125">
        <v>15685</v>
      </c>
      <c r="Z61" s="125">
        <v>16692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16</v>
      </c>
      <c r="Y63" s="125">
        <v>10</v>
      </c>
      <c r="Z63" s="125">
        <v>12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Wellington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420</v>
      </c>
      <c r="Y64" s="125">
        <v>442</v>
      </c>
      <c r="Z64" s="125">
        <v>439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915</v>
      </c>
      <c r="Y65" s="125">
        <v>937</v>
      </c>
      <c r="Z65" s="125">
        <v>976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1420</v>
      </c>
      <c r="Y66" s="125">
        <v>1319</v>
      </c>
      <c r="Z66" s="125">
        <v>1370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1463</v>
      </c>
      <c r="Y67" s="125">
        <v>1544</v>
      </c>
      <c r="Z67" s="125">
        <v>1518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1323</v>
      </c>
      <c r="Y68" s="125">
        <v>1367</v>
      </c>
      <c r="Z68" s="125">
        <v>1457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1200</v>
      </c>
      <c r="Y69" s="125">
        <v>1297</v>
      </c>
      <c r="Z69" s="125">
        <v>1372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1303</v>
      </c>
      <c r="Y70" s="125">
        <v>1330</v>
      </c>
      <c r="Z70" s="125">
        <v>1339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1494</v>
      </c>
      <c r="Y71" s="125">
        <v>1596</v>
      </c>
      <c r="Z71" s="125">
        <v>1689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1529</v>
      </c>
      <c r="Y72" s="125">
        <v>1557</v>
      </c>
      <c r="Z72" s="125">
        <v>1575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1471</v>
      </c>
      <c r="Y73" s="125">
        <v>1563</v>
      </c>
      <c r="Z73" s="125">
        <v>1663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1087</v>
      </c>
      <c r="Y74" s="125">
        <v>1135</v>
      </c>
      <c r="Z74" s="125">
        <v>1238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461</v>
      </c>
      <c r="Y75" s="125">
        <v>516</v>
      </c>
      <c r="Z75" s="125">
        <v>586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183</v>
      </c>
      <c r="Y76" s="125">
        <v>171</v>
      </c>
      <c r="Z76" s="125">
        <v>205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89</v>
      </c>
      <c r="Y77" s="125">
        <v>102</v>
      </c>
      <c r="Z77" s="125">
        <v>117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63</v>
      </c>
      <c r="Y78" s="125">
        <v>62</v>
      </c>
      <c r="Z78" s="125">
        <v>71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52</v>
      </c>
      <c r="Y79" s="125">
        <v>52</v>
      </c>
      <c r="Z79" s="125">
        <v>52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14499</v>
      </c>
      <c r="Y80" s="125">
        <v>15000</v>
      </c>
      <c r="Z80" s="125">
        <v>15696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Wellington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1021</v>
      </c>
      <c r="Y83" s="125">
        <v>1129</v>
      </c>
      <c r="Z83" s="125">
        <v>1176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970</v>
      </c>
      <c r="Y84" s="125">
        <v>988</v>
      </c>
      <c r="Z84" s="125">
        <v>1034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32,388</v>
      </c>
      <c r="D85" s="96">
        <f t="shared" ref="D85:D90" si="4">AD4</f>
        <v>5.5499429688772972E-2</v>
      </c>
      <c r="E85" s="97">
        <f t="shared" ref="E85:E90" si="5">AD4</f>
        <v>5.5499429688772972E-2</v>
      </c>
      <c r="F85" s="96">
        <f t="shared" ref="F85:F90" si="6">AF4</f>
        <v>0.10921606904346048</v>
      </c>
      <c r="G85" s="97">
        <f t="shared" ref="G85:G90" si="7">AF4</f>
        <v>0.10921606904346048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2249</v>
      </c>
      <c r="Y85" s="125">
        <v>2258</v>
      </c>
      <c r="Z85" s="125">
        <v>2352</v>
      </c>
    </row>
    <row r="86" spans="1:32" ht="15" customHeight="1" x14ac:dyDescent="0.25">
      <c r="A86" s="98" t="s">
        <v>4</v>
      </c>
      <c r="B86" s="95"/>
      <c r="C86" s="109" t="str">
        <f t="shared" si="3"/>
        <v>16,692</v>
      </c>
      <c r="D86" s="96">
        <f t="shared" si="4"/>
        <v>6.420146636914259E-2</v>
      </c>
      <c r="E86" s="97">
        <f t="shared" si="5"/>
        <v>6.420146636914259E-2</v>
      </c>
      <c r="F86" s="96">
        <f t="shared" si="6"/>
        <v>9.1693917593198115E-2</v>
      </c>
      <c r="G86" s="97">
        <f t="shared" si="7"/>
        <v>9.1693917593198115E-2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585</v>
      </c>
      <c r="Y86" s="125">
        <v>592</v>
      </c>
      <c r="Z86" s="125">
        <v>642</v>
      </c>
    </row>
    <row r="87" spans="1:32" ht="15" customHeight="1" x14ac:dyDescent="0.25">
      <c r="A87" s="98" t="s">
        <v>5</v>
      </c>
      <c r="B87" s="95"/>
      <c r="C87" s="109" t="str">
        <f t="shared" si="3"/>
        <v>15,696</v>
      </c>
      <c r="D87" s="96">
        <f t="shared" si="4"/>
        <v>4.6399999999999997E-2</v>
      </c>
      <c r="E87" s="97">
        <f t="shared" si="5"/>
        <v>4.6399999999999997E-2</v>
      </c>
      <c r="F87" s="96">
        <f t="shared" si="6"/>
        <v>0.12847796390826094</v>
      </c>
      <c r="G87" s="97">
        <f t="shared" si="7"/>
        <v>0.12847796390826094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364</v>
      </c>
      <c r="Y87" s="125">
        <v>354</v>
      </c>
      <c r="Z87" s="125">
        <v>333</v>
      </c>
    </row>
    <row r="88" spans="1:32" ht="15" customHeight="1" x14ac:dyDescent="0.25">
      <c r="A88" s="95" t="s">
        <v>6</v>
      </c>
      <c r="B88" s="95"/>
      <c r="C88" s="109" t="str">
        <f t="shared" si="3"/>
        <v>22,793</v>
      </c>
      <c r="D88" s="96">
        <f t="shared" si="4"/>
        <v>4.7039367908493723E-2</v>
      </c>
      <c r="E88" s="97">
        <f t="shared" si="5"/>
        <v>4.7039367908493723E-2</v>
      </c>
      <c r="F88" s="96">
        <f t="shared" si="6"/>
        <v>8.5174252523328997E-2</v>
      </c>
      <c r="G88" s="97">
        <f t="shared" si="7"/>
        <v>8.5174252523328997E-2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441</v>
      </c>
      <c r="Y88" s="125">
        <v>416</v>
      </c>
      <c r="Z88" s="125">
        <v>456</v>
      </c>
    </row>
    <row r="89" spans="1:32" ht="15" customHeight="1" x14ac:dyDescent="0.25">
      <c r="A89" s="95" t="s">
        <v>104</v>
      </c>
      <c r="B89" s="95"/>
      <c r="C89" s="146" t="str">
        <f t="shared" si="3"/>
        <v>$39,966</v>
      </c>
      <c r="D89" s="96">
        <f t="shared" si="4"/>
        <v>3.2007719884098451E-2</v>
      </c>
      <c r="E89" s="97">
        <f t="shared" si="5"/>
        <v>3.2007719884098451E-2</v>
      </c>
      <c r="F89" s="96">
        <f t="shared" si="6"/>
        <v>0.15543959062129575</v>
      </c>
      <c r="G89" s="97">
        <f t="shared" si="7"/>
        <v>0.15543959062129575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1098</v>
      </c>
      <c r="Y89" s="125">
        <v>1107</v>
      </c>
      <c r="Z89" s="125">
        <v>1218</v>
      </c>
    </row>
    <row r="90" spans="1:32" ht="15" customHeight="1" x14ac:dyDescent="0.25">
      <c r="A90" s="95" t="s">
        <v>7</v>
      </c>
      <c r="B90" s="95"/>
      <c r="C90" s="109" t="str">
        <f t="shared" si="3"/>
        <v>$1,163.1 mil</v>
      </c>
      <c r="D90" s="96">
        <f t="shared" si="4"/>
        <v>6.1576965159491737E-2</v>
      </c>
      <c r="E90" s="97">
        <f t="shared" si="5"/>
        <v>6.1576965159491737E-2</v>
      </c>
      <c r="F90" s="96">
        <f t="shared" si="6"/>
        <v>0.19032202125186104</v>
      </c>
      <c r="G90" s="97">
        <f t="shared" si="7"/>
        <v>0.19032202125186104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1734</v>
      </c>
      <c r="Y90" s="125">
        <v>1670</v>
      </c>
      <c r="Z90" s="125">
        <v>1776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11228</v>
      </c>
      <c r="Y91" s="125">
        <v>11330</v>
      </c>
      <c r="Z91" s="125">
        <v>11865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660</v>
      </c>
      <c r="Y93" s="125">
        <v>765</v>
      </c>
      <c r="Z93" s="125">
        <v>876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1961</v>
      </c>
      <c r="Y94" s="125">
        <v>1998</v>
      </c>
      <c r="Z94" s="125">
        <v>2085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338</v>
      </c>
      <c r="Y95" s="125">
        <v>362</v>
      </c>
      <c r="Z95" s="125">
        <v>374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1450</v>
      </c>
      <c r="Y96" s="125">
        <v>1509</v>
      </c>
      <c r="Z96" s="125">
        <v>1645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1504</v>
      </c>
      <c r="Y97" s="125">
        <v>1533</v>
      </c>
      <c r="Z97" s="125">
        <v>1544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1018</v>
      </c>
      <c r="Y98" s="125">
        <v>990</v>
      </c>
      <c r="Z98" s="125">
        <v>1056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68</v>
      </c>
      <c r="Y99" s="125">
        <v>79</v>
      </c>
      <c r="Z99" s="125">
        <v>81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819</v>
      </c>
      <c r="Y100" s="125">
        <v>902</v>
      </c>
      <c r="Z100" s="125">
        <v>916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10229</v>
      </c>
      <c r="Y101" s="125">
        <v>10439</v>
      </c>
      <c r="Z101" s="125">
        <v>10928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19540</v>
      </c>
      <c r="Y104" s="125">
        <v>20664</v>
      </c>
      <c r="Z104" s="125">
        <v>21917</v>
      </c>
      <c r="AB104" s="122" t="str">
        <f>TEXT(Z104,"###,###")</f>
        <v>21,917</v>
      </c>
      <c r="AD104" s="143">
        <f>Z104/($Z$4)*100</f>
        <v>67.670124737557131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6047</v>
      </c>
      <c r="Y105" s="125">
        <v>6317</v>
      </c>
      <c r="Z105" s="125">
        <v>6091</v>
      </c>
      <c r="AB105" s="122" t="str">
        <f>TEXT(Z105,"###,###")</f>
        <v>6,091</v>
      </c>
      <c r="AD105" s="143">
        <f>Z105/($Z$4)*100</f>
        <v>18.806348030134618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25587</v>
      </c>
      <c r="Y106" s="132">
        <v>26981</v>
      </c>
      <c r="Z106" s="132">
        <v>28008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4296</v>
      </c>
      <c r="Y108" s="125">
        <v>4836</v>
      </c>
      <c r="Z108" s="125">
        <v>5276</v>
      </c>
      <c r="AB108" s="122" t="str">
        <f>TEXT(Z108,"###,###")</f>
        <v>5,276</v>
      </c>
      <c r="AD108" s="143">
        <f>Z108/($Z$4)*100</f>
        <v>16.289983944670865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4553</v>
      </c>
      <c r="Y109" s="125">
        <v>5116</v>
      </c>
      <c r="Z109" s="125">
        <v>5307</v>
      </c>
      <c r="AB109" s="122" t="str">
        <f>TEXT(Z109,"###,###")</f>
        <v>5,307</v>
      </c>
      <c r="AD109" s="143">
        <f>Z109/($Z$4)*100</f>
        <v>16.38569840681734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6567</v>
      </c>
      <c r="Y110" s="125">
        <v>6469</v>
      </c>
      <c r="Z110" s="125">
        <v>6551</v>
      </c>
      <c r="AB110" s="122" t="str">
        <f>TEXT(Z110,"###,###")</f>
        <v>6,551</v>
      </c>
      <c r="AD110" s="143">
        <f>Z110/($Z$4)*100</f>
        <v>20.22662714585649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10170</v>
      </c>
      <c r="Y111" s="125">
        <v>10560</v>
      </c>
      <c r="Z111" s="125">
        <v>10876</v>
      </c>
      <c r="AB111" s="122" t="str">
        <f>TEXT(Z111,"###,###")</f>
        <v>10,876</v>
      </c>
      <c r="AD111" s="143">
        <f>Z111/($Z$4)*100</f>
        <v>33.580338396937137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29776</v>
      </c>
      <c r="Y112" s="125">
        <v>30685</v>
      </c>
      <c r="Z112" s="125">
        <v>32388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41.53</v>
      </c>
      <c r="U118" s="144">
        <v>43.68</v>
      </c>
      <c r="V118" s="144">
        <v>44.86</v>
      </c>
      <c r="W118" s="144">
        <v>45.84</v>
      </c>
      <c r="X118" s="144">
        <v>43.85</v>
      </c>
      <c r="Y118" s="144">
        <v>43.13</v>
      </c>
      <c r="Z118" s="144">
        <v>43.46</v>
      </c>
      <c r="AB118" s="122" t="str">
        <f>TEXT(Z118,"##.0")</f>
        <v>43.5</v>
      </c>
    </row>
    <row r="120" spans="19:32" x14ac:dyDescent="0.25">
      <c r="S120" s="115" t="s">
        <v>106</v>
      </c>
      <c r="T120" s="125">
        <v>16223</v>
      </c>
      <c r="U120" s="125">
        <v>16398</v>
      </c>
      <c r="V120" s="125">
        <v>16492</v>
      </c>
      <c r="W120" s="125">
        <v>16896</v>
      </c>
      <c r="X120" s="125">
        <v>16896</v>
      </c>
      <c r="Y120" s="125">
        <v>17082</v>
      </c>
      <c r="Z120" s="125">
        <v>17816</v>
      </c>
      <c r="AB120" s="122" t="str">
        <f>TEXT(Z120,"###,###")</f>
        <v>17,816</v>
      </c>
    </row>
    <row r="121" spans="19:32" x14ac:dyDescent="0.25">
      <c r="S121" s="115" t="s">
        <v>107</v>
      </c>
      <c r="T121" s="125">
        <v>2655</v>
      </c>
      <c r="U121" s="125">
        <v>2661</v>
      </c>
      <c r="V121" s="125">
        <v>2613</v>
      </c>
      <c r="W121" s="125">
        <v>2571</v>
      </c>
      <c r="X121" s="125">
        <v>2503</v>
      </c>
      <c r="Y121" s="125">
        <v>2617</v>
      </c>
      <c r="Z121" s="125">
        <v>2795</v>
      </c>
      <c r="AB121" s="122" t="str">
        <f>TEXT(Z121,"###,###")</f>
        <v>2,795</v>
      </c>
    </row>
    <row r="122" spans="19:32" x14ac:dyDescent="0.25">
      <c r="S122" s="115" t="s">
        <v>108</v>
      </c>
      <c r="T122" s="125">
        <v>2128</v>
      </c>
      <c r="U122" s="125">
        <v>2042</v>
      </c>
      <c r="V122" s="125">
        <v>2041</v>
      </c>
      <c r="W122" s="125">
        <v>2028</v>
      </c>
      <c r="X122" s="125">
        <v>2063</v>
      </c>
      <c r="Y122" s="125">
        <v>2070</v>
      </c>
      <c r="Z122" s="125">
        <v>2186</v>
      </c>
      <c r="AB122" s="122" t="str">
        <f>TEXT(Z122,"###,###")</f>
        <v>2,186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18351</v>
      </c>
      <c r="U124" s="125">
        <v>18440</v>
      </c>
      <c r="V124" s="125">
        <v>18533</v>
      </c>
      <c r="W124" s="125">
        <v>18924</v>
      </c>
      <c r="X124" s="125">
        <v>18959</v>
      </c>
      <c r="Y124" s="125">
        <v>19152</v>
      </c>
      <c r="Z124" s="125">
        <v>20002</v>
      </c>
      <c r="AB124" s="122" t="str">
        <f>TEXT(Z124,"###,###")</f>
        <v>20,002</v>
      </c>
      <c r="AD124" s="139">
        <f>Z124/$Z$7*100</f>
        <v>87.755012503838898</v>
      </c>
    </row>
    <row r="125" spans="19:32" x14ac:dyDescent="0.25">
      <c r="S125" s="115" t="s">
        <v>110</v>
      </c>
      <c r="T125" s="125">
        <v>4783</v>
      </c>
      <c r="U125" s="125">
        <v>4703</v>
      </c>
      <c r="V125" s="125">
        <v>4654</v>
      </c>
      <c r="W125" s="125">
        <v>4599</v>
      </c>
      <c r="X125" s="125">
        <v>4566</v>
      </c>
      <c r="Y125" s="125">
        <v>4687</v>
      </c>
      <c r="Z125" s="125">
        <v>4981</v>
      </c>
      <c r="AB125" s="122" t="str">
        <f>TEXT(Z125,"###,###")</f>
        <v>4,981</v>
      </c>
      <c r="AD125" s="139">
        <f>Z125/$Z$7*100</f>
        <v>21.853200544026674</v>
      </c>
    </row>
    <row r="127" spans="19:32" x14ac:dyDescent="0.25">
      <c r="S127" s="115" t="s">
        <v>111</v>
      </c>
      <c r="T127" s="125">
        <v>11159</v>
      </c>
      <c r="U127" s="125">
        <v>11181</v>
      </c>
      <c r="V127" s="125">
        <v>11202</v>
      </c>
      <c r="W127" s="125">
        <v>11333</v>
      </c>
      <c r="X127" s="125">
        <v>11228</v>
      </c>
      <c r="Y127" s="125">
        <v>11330</v>
      </c>
      <c r="Z127" s="125">
        <v>11865</v>
      </c>
      <c r="AB127" s="122" t="str">
        <f>TEXT(Z127,"###,###")</f>
        <v>11,865</v>
      </c>
      <c r="AD127" s="139">
        <f>Z127/$Z$7*100</f>
        <v>52.055455622340197</v>
      </c>
    </row>
    <row r="128" spans="19:32" x14ac:dyDescent="0.25">
      <c r="S128" s="115" t="s">
        <v>112</v>
      </c>
      <c r="T128" s="125">
        <v>9847</v>
      </c>
      <c r="U128" s="125">
        <v>9915</v>
      </c>
      <c r="V128" s="125">
        <v>9943</v>
      </c>
      <c r="W128" s="125">
        <v>10158</v>
      </c>
      <c r="X128" s="125">
        <v>10229</v>
      </c>
      <c r="Y128" s="125">
        <v>10439</v>
      </c>
      <c r="Z128" s="125">
        <v>10928</v>
      </c>
      <c r="AB128" s="122" t="str">
        <f>TEXT(Z128,"###,###")</f>
        <v>10,928</v>
      </c>
      <c r="AD128" s="139">
        <f>Z128/$Z$7*100</f>
        <v>47.94454437765981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5" id="{22D715C7-4822-4093-8EB6-0AA7C7D911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98" id="{6F086695-A6FA-416D-A69C-79120ED280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01" id="{8DC6EF46-1EF0-4922-A8A2-44B08BF80B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04" id="{72D459B4-FC4A-44A6-A67D-8B34045238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47DA8-7E3A-4E69-9BED-3259F7493D76}">
  <sheetPr codeName="Sheet13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West Wimmera</v>
      </c>
      <c r="T1" s="113"/>
      <c r="U1" s="113"/>
      <c r="V1" s="113"/>
      <c r="W1" s="113"/>
      <c r="X1" s="113"/>
      <c r="Y1" s="114" t="str">
        <f>Y3</f>
        <v>8.72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192</v>
      </c>
      <c r="Y3" s="118" t="s">
        <v>277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8.72 West Wimmera,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3567</v>
      </c>
      <c r="U4" s="121">
        <v>3688</v>
      </c>
      <c r="V4" s="121">
        <v>3561</v>
      </c>
      <c r="W4" s="121">
        <v>3524</v>
      </c>
      <c r="X4" s="121">
        <v>3294</v>
      </c>
      <c r="Y4" s="121">
        <v>3587</v>
      </c>
      <c r="Z4" s="121">
        <v>3898</v>
      </c>
      <c r="AB4" s="122" t="str">
        <f>TEXT(Z4,"###,###")</f>
        <v>3,898</v>
      </c>
      <c r="AD4" s="123">
        <f>Z4/Y4-1</f>
        <v>8.6701979369947058E-2</v>
      </c>
      <c r="AF4" s="123">
        <f t="shared" ref="AF4:AF9" si="0">Z4/T4-1</f>
        <v>9.2795065881693395E-2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1979</v>
      </c>
      <c r="U5" s="121">
        <v>1985</v>
      </c>
      <c r="V5" s="121">
        <v>1984</v>
      </c>
      <c r="W5" s="121">
        <v>1872</v>
      </c>
      <c r="X5" s="121">
        <v>1792</v>
      </c>
      <c r="Y5" s="121">
        <v>1919</v>
      </c>
      <c r="Z5" s="121">
        <v>2106</v>
      </c>
      <c r="AB5" s="122" t="str">
        <f>TEXT(Z5,"###,###")</f>
        <v>2,106</v>
      </c>
      <c r="AD5" s="123">
        <f t="shared" ref="AD5:AD9" si="1">Z5/Y5-1</f>
        <v>9.744658676393958E-2</v>
      </c>
      <c r="AF5" s="123">
        <f t="shared" si="0"/>
        <v>6.4173825164224318E-2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1587</v>
      </c>
      <c r="U6" s="121">
        <v>1701</v>
      </c>
      <c r="V6" s="121">
        <v>1576</v>
      </c>
      <c r="W6" s="121">
        <v>1651</v>
      </c>
      <c r="X6" s="121">
        <v>1500</v>
      </c>
      <c r="Y6" s="121">
        <v>1668</v>
      </c>
      <c r="Z6" s="121">
        <v>1792</v>
      </c>
      <c r="AB6" s="122" t="str">
        <f>TEXT(Z6,"###,###")</f>
        <v>1,792</v>
      </c>
      <c r="AD6" s="123">
        <f t="shared" si="1"/>
        <v>7.4340527577937632E-2</v>
      </c>
      <c r="AF6" s="123">
        <f t="shared" si="0"/>
        <v>0.12917454316320098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2231</v>
      </c>
      <c r="U7" s="121">
        <v>2229</v>
      </c>
      <c r="V7" s="121">
        <v>2190</v>
      </c>
      <c r="W7" s="121">
        <v>2180</v>
      </c>
      <c r="X7" s="121">
        <v>2051</v>
      </c>
      <c r="Y7" s="121">
        <v>2176</v>
      </c>
      <c r="Z7" s="121">
        <v>2357</v>
      </c>
      <c r="AB7" s="122" t="str">
        <f>TEXT(Z7,"###,###")</f>
        <v>2,357</v>
      </c>
      <c r="AD7" s="123">
        <f t="shared" si="1"/>
        <v>8.3180147058823595E-2</v>
      </c>
      <c r="AF7" s="123">
        <f t="shared" si="0"/>
        <v>5.6476916181084746E-2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3,898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2,357</v>
      </c>
      <c r="P8" s="48"/>
      <c r="S8" s="120" t="s">
        <v>88</v>
      </c>
      <c r="T8" s="121">
        <v>19642</v>
      </c>
      <c r="U8" s="121">
        <v>18983.45</v>
      </c>
      <c r="V8" s="121">
        <v>20906</v>
      </c>
      <c r="W8" s="121">
        <v>22491</v>
      </c>
      <c r="X8" s="121">
        <v>23174</v>
      </c>
      <c r="Y8" s="121">
        <v>22512</v>
      </c>
      <c r="Z8" s="121">
        <v>23805.3</v>
      </c>
      <c r="AB8" s="122" t="str">
        <f>TEXT(Z8,"$###,###")</f>
        <v>$23,805</v>
      </c>
      <c r="AD8" s="123">
        <f t="shared" si="1"/>
        <v>5.7449360341151445E-2</v>
      </c>
      <c r="AF8" s="123">
        <f t="shared" si="0"/>
        <v>0.21195906730475511</v>
      </c>
    </row>
    <row r="9" spans="1:32" x14ac:dyDescent="0.25">
      <c r="A9" s="52" t="s">
        <v>15</v>
      </c>
      <c r="B9" s="53"/>
      <c r="C9" s="54"/>
      <c r="D9" s="55">
        <f>AD104</f>
        <v>50.051308363263217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53.50021213406874</v>
      </c>
      <c r="P9" s="56" t="s">
        <v>89</v>
      </c>
      <c r="S9" s="120" t="s">
        <v>7</v>
      </c>
      <c r="T9" s="121">
        <v>77285797</v>
      </c>
      <c r="U9" s="121">
        <v>84009200</v>
      </c>
      <c r="V9" s="121">
        <v>89691787</v>
      </c>
      <c r="W9" s="121">
        <v>82594176</v>
      </c>
      <c r="X9" s="121">
        <v>72653422</v>
      </c>
      <c r="Y9" s="121">
        <v>95585166</v>
      </c>
      <c r="Z9" s="121">
        <v>114638557</v>
      </c>
      <c r="AB9" s="122" t="str">
        <f>TEXT(Z9/1000000,"$#,###.0")&amp;" mil"</f>
        <v>$114.6 mil</v>
      </c>
      <c r="AD9" s="123">
        <f t="shared" si="1"/>
        <v>0.19933418329785613</v>
      </c>
      <c r="AF9" s="123">
        <f t="shared" si="0"/>
        <v>0.48330691342938481</v>
      </c>
    </row>
    <row r="10" spans="1:32" x14ac:dyDescent="0.25">
      <c r="A10" s="52" t="s">
        <v>18</v>
      </c>
      <c r="B10" s="53"/>
      <c r="C10" s="54"/>
      <c r="D10" s="55">
        <f>AD105</f>
        <v>17.41918932786044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46.542214679677556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72.337717437420451</v>
      </c>
      <c r="P11" s="56" t="s">
        <v>89</v>
      </c>
      <c r="S11" s="120" t="s">
        <v>30</v>
      </c>
      <c r="T11" s="125">
        <v>2471</v>
      </c>
      <c r="U11" s="125">
        <v>2620</v>
      </c>
      <c r="V11" s="125">
        <v>2505</v>
      </c>
      <c r="W11" s="125">
        <v>2489</v>
      </c>
      <c r="X11" s="125">
        <v>2375</v>
      </c>
      <c r="Y11" s="125">
        <v>2572</v>
      </c>
      <c r="Z11" s="125">
        <v>2765</v>
      </c>
    </row>
    <row r="12" spans="1:32" ht="28.5" customHeight="1" x14ac:dyDescent="0.25">
      <c r="A12" s="52" t="s">
        <v>20</v>
      </c>
      <c r="B12" s="54"/>
      <c r="C12" s="54"/>
      <c r="D12" s="55">
        <f>AD108</f>
        <v>25.03848127244741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48.112006788290202</v>
      </c>
      <c r="P12" s="56" t="s">
        <v>89</v>
      </c>
      <c r="S12" s="120" t="s">
        <v>31</v>
      </c>
      <c r="T12" s="125">
        <v>1099</v>
      </c>
      <c r="U12" s="125">
        <v>1070</v>
      </c>
      <c r="V12" s="125">
        <v>1054</v>
      </c>
      <c r="W12" s="125">
        <v>1037</v>
      </c>
      <c r="X12" s="125">
        <v>918</v>
      </c>
      <c r="Y12" s="125">
        <v>1015</v>
      </c>
      <c r="Z12" s="125">
        <v>1133</v>
      </c>
    </row>
    <row r="13" spans="1:32" ht="15" customHeight="1" x14ac:dyDescent="0.25">
      <c r="A13" s="52" t="s">
        <v>21</v>
      </c>
      <c r="B13" s="54"/>
      <c r="C13" s="54"/>
      <c r="D13" s="55">
        <f>AD109</f>
        <v>15.597742432016418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46.6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12.16008209338122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14.571575166752179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927</v>
      </c>
      <c r="Z15" s="125">
        <v>1033</v>
      </c>
      <c r="AB15" s="129">
        <f t="shared" ref="AB15:AB34" si="2">IF(Z15="np",0,Z15/$Z$34)</f>
        <v>0.26487179487179485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11</v>
      </c>
      <c r="Z16" s="125">
        <v>10</v>
      </c>
      <c r="AB16" s="129">
        <f t="shared" si="2"/>
        <v>2.5641025641025641E-3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71</v>
      </c>
      <c r="Z17" s="125">
        <v>153</v>
      </c>
      <c r="AB17" s="129">
        <f t="shared" si="2"/>
        <v>3.9230769230769229E-2</v>
      </c>
    </row>
    <row r="18" spans="1:28" x14ac:dyDescent="0.25">
      <c r="A18" s="82" t="str">
        <f>$S$1&amp;" ("&amp;$T$2&amp;" to "&amp;$Z$2&amp;")"</f>
        <v>West Wimmera (2011-12 to 2017-18)</v>
      </c>
      <c r="B18" s="82"/>
      <c r="C18" s="82"/>
      <c r="D18" s="82"/>
      <c r="E18" s="82"/>
      <c r="F18" s="82"/>
      <c r="G18" s="82" t="str">
        <f>$S$1&amp;" ("&amp;$T$2&amp;" to "&amp;$Z$2&amp;")"</f>
        <v>West Wimmera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</v>
      </c>
      <c r="Z18" s="125">
        <v>6</v>
      </c>
      <c r="AB18" s="129">
        <f t="shared" si="2"/>
        <v>1.5384615384615385E-3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109</v>
      </c>
      <c r="Z19" s="125">
        <v>132</v>
      </c>
      <c r="AB19" s="129">
        <f t="shared" si="2"/>
        <v>3.3846153846153845E-2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59</v>
      </c>
      <c r="Z20" s="125">
        <v>70</v>
      </c>
      <c r="AB20" s="129">
        <f t="shared" si="2"/>
        <v>1.7948717948717947E-2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174</v>
      </c>
      <c r="Z21" s="125">
        <v>163</v>
      </c>
      <c r="AB21" s="129">
        <f t="shared" si="2"/>
        <v>4.1794871794871798E-2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81</v>
      </c>
      <c r="Z22" s="125">
        <v>90</v>
      </c>
      <c r="AB22" s="129">
        <f t="shared" si="2"/>
        <v>2.3076923076923078E-2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143</v>
      </c>
      <c r="Z23" s="125">
        <v>157</v>
      </c>
      <c r="AB23" s="129">
        <f t="shared" si="2"/>
        <v>4.0256410256410254E-2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15</v>
      </c>
      <c r="Z24" s="125">
        <v>22</v>
      </c>
      <c r="AB24" s="129">
        <f t="shared" si="2"/>
        <v>5.6410256410256415E-3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60</v>
      </c>
      <c r="Z25" s="125">
        <v>68</v>
      </c>
      <c r="AB25" s="129">
        <f t="shared" si="2"/>
        <v>1.7435897435897435E-2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32</v>
      </c>
      <c r="Z26" s="125">
        <v>42</v>
      </c>
      <c r="AB26" s="129">
        <f t="shared" si="2"/>
        <v>1.0769230769230769E-2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68</v>
      </c>
      <c r="Z27" s="125">
        <v>67</v>
      </c>
      <c r="AB27" s="129">
        <f t="shared" si="2"/>
        <v>1.7179487179487179E-2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112</v>
      </c>
      <c r="Z28" s="125">
        <v>120</v>
      </c>
      <c r="AB28" s="129">
        <f t="shared" si="2"/>
        <v>3.0769230769230771E-2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194</v>
      </c>
      <c r="Z29" s="125">
        <v>188</v>
      </c>
      <c r="AB29" s="129">
        <f t="shared" si="2"/>
        <v>4.8205128205128206E-2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201</v>
      </c>
      <c r="Z30" s="125">
        <v>218</v>
      </c>
      <c r="AB30" s="129">
        <f t="shared" si="2"/>
        <v>5.5897435897435899E-2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321</v>
      </c>
      <c r="Z31" s="125">
        <v>378</v>
      </c>
      <c r="AB31" s="129">
        <f t="shared" si="2"/>
        <v>9.6923076923076917E-2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30</v>
      </c>
      <c r="Z32" s="125">
        <v>31</v>
      </c>
      <c r="AB32" s="129">
        <f t="shared" si="2"/>
        <v>7.9487179487179489E-3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44</v>
      </c>
      <c r="Z33" s="125">
        <v>47</v>
      </c>
      <c r="AB33" s="129">
        <f t="shared" si="2"/>
        <v>1.2051282051282051E-2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3587</v>
      </c>
      <c r="Z34" s="132">
        <v>3900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7</v>
      </c>
      <c r="Y44" s="125">
        <v>6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49</v>
      </c>
      <c r="Y45" s="125">
        <v>49</v>
      </c>
      <c r="Z45" s="125">
        <v>51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123</v>
      </c>
      <c r="Y46" s="125">
        <v>164</v>
      </c>
      <c r="Z46" s="125">
        <v>108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187</v>
      </c>
      <c r="Y47" s="125">
        <v>139</v>
      </c>
      <c r="Z47" s="125">
        <v>164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183</v>
      </c>
      <c r="Y48" s="125">
        <v>198</v>
      </c>
      <c r="Z48" s="125">
        <v>202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West Wimmera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132</v>
      </c>
      <c r="Y49" s="125">
        <v>137</v>
      </c>
      <c r="Z49" s="125">
        <v>134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122</v>
      </c>
      <c r="Y50" s="125">
        <v>122</v>
      </c>
      <c r="Z50" s="125">
        <v>128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145</v>
      </c>
      <c r="Y51" s="125">
        <v>125</v>
      </c>
      <c r="Z51" s="125">
        <v>139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168</v>
      </c>
      <c r="Y52" s="125">
        <v>186</v>
      </c>
      <c r="Z52" s="125">
        <v>167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167</v>
      </c>
      <c r="Y53" s="125">
        <v>192</v>
      </c>
      <c r="Z53" s="125">
        <v>169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185</v>
      </c>
      <c r="Y54" s="125">
        <v>216</v>
      </c>
      <c r="Z54" s="125">
        <v>236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125</v>
      </c>
      <c r="Y55" s="125">
        <v>161</v>
      </c>
      <c r="Z55" s="125">
        <v>168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99</v>
      </c>
      <c r="Y56" s="125">
        <v>106</v>
      </c>
      <c r="Z56" s="125">
        <v>119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44</v>
      </c>
      <c r="Y57" s="125">
        <v>62</v>
      </c>
      <c r="Z57" s="125">
        <v>69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35</v>
      </c>
      <c r="Y58" s="125">
        <v>29</v>
      </c>
      <c r="Z58" s="125">
        <v>42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11</v>
      </c>
      <c r="Y59" s="125">
        <v>21</v>
      </c>
      <c r="Z59" s="125">
        <v>23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9</v>
      </c>
      <c r="Y60" s="125">
        <v>12</v>
      </c>
      <c r="Z60" s="125">
        <v>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1795</v>
      </c>
      <c r="Y61" s="125">
        <v>1919</v>
      </c>
      <c r="Z61" s="125">
        <v>2106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10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West Wimmera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41</v>
      </c>
      <c r="Y64" s="125">
        <v>55</v>
      </c>
      <c r="Z64" s="125">
        <v>44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113</v>
      </c>
      <c r="Y65" s="125">
        <v>83</v>
      </c>
      <c r="Z65" s="125">
        <v>116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121</v>
      </c>
      <c r="Y66" s="125">
        <v>163</v>
      </c>
      <c r="Z66" s="125">
        <v>164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141</v>
      </c>
      <c r="Y67" s="125">
        <v>132</v>
      </c>
      <c r="Z67" s="125">
        <v>151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111</v>
      </c>
      <c r="Y68" s="125">
        <v>123</v>
      </c>
      <c r="Z68" s="125">
        <v>123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90</v>
      </c>
      <c r="Y69" s="125">
        <v>104</v>
      </c>
      <c r="Z69" s="125">
        <v>122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108</v>
      </c>
      <c r="Y70" s="125">
        <v>124</v>
      </c>
      <c r="Z70" s="125">
        <v>121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174</v>
      </c>
      <c r="Y71" s="125">
        <v>190</v>
      </c>
      <c r="Z71" s="125">
        <v>193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209</v>
      </c>
      <c r="Y72" s="125">
        <v>235</v>
      </c>
      <c r="Z72" s="125">
        <v>201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146</v>
      </c>
      <c r="Y73" s="125">
        <v>174</v>
      </c>
      <c r="Z73" s="125">
        <v>214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117</v>
      </c>
      <c r="Y74" s="125">
        <v>117</v>
      </c>
      <c r="Z74" s="125">
        <v>140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62</v>
      </c>
      <c r="Y75" s="125">
        <v>71</v>
      </c>
      <c r="Z75" s="125">
        <v>88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29</v>
      </c>
      <c r="Y76" s="125">
        <v>43</v>
      </c>
      <c r="Z76" s="125">
        <v>51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32</v>
      </c>
      <c r="Y77" s="125">
        <v>30</v>
      </c>
      <c r="Z77" s="125">
        <v>28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15</v>
      </c>
      <c r="Y78" s="125">
        <v>11</v>
      </c>
      <c r="Z78" s="125">
        <v>13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4</v>
      </c>
      <c r="Y79" s="125">
        <v>9</v>
      </c>
      <c r="Z79" s="125">
        <v>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1502</v>
      </c>
      <c r="Y80" s="125">
        <v>1668</v>
      </c>
      <c r="Z80" s="125">
        <v>1790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West Wimmera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96</v>
      </c>
      <c r="Y83" s="125">
        <v>98</v>
      </c>
      <c r="Z83" s="125">
        <v>105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45</v>
      </c>
      <c r="Y84" s="125">
        <v>48</v>
      </c>
      <c r="Z84" s="125">
        <v>46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3,898</v>
      </c>
      <c r="D85" s="96">
        <f t="shared" ref="D85:D90" si="4">AD4</f>
        <v>8.6701979369947058E-2</v>
      </c>
      <c r="E85" s="97">
        <f t="shared" ref="E85:E90" si="5">AD4</f>
        <v>8.6701979369947058E-2</v>
      </c>
      <c r="F85" s="96">
        <f t="shared" ref="F85:F90" si="6">AF4</f>
        <v>9.2795065881693395E-2</v>
      </c>
      <c r="G85" s="97">
        <f t="shared" ref="G85:G90" si="7">AF4</f>
        <v>9.2795065881693395E-2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133</v>
      </c>
      <c r="Y85" s="125">
        <v>128</v>
      </c>
      <c r="Z85" s="125">
        <v>141</v>
      </c>
    </row>
    <row r="86" spans="1:32" ht="15" customHeight="1" x14ac:dyDescent="0.25">
      <c r="A86" s="98" t="s">
        <v>4</v>
      </c>
      <c r="B86" s="95"/>
      <c r="C86" s="109" t="str">
        <f t="shared" si="3"/>
        <v>2,106</v>
      </c>
      <c r="D86" s="96">
        <f t="shared" si="4"/>
        <v>9.744658676393958E-2</v>
      </c>
      <c r="E86" s="97">
        <f t="shared" si="5"/>
        <v>9.744658676393958E-2</v>
      </c>
      <c r="F86" s="96">
        <f t="shared" si="6"/>
        <v>6.4173825164224318E-2</v>
      </c>
      <c r="G86" s="97">
        <f t="shared" si="7"/>
        <v>6.4173825164224318E-2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34</v>
      </c>
      <c r="Y86" s="125">
        <v>26</v>
      </c>
      <c r="Z86" s="125">
        <v>22</v>
      </c>
    </row>
    <row r="87" spans="1:32" ht="15" customHeight="1" x14ac:dyDescent="0.25">
      <c r="A87" s="98" t="s">
        <v>5</v>
      </c>
      <c r="B87" s="95"/>
      <c r="C87" s="109" t="str">
        <f t="shared" si="3"/>
        <v>1,792</v>
      </c>
      <c r="D87" s="96">
        <f t="shared" si="4"/>
        <v>7.4340527577937632E-2</v>
      </c>
      <c r="E87" s="97">
        <f t="shared" si="5"/>
        <v>7.4340527577937632E-2</v>
      </c>
      <c r="F87" s="96">
        <f t="shared" si="6"/>
        <v>0.12917454316320098</v>
      </c>
      <c r="G87" s="97">
        <f t="shared" si="7"/>
        <v>0.12917454316320098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14</v>
      </c>
      <c r="Y87" s="125">
        <v>16</v>
      </c>
      <c r="Z87" s="125">
        <v>13</v>
      </c>
    </row>
    <row r="88" spans="1:32" ht="15" customHeight="1" x14ac:dyDescent="0.25">
      <c r="A88" s="95" t="s">
        <v>6</v>
      </c>
      <c r="B88" s="95"/>
      <c r="C88" s="109" t="str">
        <f t="shared" si="3"/>
        <v>2,357</v>
      </c>
      <c r="D88" s="96">
        <f t="shared" si="4"/>
        <v>8.3180147058823595E-2</v>
      </c>
      <c r="E88" s="97">
        <f t="shared" si="5"/>
        <v>8.3180147058823595E-2</v>
      </c>
      <c r="F88" s="96">
        <f t="shared" si="6"/>
        <v>5.6476916181084746E-2</v>
      </c>
      <c r="G88" s="97">
        <f t="shared" si="7"/>
        <v>5.6476916181084746E-2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24</v>
      </c>
      <c r="Y88" s="125">
        <v>24</v>
      </c>
      <c r="Z88" s="125">
        <v>25</v>
      </c>
    </row>
    <row r="89" spans="1:32" ht="15" customHeight="1" x14ac:dyDescent="0.25">
      <c r="A89" s="95" t="s">
        <v>104</v>
      </c>
      <c r="B89" s="95"/>
      <c r="C89" s="146" t="str">
        <f t="shared" si="3"/>
        <v>$23,805</v>
      </c>
      <c r="D89" s="96">
        <f t="shared" si="4"/>
        <v>5.7449360341151445E-2</v>
      </c>
      <c r="E89" s="97">
        <f t="shared" si="5"/>
        <v>5.7449360341151445E-2</v>
      </c>
      <c r="F89" s="96">
        <f t="shared" si="6"/>
        <v>0.21195906730475511</v>
      </c>
      <c r="G89" s="97">
        <f t="shared" si="7"/>
        <v>0.21195906730475511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95</v>
      </c>
      <c r="Y89" s="125">
        <v>106</v>
      </c>
      <c r="Z89" s="125">
        <v>123</v>
      </c>
    </row>
    <row r="90" spans="1:32" ht="15" customHeight="1" x14ac:dyDescent="0.25">
      <c r="A90" s="95" t="s">
        <v>7</v>
      </c>
      <c r="B90" s="95"/>
      <c r="C90" s="109" t="str">
        <f t="shared" si="3"/>
        <v>$114.6 mil</v>
      </c>
      <c r="D90" s="96">
        <f t="shared" si="4"/>
        <v>0.19933418329785613</v>
      </c>
      <c r="E90" s="97">
        <f t="shared" si="5"/>
        <v>0.19933418329785613</v>
      </c>
      <c r="F90" s="96">
        <f t="shared" si="6"/>
        <v>0.48330691342938481</v>
      </c>
      <c r="G90" s="97">
        <f t="shared" si="7"/>
        <v>0.48330691342938481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224</v>
      </c>
      <c r="Y90" s="125">
        <v>243</v>
      </c>
      <c r="Z90" s="125">
        <v>249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1105</v>
      </c>
      <c r="Y91" s="125">
        <v>1157</v>
      </c>
      <c r="Z91" s="125">
        <v>1262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42</v>
      </c>
      <c r="Y93" s="125">
        <v>43</v>
      </c>
      <c r="Z93" s="125">
        <v>54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179</v>
      </c>
      <c r="Y94" s="125">
        <v>189</v>
      </c>
      <c r="Z94" s="125">
        <v>213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31</v>
      </c>
      <c r="Y95" s="125">
        <v>26</v>
      </c>
      <c r="Z95" s="125">
        <v>27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132</v>
      </c>
      <c r="Y96" s="125">
        <v>125</v>
      </c>
      <c r="Z96" s="125">
        <v>140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116</v>
      </c>
      <c r="Y97" s="125">
        <v>128</v>
      </c>
      <c r="Z97" s="125">
        <v>132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56</v>
      </c>
      <c r="Y98" s="125">
        <v>54</v>
      </c>
      <c r="Z98" s="125">
        <v>59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7</v>
      </c>
      <c r="Y99" s="125">
        <v>12</v>
      </c>
      <c r="Z99" s="125">
        <v>13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91</v>
      </c>
      <c r="Y100" s="125">
        <v>119</v>
      </c>
      <c r="Z100" s="125">
        <v>126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943</v>
      </c>
      <c r="Y101" s="125">
        <v>1019</v>
      </c>
      <c r="Z101" s="125">
        <v>1098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1738</v>
      </c>
      <c r="Y104" s="125">
        <v>1982</v>
      </c>
      <c r="Z104" s="125">
        <v>1951</v>
      </c>
      <c r="AB104" s="122" t="str">
        <f>TEXT(Z104,"###,###")</f>
        <v>1,951</v>
      </c>
      <c r="AD104" s="143">
        <f>Z104/($Z$4)*100</f>
        <v>50.051308363263217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649</v>
      </c>
      <c r="Y105" s="125">
        <v>666</v>
      </c>
      <c r="Z105" s="125">
        <v>679</v>
      </c>
      <c r="AB105" s="122" t="str">
        <f>TEXT(Z105,"###,###")</f>
        <v>679</v>
      </c>
      <c r="AD105" s="143">
        <f>Z105/($Z$4)*100</f>
        <v>17.41918932786044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2387</v>
      </c>
      <c r="Y106" s="132">
        <v>2648</v>
      </c>
      <c r="Z106" s="132">
        <v>2630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784</v>
      </c>
      <c r="Y108" s="125">
        <v>1004</v>
      </c>
      <c r="Z108" s="125">
        <v>976</v>
      </c>
      <c r="AB108" s="122" t="str">
        <f>TEXT(Z108,"###,###")</f>
        <v>976</v>
      </c>
      <c r="AD108" s="143">
        <f>Z108/($Z$4)*100</f>
        <v>25.03848127244741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517</v>
      </c>
      <c r="Y109" s="125">
        <v>604</v>
      </c>
      <c r="Z109" s="125">
        <v>608</v>
      </c>
      <c r="AB109" s="122" t="str">
        <f>TEXT(Z109,"###,###")</f>
        <v>608</v>
      </c>
      <c r="AD109" s="143">
        <f>Z109/($Z$4)*100</f>
        <v>15.597742432016418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525</v>
      </c>
      <c r="Y110" s="125">
        <v>450</v>
      </c>
      <c r="Z110" s="125">
        <v>474</v>
      </c>
      <c r="AB110" s="122" t="str">
        <f>TEXT(Z110,"###,###")</f>
        <v>474</v>
      </c>
      <c r="AD110" s="143">
        <f>Z110/($Z$4)*100</f>
        <v>12.16008209338122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559</v>
      </c>
      <c r="Y111" s="125">
        <v>590</v>
      </c>
      <c r="Z111" s="125">
        <v>568</v>
      </c>
      <c r="AB111" s="122" t="str">
        <f>TEXT(Z111,"###,###")</f>
        <v>568</v>
      </c>
      <c r="AD111" s="143">
        <f>Z111/($Z$4)*100</f>
        <v>14.571575166752179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3297</v>
      </c>
      <c r="Y112" s="125">
        <v>3587</v>
      </c>
      <c r="Z112" s="125">
        <v>3900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48.77</v>
      </c>
      <c r="U118" s="144">
        <v>46.84</v>
      </c>
      <c r="V118" s="144">
        <v>44.96</v>
      </c>
      <c r="W118" s="144">
        <v>43.24</v>
      </c>
      <c r="X118" s="144">
        <v>44.74</v>
      </c>
      <c r="Y118" s="144">
        <v>45.99</v>
      </c>
      <c r="Z118" s="144">
        <v>46.62</v>
      </c>
      <c r="AB118" s="122" t="str">
        <f>TEXT(Z118,"##.0")</f>
        <v>46.6</v>
      </c>
    </row>
    <row r="120" spans="19:32" x14ac:dyDescent="0.25">
      <c r="S120" s="115" t="s">
        <v>106</v>
      </c>
      <c r="T120" s="125">
        <v>1135</v>
      </c>
      <c r="U120" s="125">
        <v>1158</v>
      </c>
      <c r="V120" s="125">
        <v>1134</v>
      </c>
      <c r="W120" s="125">
        <v>1143</v>
      </c>
      <c r="X120" s="125">
        <v>1126</v>
      </c>
      <c r="Y120" s="125">
        <v>1161</v>
      </c>
      <c r="Z120" s="125">
        <v>1227</v>
      </c>
      <c r="AB120" s="122" t="str">
        <f>TEXT(Z120,"###,###")</f>
        <v>1,227</v>
      </c>
    </row>
    <row r="121" spans="19:32" x14ac:dyDescent="0.25">
      <c r="S121" s="115" t="s">
        <v>107</v>
      </c>
      <c r="T121" s="125">
        <v>643</v>
      </c>
      <c r="U121" s="125">
        <v>640</v>
      </c>
      <c r="V121" s="125">
        <v>626</v>
      </c>
      <c r="W121" s="125">
        <v>606</v>
      </c>
      <c r="X121" s="125">
        <v>527</v>
      </c>
      <c r="Y121" s="125">
        <v>575</v>
      </c>
      <c r="Z121" s="125">
        <v>656</v>
      </c>
      <c r="AB121" s="122" t="str">
        <f>TEXT(Z121,"###,###")</f>
        <v>656</v>
      </c>
    </row>
    <row r="122" spans="19:32" x14ac:dyDescent="0.25">
      <c r="S122" s="115" t="s">
        <v>108</v>
      </c>
      <c r="T122" s="125">
        <v>453</v>
      </c>
      <c r="U122" s="125">
        <v>431</v>
      </c>
      <c r="V122" s="125">
        <v>428</v>
      </c>
      <c r="W122" s="125">
        <v>428</v>
      </c>
      <c r="X122" s="125">
        <v>395</v>
      </c>
      <c r="Y122" s="125">
        <v>440</v>
      </c>
      <c r="Z122" s="125">
        <v>478</v>
      </c>
      <c r="AB122" s="122" t="str">
        <f>TEXT(Z122,"###,###")</f>
        <v>478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1588</v>
      </c>
      <c r="U124" s="125">
        <v>1589</v>
      </c>
      <c r="V124" s="125">
        <v>1562</v>
      </c>
      <c r="W124" s="125">
        <v>1571</v>
      </c>
      <c r="X124" s="125">
        <v>1521</v>
      </c>
      <c r="Y124" s="125">
        <v>1601</v>
      </c>
      <c r="Z124" s="125">
        <v>1705</v>
      </c>
      <c r="AB124" s="122" t="str">
        <f>TEXT(Z124,"###,###")</f>
        <v>1,705</v>
      </c>
      <c r="AD124" s="139">
        <f>Z124/$Z$7*100</f>
        <v>72.337717437420451</v>
      </c>
    </row>
    <row r="125" spans="19:32" x14ac:dyDescent="0.25">
      <c r="S125" s="115" t="s">
        <v>110</v>
      </c>
      <c r="T125" s="125">
        <v>1096</v>
      </c>
      <c r="U125" s="125">
        <v>1071</v>
      </c>
      <c r="V125" s="125">
        <v>1054</v>
      </c>
      <c r="W125" s="125">
        <v>1034</v>
      </c>
      <c r="X125" s="125">
        <v>922</v>
      </c>
      <c r="Y125" s="125">
        <v>1015</v>
      </c>
      <c r="Z125" s="125">
        <v>1134</v>
      </c>
      <c r="AB125" s="122" t="str">
        <f>TEXT(Z125,"###,###")</f>
        <v>1,134</v>
      </c>
      <c r="AD125" s="139">
        <f>Z125/$Z$7*100</f>
        <v>48.112006788290202</v>
      </c>
    </row>
    <row r="127" spans="19:32" x14ac:dyDescent="0.25">
      <c r="S127" s="115" t="s">
        <v>111</v>
      </c>
      <c r="T127" s="125">
        <v>1217</v>
      </c>
      <c r="U127" s="125">
        <v>1212</v>
      </c>
      <c r="V127" s="125">
        <v>1192</v>
      </c>
      <c r="W127" s="125">
        <v>1152</v>
      </c>
      <c r="X127" s="125">
        <v>1110</v>
      </c>
      <c r="Y127" s="125">
        <v>1157</v>
      </c>
      <c r="Z127" s="125">
        <v>1261</v>
      </c>
      <c r="AB127" s="122" t="str">
        <f>TEXT(Z127,"###,###")</f>
        <v>1,261</v>
      </c>
      <c r="AD127" s="139">
        <f>Z127/$Z$7*100</f>
        <v>53.50021213406874</v>
      </c>
    </row>
    <row r="128" spans="19:32" x14ac:dyDescent="0.25">
      <c r="S128" s="115" t="s">
        <v>112</v>
      </c>
      <c r="T128" s="125">
        <v>1014</v>
      </c>
      <c r="U128" s="125">
        <v>1018</v>
      </c>
      <c r="V128" s="125">
        <v>997</v>
      </c>
      <c r="W128" s="125">
        <v>1028</v>
      </c>
      <c r="X128" s="125">
        <v>942</v>
      </c>
      <c r="Y128" s="125">
        <v>1019</v>
      </c>
      <c r="Z128" s="125">
        <v>1097</v>
      </c>
      <c r="AB128" s="122" t="str">
        <f>TEXT(Z128,"###,###")</f>
        <v>1,097</v>
      </c>
      <c r="AD128" s="139">
        <f>Z128/$Z$7*100</f>
        <v>46.542214679677556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5" id="{E89EFEFA-6024-438A-B576-B792FC12B8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88" id="{496393B7-45AC-45E6-8A65-C31E2D775D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91" id="{40CB176D-70A8-4C12-940A-62BC4A3C32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94" id="{8A24D1D2-4B3A-4089-A405-F1386E4954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1BB6A-2A45-4624-8A22-BB85C493510C}">
  <sheetPr codeName="Sheet13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Whitehorse</v>
      </c>
      <c r="T1" s="113"/>
      <c r="U1" s="113"/>
      <c r="V1" s="113"/>
      <c r="W1" s="113"/>
      <c r="X1" s="113"/>
      <c r="Y1" s="114" t="str">
        <f>Y3</f>
        <v>8.73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193</v>
      </c>
      <c r="Y3" s="118" t="s">
        <v>278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8.73 Whitehorse,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119447</v>
      </c>
      <c r="U4" s="121">
        <v>120623</v>
      </c>
      <c r="V4" s="121">
        <v>119897</v>
      </c>
      <c r="W4" s="121">
        <v>120804</v>
      </c>
      <c r="X4" s="121">
        <v>121715</v>
      </c>
      <c r="Y4" s="121">
        <v>127344</v>
      </c>
      <c r="Z4" s="121">
        <v>130869</v>
      </c>
      <c r="AB4" s="122" t="str">
        <f>TEXT(Z4,"###,###")</f>
        <v>130,869</v>
      </c>
      <c r="AD4" s="123">
        <f>Z4/Y4-1</f>
        <v>2.768092725216742E-2</v>
      </c>
      <c r="AF4" s="123">
        <f t="shared" ref="AF4:AF9" si="0">Z4/T4-1</f>
        <v>9.5624000602777759E-2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60004</v>
      </c>
      <c r="U5" s="121">
        <v>60178</v>
      </c>
      <c r="V5" s="121">
        <v>59939</v>
      </c>
      <c r="W5" s="121">
        <v>60299</v>
      </c>
      <c r="X5" s="121">
        <v>60777</v>
      </c>
      <c r="Y5" s="121">
        <v>63706</v>
      </c>
      <c r="Z5" s="121">
        <v>65466</v>
      </c>
      <c r="AB5" s="122" t="str">
        <f>TEXT(Z5,"###,###")</f>
        <v>65,466</v>
      </c>
      <c r="AD5" s="123">
        <f t="shared" ref="AD5:AD9" si="1">Z5/Y5-1</f>
        <v>2.7626911122971221E-2</v>
      </c>
      <c r="AF5" s="123">
        <f t="shared" si="0"/>
        <v>9.1027264849010026E-2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59443</v>
      </c>
      <c r="U6" s="121">
        <v>60443</v>
      </c>
      <c r="V6" s="121">
        <v>59958</v>
      </c>
      <c r="W6" s="121">
        <v>60505</v>
      </c>
      <c r="X6" s="121">
        <v>60938</v>
      </c>
      <c r="Y6" s="121">
        <v>63638</v>
      </c>
      <c r="Z6" s="121">
        <v>65401</v>
      </c>
      <c r="AB6" s="122" t="str">
        <f>TEXT(Z6,"###,###")</f>
        <v>65,401</v>
      </c>
      <c r="AD6" s="123">
        <f t="shared" si="1"/>
        <v>2.7703573336685716E-2</v>
      </c>
      <c r="AF6" s="123">
        <f t="shared" si="0"/>
        <v>0.10023047288999543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87359</v>
      </c>
      <c r="U7" s="121">
        <v>87806</v>
      </c>
      <c r="V7" s="121">
        <v>87705</v>
      </c>
      <c r="W7" s="121">
        <v>87809</v>
      </c>
      <c r="X7" s="121">
        <v>88159</v>
      </c>
      <c r="Y7" s="121">
        <v>91006</v>
      </c>
      <c r="Z7" s="121">
        <v>93281</v>
      </c>
      <c r="AB7" s="122" t="str">
        <f>TEXT(Z7,"###,###")</f>
        <v>93,281</v>
      </c>
      <c r="AD7" s="123">
        <f t="shared" si="1"/>
        <v>2.4998351757026915E-2</v>
      </c>
      <c r="AF7" s="123">
        <f t="shared" si="0"/>
        <v>6.7789237514165768E-2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130,869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93,281</v>
      </c>
      <c r="P8" s="48"/>
      <c r="S8" s="120" t="s">
        <v>88</v>
      </c>
      <c r="T8" s="121">
        <v>37120.5</v>
      </c>
      <c r="U8" s="121">
        <v>37767.11</v>
      </c>
      <c r="V8" s="121">
        <v>38455</v>
      </c>
      <c r="W8" s="121">
        <v>39997.4</v>
      </c>
      <c r="X8" s="121">
        <v>41077</v>
      </c>
      <c r="Y8" s="121">
        <v>40885</v>
      </c>
      <c r="Z8" s="121">
        <v>41997</v>
      </c>
      <c r="AB8" s="122" t="str">
        <f>TEXT(Z8,"$###,###")</f>
        <v>$41,997</v>
      </c>
      <c r="AD8" s="123">
        <f t="shared" si="1"/>
        <v>2.7198238962944821E-2</v>
      </c>
      <c r="AF8" s="123">
        <f t="shared" si="0"/>
        <v>0.13136945892431395</v>
      </c>
    </row>
    <row r="9" spans="1:32" x14ac:dyDescent="0.25">
      <c r="A9" s="52" t="s">
        <v>15</v>
      </c>
      <c r="B9" s="53"/>
      <c r="C9" s="54"/>
      <c r="D9" s="55">
        <f>AD104</f>
        <v>76.849368452421885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50.717723866596629</v>
      </c>
      <c r="P9" s="56" t="s">
        <v>89</v>
      </c>
      <c r="S9" s="120" t="s">
        <v>7</v>
      </c>
      <c r="T9" s="121">
        <v>4701397659</v>
      </c>
      <c r="U9" s="121">
        <v>4830798362</v>
      </c>
      <c r="V9" s="121">
        <v>4927933002</v>
      </c>
      <c r="W9" s="121">
        <v>5058049224</v>
      </c>
      <c r="X9" s="121">
        <v>5232915241</v>
      </c>
      <c r="Y9" s="121">
        <v>5476319890</v>
      </c>
      <c r="Z9" s="121">
        <v>5776406934</v>
      </c>
      <c r="AB9" s="122" t="str">
        <f>TEXT(Z9/1000000,"$#,###.0")&amp;" mil"</f>
        <v>$5,776.4 mil</v>
      </c>
      <c r="AD9" s="123">
        <f t="shared" si="1"/>
        <v>5.4797208714555179E-2</v>
      </c>
      <c r="AF9" s="123">
        <f t="shared" si="0"/>
        <v>0.22865738084122356</v>
      </c>
    </row>
    <row r="10" spans="1:32" x14ac:dyDescent="0.25">
      <c r="A10" s="52" t="s">
        <v>18</v>
      </c>
      <c r="B10" s="53"/>
      <c r="C10" s="54"/>
      <c r="D10" s="55">
        <f>AD105</f>
        <v>15.954886183893818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49.280132074055807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93.61177517393682</v>
      </c>
      <c r="P11" s="56" t="s">
        <v>89</v>
      </c>
      <c r="S11" s="120" t="s">
        <v>30</v>
      </c>
      <c r="T11" s="125">
        <v>107821</v>
      </c>
      <c r="U11" s="125">
        <v>109110</v>
      </c>
      <c r="V11" s="125">
        <v>108493</v>
      </c>
      <c r="W11" s="125">
        <v>109731</v>
      </c>
      <c r="X11" s="125">
        <v>110207</v>
      </c>
      <c r="Y11" s="125">
        <v>115342</v>
      </c>
      <c r="Z11" s="125">
        <v>118275</v>
      </c>
    </row>
    <row r="12" spans="1:32" ht="28.5" customHeight="1" x14ac:dyDescent="0.25">
      <c r="A12" s="52" t="s">
        <v>20</v>
      </c>
      <c r="B12" s="54"/>
      <c r="C12" s="54"/>
      <c r="D12" s="55">
        <f>AD108</f>
        <v>17.614561126011509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13.497925622581233</v>
      </c>
      <c r="P12" s="56" t="s">
        <v>89</v>
      </c>
      <c r="S12" s="120" t="s">
        <v>31</v>
      </c>
      <c r="T12" s="125">
        <v>11626</v>
      </c>
      <c r="U12" s="125">
        <v>11513</v>
      </c>
      <c r="V12" s="125">
        <v>11404</v>
      </c>
      <c r="W12" s="125">
        <v>11073</v>
      </c>
      <c r="X12" s="125">
        <v>11508</v>
      </c>
      <c r="Y12" s="125">
        <v>12002</v>
      </c>
      <c r="Z12" s="125">
        <v>12594</v>
      </c>
    </row>
    <row r="13" spans="1:32" ht="15" customHeight="1" x14ac:dyDescent="0.25">
      <c r="A13" s="52" t="s">
        <v>21</v>
      </c>
      <c r="B13" s="54"/>
      <c r="C13" s="54"/>
      <c r="D13" s="55">
        <f>AD109</f>
        <v>13.925375757436825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19.717427351015139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41.546890401852231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874</v>
      </c>
      <c r="Z15" s="125">
        <v>617</v>
      </c>
      <c r="AB15" s="129">
        <f t="shared" ref="AB15:AB34" si="2">IF(Z15="np",0,Z15/$Z$34)</f>
        <v>4.7146383024245621E-3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145</v>
      </c>
      <c r="Z16" s="125">
        <v>140</v>
      </c>
      <c r="AB16" s="129">
        <f t="shared" si="2"/>
        <v>1.0697720621384744E-3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5734</v>
      </c>
      <c r="Z17" s="125">
        <v>5817</v>
      </c>
      <c r="AB17" s="129">
        <f t="shared" si="2"/>
        <v>4.444902918185361E-2</v>
      </c>
    </row>
    <row r="18" spans="1:28" x14ac:dyDescent="0.25">
      <c r="A18" s="82" t="str">
        <f>$S$1&amp;" ("&amp;$T$2&amp;" to "&amp;$Z$2&amp;")"</f>
        <v>Whitehorse (2011-12 to 2017-18)</v>
      </c>
      <c r="B18" s="82"/>
      <c r="C18" s="82"/>
      <c r="D18" s="82"/>
      <c r="E18" s="82"/>
      <c r="F18" s="82"/>
      <c r="G18" s="82" t="str">
        <f>$S$1&amp;" ("&amp;$T$2&amp;" to "&amp;$Z$2&amp;")"</f>
        <v>Whitehorse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659</v>
      </c>
      <c r="Z18" s="125">
        <v>720</v>
      </c>
      <c r="AB18" s="129">
        <f t="shared" si="2"/>
        <v>5.5016848909978681E-3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5506</v>
      </c>
      <c r="Z19" s="125">
        <v>6210</v>
      </c>
      <c r="AB19" s="129">
        <f t="shared" si="2"/>
        <v>4.7452032184856614E-2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6125</v>
      </c>
      <c r="Z20" s="125">
        <v>6275</v>
      </c>
      <c r="AB20" s="129">
        <f t="shared" si="2"/>
        <v>4.7948712070849477E-2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11430</v>
      </c>
      <c r="Z21" s="125">
        <v>12053</v>
      </c>
      <c r="AB21" s="129">
        <f t="shared" si="2"/>
        <v>9.2099733321107366E-2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9510</v>
      </c>
      <c r="Z22" s="125">
        <v>10249</v>
      </c>
      <c r="AB22" s="129">
        <f t="shared" si="2"/>
        <v>7.8314956177551603E-2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2800</v>
      </c>
      <c r="Z23" s="125">
        <v>3291</v>
      </c>
      <c r="AB23" s="129">
        <f t="shared" si="2"/>
        <v>2.5147284689269422E-2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3069</v>
      </c>
      <c r="Z24" s="125">
        <v>3109</v>
      </c>
      <c r="AB24" s="129">
        <f t="shared" si="2"/>
        <v>2.3756581008489406E-2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6663</v>
      </c>
      <c r="Z25" s="125">
        <v>6696</v>
      </c>
      <c r="AB25" s="129">
        <f t="shared" si="2"/>
        <v>5.1165669486280173E-2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2436</v>
      </c>
      <c r="Z26" s="125">
        <v>2654</v>
      </c>
      <c r="AB26" s="129">
        <f t="shared" si="2"/>
        <v>2.0279821806539363E-2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13197</v>
      </c>
      <c r="Z27" s="125">
        <v>14595</v>
      </c>
      <c r="AB27" s="129">
        <f t="shared" si="2"/>
        <v>0.11152373747793595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10320</v>
      </c>
      <c r="Z28" s="125">
        <v>11857</v>
      </c>
      <c r="AB28" s="129">
        <f t="shared" si="2"/>
        <v>9.0602052434113498E-2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5471</v>
      </c>
      <c r="Z29" s="125">
        <v>4994</v>
      </c>
      <c r="AB29" s="129">
        <f t="shared" si="2"/>
        <v>3.8160297702282436E-2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12617</v>
      </c>
      <c r="Z30" s="125">
        <v>13052</v>
      </c>
      <c r="AB30" s="129">
        <f t="shared" si="2"/>
        <v>9.9733321107366907E-2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14377</v>
      </c>
      <c r="Z31" s="125">
        <v>15489</v>
      </c>
      <c r="AB31" s="129">
        <f t="shared" si="2"/>
        <v>0.11835499621759164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2412</v>
      </c>
      <c r="Z32" s="125">
        <v>2852</v>
      </c>
      <c r="AB32" s="129">
        <f t="shared" si="2"/>
        <v>2.1792785151563777E-2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4257</v>
      </c>
      <c r="Z33" s="125">
        <v>4609</v>
      </c>
      <c r="AB33" s="129">
        <f t="shared" si="2"/>
        <v>3.5218424531401629E-2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127344</v>
      </c>
      <c r="Z34" s="132">
        <v>130869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20</v>
      </c>
      <c r="Y44" s="125">
        <v>23</v>
      </c>
      <c r="Z44" s="125">
        <v>21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733</v>
      </c>
      <c r="Y45" s="125">
        <v>789</v>
      </c>
      <c r="Z45" s="125">
        <v>802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2891</v>
      </c>
      <c r="Y46" s="125">
        <v>3370</v>
      </c>
      <c r="Z46" s="125">
        <v>3369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6197</v>
      </c>
      <c r="Y47" s="125">
        <v>6757</v>
      </c>
      <c r="Z47" s="125">
        <v>7525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8355</v>
      </c>
      <c r="Y48" s="125">
        <v>9058</v>
      </c>
      <c r="Z48" s="125">
        <v>9256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Whitehorse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7548</v>
      </c>
      <c r="Y49" s="125">
        <v>7771</v>
      </c>
      <c r="Z49" s="125">
        <v>7928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6424</v>
      </c>
      <c r="Y50" s="125">
        <v>6649</v>
      </c>
      <c r="Z50" s="125">
        <v>7011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6360</v>
      </c>
      <c r="Y51" s="125">
        <v>6352</v>
      </c>
      <c r="Z51" s="125">
        <v>6350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6025</v>
      </c>
      <c r="Y52" s="125">
        <v>6312</v>
      </c>
      <c r="Z52" s="125">
        <v>6364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5332</v>
      </c>
      <c r="Y53" s="125">
        <v>5394</v>
      </c>
      <c r="Z53" s="125">
        <v>5349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4566</v>
      </c>
      <c r="Y54" s="125">
        <v>4671</v>
      </c>
      <c r="Z54" s="125">
        <v>4754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3022</v>
      </c>
      <c r="Y55" s="125">
        <v>3187</v>
      </c>
      <c r="Z55" s="125">
        <v>3286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1729</v>
      </c>
      <c r="Y56" s="125">
        <v>1763</v>
      </c>
      <c r="Z56" s="125">
        <v>1786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782</v>
      </c>
      <c r="Y57" s="125">
        <v>828</v>
      </c>
      <c r="Z57" s="125">
        <v>827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389</v>
      </c>
      <c r="Y58" s="125">
        <v>400</v>
      </c>
      <c r="Z58" s="125">
        <v>371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205</v>
      </c>
      <c r="Y59" s="125">
        <v>185</v>
      </c>
      <c r="Z59" s="125">
        <v>200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204</v>
      </c>
      <c r="Y60" s="125">
        <v>193</v>
      </c>
      <c r="Z60" s="125">
        <v>194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60777</v>
      </c>
      <c r="Y61" s="125">
        <v>63706</v>
      </c>
      <c r="Z61" s="125">
        <v>65466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21</v>
      </c>
      <c r="Y63" s="125">
        <v>17</v>
      </c>
      <c r="Z63" s="125">
        <v>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Whitehorse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1055</v>
      </c>
      <c r="Y64" s="125">
        <v>1015</v>
      </c>
      <c r="Z64" s="125">
        <v>989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3336</v>
      </c>
      <c r="Y65" s="125">
        <v>3542</v>
      </c>
      <c r="Z65" s="125">
        <v>3750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6189</v>
      </c>
      <c r="Y66" s="125">
        <v>6835</v>
      </c>
      <c r="Z66" s="125">
        <v>7139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7817</v>
      </c>
      <c r="Y67" s="125">
        <v>8424</v>
      </c>
      <c r="Z67" s="125">
        <v>8857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7004</v>
      </c>
      <c r="Y68" s="125">
        <v>7404</v>
      </c>
      <c r="Z68" s="125">
        <v>7665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6040</v>
      </c>
      <c r="Y69" s="125">
        <v>6315</v>
      </c>
      <c r="Z69" s="125">
        <v>6570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6258</v>
      </c>
      <c r="Y70" s="125">
        <v>6250</v>
      </c>
      <c r="Z70" s="125">
        <v>6271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6533</v>
      </c>
      <c r="Y71" s="125">
        <v>6897</v>
      </c>
      <c r="Z71" s="125">
        <v>7044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5612</v>
      </c>
      <c r="Y72" s="125">
        <v>5627</v>
      </c>
      <c r="Z72" s="125">
        <v>5615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4691</v>
      </c>
      <c r="Y73" s="125">
        <v>4785</v>
      </c>
      <c r="Z73" s="125">
        <v>4908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3124</v>
      </c>
      <c r="Y74" s="125">
        <v>3224</v>
      </c>
      <c r="Z74" s="125">
        <v>3244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1598</v>
      </c>
      <c r="Y75" s="125">
        <v>1608</v>
      </c>
      <c r="Z75" s="125">
        <v>1630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658</v>
      </c>
      <c r="Y76" s="125">
        <v>716</v>
      </c>
      <c r="Z76" s="125">
        <v>730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384</v>
      </c>
      <c r="Y77" s="125">
        <v>381</v>
      </c>
      <c r="Z77" s="125">
        <v>369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288</v>
      </c>
      <c r="Y78" s="125">
        <v>261</v>
      </c>
      <c r="Z78" s="125">
        <v>234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337</v>
      </c>
      <c r="Y79" s="125">
        <v>337</v>
      </c>
      <c r="Z79" s="125">
        <v>333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60938</v>
      </c>
      <c r="Y80" s="125">
        <v>63638</v>
      </c>
      <c r="Z80" s="125">
        <v>65401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Whitehorse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6390</v>
      </c>
      <c r="Y83" s="125">
        <v>6666</v>
      </c>
      <c r="Z83" s="125">
        <v>7026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11125</v>
      </c>
      <c r="Y84" s="125">
        <v>11509</v>
      </c>
      <c r="Z84" s="125">
        <v>11846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130,869</v>
      </c>
      <c r="D85" s="96">
        <f t="shared" ref="D85:D90" si="4">AD4</f>
        <v>2.768092725216742E-2</v>
      </c>
      <c r="E85" s="97">
        <f t="shared" ref="E85:E90" si="5">AD4</f>
        <v>2.768092725216742E-2</v>
      </c>
      <c r="F85" s="96">
        <f t="shared" ref="F85:F90" si="6">AF4</f>
        <v>9.5624000602777759E-2</v>
      </c>
      <c r="G85" s="97">
        <f t="shared" ref="G85:G90" si="7">AF4</f>
        <v>9.5624000602777759E-2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4932</v>
      </c>
      <c r="Y85" s="125">
        <v>5099</v>
      </c>
      <c r="Z85" s="125">
        <v>5276</v>
      </c>
    </row>
    <row r="86" spans="1:32" ht="15" customHeight="1" x14ac:dyDescent="0.25">
      <c r="A86" s="98" t="s">
        <v>4</v>
      </c>
      <c r="B86" s="95"/>
      <c r="C86" s="109" t="str">
        <f t="shared" si="3"/>
        <v>65,466</v>
      </c>
      <c r="D86" s="96">
        <f t="shared" si="4"/>
        <v>2.7626911122971221E-2</v>
      </c>
      <c r="E86" s="97">
        <f t="shared" si="5"/>
        <v>2.7626911122971221E-2</v>
      </c>
      <c r="F86" s="96">
        <f t="shared" si="6"/>
        <v>9.1027264849010026E-2</v>
      </c>
      <c r="G86" s="97">
        <f t="shared" si="7"/>
        <v>9.1027264849010026E-2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2149</v>
      </c>
      <c r="Y86" s="125">
        <v>2282</v>
      </c>
      <c r="Z86" s="125">
        <v>2418</v>
      </c>
    </row>
    <row r="87" spans="1:32" ht="15" customHeight="1" x14ac:dyDescent="0.25">
      <c r="A87" s="98" t="s">
        <v>5</v>
      </c>
      <c r="B87" s="95"/>
      <c r="C87" s="109" t="str">
        <f t="shared" si="3"/>
        <v>65,401</v>
      </c>
      <c r="D87" s="96">
        <f t="shared" si="4"/>
        <v>2.7703573336685716E-2</v>
      </c>
      <c r="E87" s="97">
        <f t="shared" si="5"/>
        <v>2.7703573336685716E-2</v>
      </c>
      <c r="F87" s="96">
        <f t="shared" si="6"/>
        <v>0.10023047288999543</v>
      </c>
      <c r="G87" s="97">
        <f t="shared" si="7"/>
        <v>0.10023047288999543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3134</v>
      </c>
      <c r="Y87" s="125">
        <v>3319</v>
      </c>
      <c r="Z87" s="125">
        <v>3406</v>
      </c>
    </row>
    <row r="88" spans="1:32" ht="15" customHeight="1" x14ac:dyDescent="0.25">
      <c r="A88" s="95" t="s">
        <v>6</v>
      </c>
      <c r="B88" s="95"/>
      <c r="C88" s="109" t="str">
        <f t="shared" si="3"/>
        <v>93,281</v>
      </c>
      <c r="D88" s="96">
        <f t="shared" si="4"/>
        <v>2.4998351757026915E-2</v>
      </c>
      <c r="E88" s="97">
        <f t="shared" si="5"/>
        <v>2.4998351757026915E-2</v>
      </c>
      <c r="F88" s="96">
        <f t="shared" si="6"/>
        <v>6.7789237514165768E-2</v>
      </c>
      <c r="G88" s="97">
        <f t="shared" si="7"/>
        <v>6.7789237514165768E-2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2957</v>
      </c>
      <c r="Y88" s="125">
        <v>3078</v>
      </c>
      <c r="Z88" s="125">
        <v>3178</v>
      </c>
    </row>
    <row r="89" spans="1:32" ht="15" customHeight="1" x14ac:dyDescent="0.25">
      <c r="A89" s="95" t="s">
        <v>104</v>
      </c>
      <c r="B89" s="95"/>
      <c r="C89" s="146" t="str">
        <f t="shared" si="3"/>
        <v>$41,997</v>
      </c>
      <c r="D89" s="96">
        <f t="shared" si="4"/>
        <v>2.7198238962944821E-2</v>
      </c>
      <c r="E89" s="97">
        <f t="shared" si="5"/>
        <v>2.7198238962944821E-2</v>
      </c>
      <c r="F89" s="96">
        <f t="shared" si="6"/>
        <v>0.13136945892431395</v>
      </c>
      <c r="G89" s="97">
        <f t="shared" si="7"/>
        <v>0.13136945892431395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1476</v>
      </c>
      <c r="Y89" s="125">
        <v>1557</v>
      </c>
      <c r="Z89" s="125">
        <v>1701</v>
      </c>
    </row>
    <row r="90" spans="1:32" ht="15" customHeight="1" x14ac:dyDescent="0.25">
      <c r="A90" s="95" t="s">
        <v>7</v>
      </c>
      <c r="B90" s="95"/>
      <c r="C90" s="109" t="str">
        <f t="shared" si="3"/>
        <v>$5,776.4 mil</v>
      </c>
      <c r="D90" s="96">
        <f t="shared" si="4"/>
        <v>5.4797208714555179E-2</v>
      </c>
      <c r="E90" s="97">
        <f t="shared" si="5"/>
        <v>5.4797208714555179E-2</v>
      </c>
      <c r="F90" s="96">
        <f t="shared" si="6"/>
        <v>0.22865738084122356</v>
      </c>
      <c r="G90" s="97">
        <f t="shared" si="7"/>
        <v>0.22865738084122356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2832</v>
      </c>
      <c r="Y90" s="125">
        <v>3061</v>
      </c>
      <c r="Z90" s="125">
        <v>3228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44678</v>
      </c>
      <c r="Y91" s="125">
        <v>46236</v>
      </c>
      <c r="Z91" s="125">
        <v>47310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3812</v>
      </c>
      <c r="Y93" s="125">
        <v>4100</v>
      </c>
      <c r="Z93" s="125">
        <v>4415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12345</v>
      </c>
      <c r="Y94" s="125">
        <v>12786</v>
      </c>
      <c r="Z94" s="125">
        <v>13231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1048</v>
      </c>
      <c r="Y95" s="125">
        <v>1082</v>
      </c>
      <c r="Z95" s="125">
        <v>1210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4205</v>
      </c>
      <c r="Y96" s="125">
        <v>4465</v>
      </c>
      <c r="Z96" s="125">
        <v>4780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7629</v>
      </c>
      <c r="Y97" s="125">
        <v>8117</v>
      </c>
      <c r="Z97" s="125">
        <v>8196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3804</v>
      </c>
      <c r="Y98" s="125">
        <v>3994</v>
      </c>
      <c r="Z98" s="125">
        <v>4224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241</v>
      </c>
      <c r="Y99" s="125">
        <v>257</v>
      </c>
      <c r="Z99" s="125">
        <v>275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1457</v>
      </c>
      <c r="Y100" s="125">
        <v>1583</v>
      </c>
      <c r="Z100" s="125">
        <v>1699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43481</v>
      </c>
      <c r="Y101" s="125">
        <v>44770</v>
      </c>
      <c r="Z101" s="125">
        <v>45969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89349</v>
      </c>
      <c r="Y104" s="125">
        <v>96674</v>
      </c>
      <c r="Z104" s="125">
        <v>100572</v>
      </c>
      <c r="AB104" s="122" t="str">
        <f>TEXT(Z104,"###,###")</f>
        <v>100,572</v>
      </c>
      <c r="AD104" s="143">
        <f>Z104/($Z$4)*100</f>
        <v>76.849368452421885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21976</v>
      </c>
      <c r="Y105" s="125">
        <v>21479</v>
      </c>
      <c r="Z105" s="125">
        <v>20880</v>
      </c>
      <c r="AB105" s="122" t="str">
        <f>TEXT(Z105,"###,###")</f>
        <v>20,880</v>
      </c>
      <c r="AD105" s="143">
        <f>Z105/($Z$4)*100</f>
        <v>15.954886183893818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111325</v>
      </c>
      <c r="Y106" s="132">
        <v>118153</v>
      </c>
      <c r="Z106" s="132">
        <v>121452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17390</v>
      </c>
      <c r="Y108" s="125">
        <v>19217</v>
      </c>
      <c r="Z108" s="125">
        <v>23052</v>
      </c>
      <c r="AB108" s="122" t="str">
        <f>TEXT(Z108,"###,###")</f>
        <v>23,052</v>
      </c>
      <c r="AD108" s="143">
        <f>Z108/($Z$4)*100</f>
        <v>17.614561126011509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16837</v>
      </c>
      <c r="Y109" s="125">
        <v>18472</v>
      </c>
      <c r="Z109" s="125">
        <v>18224</v>
      </c>
      <c r="AB109" s="122" t="str">
        <f>TEXT(Z109,"###,###")</f>
        <v>18,224</v>
      </c>
      <c r="AD109" s="143">
        <f>Z109/($Z$4)*100</f>
        <v>13.925375757436825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25073</v>
      </c>
      <c r="Y110" s="125">
        <v>26538</v>
      </c>
      <c r="Z110" s="125">
        <v>25804</v>
      </c>
      <c r="AB110" s="122" t="str">
        <f>TEXT(Z110,"###,###")</f>
        <v>25,804</v>
      </c>
      <c r="AD110" s="143">
        <f>Z110/($Z$4)*100</f>
        <v>19.717427351015139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52025</v>
      </c>
      <c r="Y111" s="125">
        <v>53926</v>
      </c>
      <c r="Z111" s="125">
        <v>54372</v>
      </c>
      <c r="AB111" s="122" t="str">
        <f>TEXT(Z111,"###,###")</f>
        <v>54,372</v>
      </c>
      <c r="AD111" s="143">
        <f>Z111/($Z$4)*100</f>
        <v>41.546890401852231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121715</v>
      </c>
      <c r="Y112" s="125">
        <v>127344</v>
      </c>
      <c r="Z112" s="125">
        <v>130869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39.130000000000003</v>
      </c>
      <c r="U118" s="144">
        <v>44.18</v>
      </c>
      <c r="V118" s="144">
        <v>40.28</v>
      </c>
      <c r="W118" s="144">
        <v>44.25</v>
      </c>
      <c r="X118" s="144">
        <v>41.16</v>
      </c>
      <c r="Y118" s="144">
        <v>40.9</v>
      </c>
      <c r="Z118" s="144">
        <v>40.76</v>
      </c>
      <c r="AB118" s="122" t="str">
        <f>TEXT(Z118,"##.0")</f>
        <v>40.8</v>
      </c>
    </row>
    <row r="120" spans="19:32" x14ac:dyDescent="0.25">
      <c r="S120" s="115" t="s">
        <v>106</v>
      </c>
      <c r="T120" s="125">
        <v>75733</v>
      </c>
      <c r="U120" s="125">
        <v>76300</v>
      </c>
      <c r="V120" s="125">
        <v>76301</v>
      </c>
      <c r="W120" s="125">
        <v>76736</v>
      </c>
      <c r="X120" s="125">
        <v>76651</v>
      </c>
      <c r="Y120" s="125">
        <v>79004</v>
      </c>
      <c r="Z120" s="125">
        <v>80687</v>
      </c>
      <c r="AB120" s="122" t="str">
        <f>TEXT(Z120,"###,###")</f>
        <v>80,687</v>
      </c>
    </row>
    <row r="121" spans="19:32" x14ac:dyDescent="0.25">
      <c r="S121" s="115" t="s">
        <v>107</v>
      </c>
      <c r="T121" s="125">
        <v>5918</v>
      </c>
      <c r="U121" s="125">
        <v>5880</v>
      </c>
      <c r="V121" s="125">
        <v>5800</v>
      </c>
      <c r="W121" s="125">
        <v>5494</v>
      </c>
      <c r="X121" s="125">
        <v>5649</v>
      </c>
      <c r="Y121" s="125">
        <v>5831</v>
      </c>
      <c r="Z121" s="125">
        <v>5956</v>
      </c>
      <c r="AB121" s="122" t="str">
        <f>TEXT(Z121,"###,###")</f>
        <v>5,956</v>
      </c>
    </row>
    <row r="122" spans="19:32" x14ac:dyDescent="0.25">
      <c r="S122" s="115" t="s">
        <v>108</v>
      </c>
      <c r="T122" s="125">
        <v>5704</v>
      </c>
      <c r="U122" s="125">
        <v>5626</v>
      </c>
      <c r="V122" s="125">
        <v>5598</v>
      </c>
      <c r="W122" s="125">
        <v>5578</v>
      </c>
      <c r="X122" s="125">
        <v>5853</v>
      </c>
      <c r="Y122" s="125">
        <v>6171</v>
      </c>
      <c r="Z122" s="125">
        <v>6635</v>
      </c>
      <c r="AB122" s="122" t="str">
        <f>TEXT(Z122,"###,###")</f>
        <v>6,635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81437</v>
      </c>
      <c r="U124" s="125">
        <v>81926</v>
      </c>
      <c r="V124" s="125">
        <v>81899</v>
      </c>
      <c r="W124" s="125">
        <v>82314</v>
      </c>
      <c r="X124" s="125">
        <v>82504</v>
      </c>
      <c r="Y124" s="125">
        <v>85175</v>
      </c>
      <c r="Z124" s="125">
        <v>87322</v>
      </c>
      <c r="AB124" s="122" t="str">
        <f>TEXT(Z124,"###,###")</f>
        <v>87,322</v>
      </c>
      <c r="AD124" s="139">
        <f>Z124/$Z$7*100</f>
        <v>93.61177517393682</v>
      </c>
    </row>
    <row r="125" spans="19:32" x14ac:dyDescent="0.25">
      <c r="S125" s="115" t="s">
        <v>110</v>
      </c>
      <c r="T125" s="125">
        <v>11622</v>
      </c>
      <c r="U125" s="125">
        <v>11506</v>
      </c>
      <c r="V125" s="125">
        <v>11398</v>
      </c>
      <c r="W125" s="125">
        <v>11072</v>
      </c>
      <c r="X125" s="125">
        <v>11502</v>
      </c>
      <c r="Y125" s="125">
        <v>12002</v>
      </c>
      <c r="Z125" s="125">
        <v>12591</v>
      </c>
      <c r="AB125" s="122" t="str">
        <f>TEXT(Z125,"###,###")</f>
        <v>12,591</v>
      </c>
      <c r="AD125" s="139">
        <f>Z125/$Z$7*100</f>
        <v>13.497925622581233</v>
      </c>
    </row>
    <row r="127" spans="19:32" x14ac:dyDescent="0.25">
      <c r="S127" s="115" t="s">
        <v>111</v>
      </c>
      <c r="T127" s="125">
        <v>44692</v>
      </c>
      <c r="U127" s="125">
        <v>44916</v>
      </c>
      <c r="V127" s="125">
        <v>44642</v>
      </c>
      <c r="W127" s="125">
        <v>44540</v>
      </c>
      <c r="X127" s="125">
        <v>44678</v>
      </c>
      <c r="Y127" s="125">
        <v>46236</v>
      </c>
      <c r="Z127" s="125">
        <v>47310</v>
      </c>
      <c r="AB127" s="122" t="str">
        <f>TEXT(Z127,"###,###")</f>
        <v>47,310</v>
      </c>
      <c r="AD127" s="139">
        <f>Z127/$Z$7*100</f>
        <v>50.717723866596629</v>
      </c>
    </row>
    <row r="128" spans="19:32" x14ac:dyDescent="0.25">
      <c r="S128" s="115" t="s">
        <v>112</v>
      </c>
      <c r="T128" s="125">
        <v>42667</v>
      </c>
      <c r="U128" s="125">
        <v>42888</v>
      </c>
      <c r="V128" s="125">
        <v>43063</v>
      </c>
      <c r="W128" s="125">
        <v>43269</v>
      </c>
      <c r="X128" s="125">
        <v>43481</v>
      </c>
      <c r="Y128" s="125">
        <v>44770</v>
      </c>
      <c r="Z128" s="125">
        <v>45969</v>
      </c>
      <c r="AB128" s="122" t="str">
        <f>TEXT(Z128,"###,###")</f>
        <v>45,969</v>
      </c>
      <c r="AD128" s="139">
        <f>Z128/$Z$7*100</f>
        <v>49.280132074055807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5" id="{62FD97D7-DBD0-48C1-83C9-904C89B19A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8" id="{FAAD96A0-D2C4-4929-BBA7-120D831CC3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81" id="{6D299483-382D-476B-A7BD-0704568EDE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84" id="{F6DCAC44-15D4-4070-85B7-FE797DE85C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2FBF9-ED88-4D3B-82C5-FCC4755D69CC}">
  <sheetPr codeName="Sheet13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Whittlesea</v>
      </c>
      <c r="T1" s="113"/>
      <c r="U1" s="113"/>
      <c r="V1" s="113"/>
      <c r="W1" s="113"/>
      <c r="X1" s="113"/>
      <c r="Y1" s="114" t="str">
        <f>Y3</f>
        <v>8.74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194</v>
      </c>
      <c r="Y3" s="118" t="s">
        <v>279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8.74 Whittlesea,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120522</v>
      </c>
      <c r="U4" s="121">
        <v>125994</v>
      </c>
      <c r="V4" s="121">
        <v>129490</v>
      </c>
      <c r="W4" s="121">
        <v>134580</v>
      </c>
      <c r="X4" s="121">
        <v>140842</v>
      </c>
      <c r="Y4" s="121">
        <v>151727</v>
      </c>
      <c r="Z4" s="121">
        <v>159183</v>
      </c>
      <c r="AB4" s="122" t="str">
        <f>TEXT(Z4,"###,###")</f>
        <v>159,183</v>
      </c>
      <c r="AD4" s="123">
        <f>Z4/Y4-1</f>
        <v>4.9140891205915915E-2</v>
      </c>
      <c r="AF4" s="123">
        <f t="shared" ref="AF4:AF9" si="0">Z4/T4-1</f>
        <v>0.32077960870214572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64222</v>
      </c>
      <c r="U5" s="121">
        <v>66657</v>
      </c>
      <c r="V5" s="121">
        <v>68388</v>
      </c>
      <c r="W5" s="121">
        <v>71301</v>
      </c>
      <c r="X5" s="121">
        <v>74832</v>
      </c>
      <c r="Y5" s="121">
        <v>80432</v>
      </c>
      <c r="Z5" s="121">
        <v>84361</v>
      </c>
      <c r="AB5" s="122" t="str">
        <f>TEXT(Z5,"###,###")</f>
        <v>84,361</v>
      </c>
      <c r="AD5" s="123">
        <f t="shared" ref="AD5:AD9" si="1">Z5/Y5-1</f>
        <v>4.8848716928585612E-2</v>
      </c>
      <c r="AF5" s="123">
        <f t="shared" si="0"/>
        <v>0.31358413004889285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56300</v>
      </c>
      <c r="U6" s="121">
        <v>59336</v>
      </c>
      <c r="V6" s="121">
        <v>61102</v>
      </c>
      <c r="W6" s="121">
        <v>63279</v>
      </c>
      <c r="X6" s="121">
        <v>66009</v>
      </c>
      <c r="Y6" s="121">
        <v>71295</v>
      </c>
      <c r="Z6" s="121">
        <v>74822</v>
      </c>
      <c r="AB6" s="122" t="str">
        <f>TEXT(Z6,"###,###")</f>
        <v>74,822</v>
      </c>
      <c r="AD6" s="123">
        <f t="shared" si="1"/>
        <v>4.9470509853425826E-2</v>
      </c>
      <c r="AF6" s="123">
        <f t="shared" si="0"/>
        <v>0.32898756660745998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89833</v>
      </c>
      <c r="U7" s="121">
        <v>93313</v>
      </c>
      <c r="V7" s="121">
        <v>96443</v>
      </c>
      <c r="W7" s="121">
        <v>99494</v>
      </c>
      <c r="X7" s="121">
        <v>104342</v>
      </c>
      <c r="Y7" s="121">
        <v>109820</v>
      </c>
      <c r="Z7" s="121">
        <v>114201</v>
      </c>
      <c r="AB7" s="122" t="str">
        <f>TEXT(Z7,"###,###")</f>
        <v>114,201</v>
      </c>
      <c r="AD7" s="123">
        <f t="shared" si="1"/>
        <v>3.9892551447823665E-2</v>
      </c>
      <c r="AF7" s="123">
        <f t="shared" si="0"/>
        <v>0.27125889149866977</v>
      </c>
    </row>
    <row r="8" spans="1:32" ht="17.25" customHeight="1" x14ac:dyDescent="0.25">
      <c r="A8" s="44" t="s">
        <v>13</v>
      </c>
      <c r="B8" s="45"/>
      <c r="C8" s="46"/>
      <c r="D8" s="47" t="str">
        <f>AB4</f>
        <v>159,183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114,201</v>
      </c>
      <c r="P8" s="48"/>
      <c r="S8" s="120" t="s">
        <v>88</v>
      </c>
      <c r="T8" s="121">
        <v>39083.879999999997</v>
      </c>
      <c r="U8" s="121">
        <v>39742.07</v>
      </c>
      <c r="V8" s="121">
        <v>40322</v>
      </c>
      <c r="W8" s="121">
        <v>41904.089999999997</v>
      </c>
      <c r="X8" s="121">
        <v>43259.41</v>
      </c>
      <c r="Y8" s="121">
        <v>43437.02</v>
      </c>
      <c r="Z8" s="121">
        <v>44441.26</v>
      </c>
      <c r="AB8" s="122" t="str">
        <f>TEXT(Z8,"$###,###")</f>
        <v>$44,441</v>
      </c>
      <c r="AD8" s="123">
        <f t="shared" si="1"/>
        <v>2.3119449722840191E-2</v>
      </c>
      <c r="AF8" s="123">
        <f t="shared" si="0"/>
        <v>0.13707390361448257</v>
      </c>
    </row>
    <row r="9" spans="1:32" x14ac:dyDescent="0.25">
      <c r="A9" s="52" t="s">
        <v>15</v>
      </c>
      <c r="B9" s="53"/>
      <c r="C9" s="54"/>
      <c r="D9" s="55">
        <f>AD104</f>
        <v>79.551208357676387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52.974142082818886</v>
      </c>
      <c r="P9" s="56" t="s">
        <v>89</v>
      </c>
      <c r="S9" s="120" t="s">
        <v>7</v>
      </c>
      <c r="T9" s="121">
        <v>4113163220</v>
      </c>
      <c r="U9" s="121">
        <v>4390202956</v>
      </c>
      <c r="V9" s="121">
        <v>4601732651</v>
      </c>
      <c r="W9" s="121">
        <v>4873361300</v>
      </c>
      <c r="X9" s="121">
        <v>5280299906</v>
      </c>
      <c r="Y9" s="121">
        <v>5689844738</v>
      </c>
      <c r="Z9" s="121">
        <v>6157282846</v>
      </c>
      <c r="AB9" s="122" t="str">
        <f>TEXT(Z9/1000000,"$#,###.0")&amp;" mil"</f>
        <v>$6,157.3 mil</v>
      </c>
      <c r="AD9" s="123">
        <f t="shared" si="1"/>
        <v>8.2153051537273702E-2</v>
      </c>
      <c r="AF9" s="123">
        <f t="shared" si="0"/>
        <v>0.49697021894501914</v>
      </c>
    </row>
    <row r="10" spans="1:32" x14ac:dyDescent="0.25">
      <c r="A10" s="52" t="s">
        <v>18</v>
      </c>
      <c r="B10" s="53"/>
      <c r="C10" s="54"/>
      <c r="D10" s="55">
        <f>AD105</f>
        <v>13.329941011288893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47.025857917181114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93.380092993931754</v>
      </c>
      <c r="P11" s="56" t="s">
        <v>89</v>
      </c>
      <c r="S11" s="120" t="s">
        <v>30</v>
      </c>
      <c r="T11" s="125">
        <v>109461</v>
      </c>
      <c r="U11" s="125">
        <v>114655</v>
      </c>
      <c r="V11" s="125">
        <v>117807</v>
      </c>
      <c r="W11" s="125">
        <v>122573</v>
      </c>
      <c r="X11" s="125">
        <v>127724</v>
      </c>
      <c r="Y11" s="125">
        <v>137318</v>
      </c>
      <c r="Z11" s="125">
        <v>144013</v>
      </c>
    </row>
    <row r="12" spans="1:32" ht="28.5" customHeight="1" x14ac:dyDescent="0.25">
      <c r="A12" s="52" t="s">
        <v>20</v>
      </c>
      <c r="B12" s="54"/>
      <c r="C12" s="54"/>
      <c r="D12" s="55">
        <f>AD108</f>
        <v>16.636826796831318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13.282720816805456</v>
      </c>
      <c r="P12" s="56" t="s">
        <v>89</v>
      </c>
      <c r="S12" s="120" t="s">
        <v>31</v>
      </c>
      <c r="T12" s="125">
        <v>11061</v>
      </c>
      <c r="U12" s="125">
        <v>11339</v>
      </c>
      <c r="V12" s="125">
        <v>11683</v>
      </c>
      <c r="W12" s="125">
        <v>12007</v>
      </c>
      <c r="X12" s="125">
        <v>13118</v>
      </c>
      <c r="Y12" s="125">
        <v>14409</v>
      </c>
      <c r="Z12" s="125">
        <v>15170</v>
      </c>
    </row>
    <row r="13" spans="1:32" ht="15" customHeight="1" x14ac:dyDescent="0.25">
      <c r="A13" s="52" t="s">
        <v>21</v>
      </c>
      <c r="B13" s="54"/>
      <c r="C13" s="54"/>
      <c r="D13" s="55">
        <f>AD109</f>
        <v>12.995106261347003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21.02925563659436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42.219960674192599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533</v>
      </c>
      <c r="Z15" s="125">
        <v>533</v>
      </c>
      <c r="AB15" s="129">
        <f t="shared" ref="AB15:AB34" si="2">IF(Z15="np",0,Z15/$Z$34)</f>
        <v>3.3483474994189079E-3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138</v>
      </c>
      <c r="Z16" s="125">
        <v>112</v>
      </c>
      <c r="AB16" s="129">
        <f t="shared" si="2"/>
        <v>7.0359272032817575E-4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11562</v>
      </c>
      <c r="Z17" s="125">
        <v>11752</v>
      </c>
      <c r="AB17" s="129">
        <f t="shared" si="2"/>
        <v>7.3826979011577865E-2</v>
      </c>
    </row>
    <row r="18" spans="1:28" x14ac:dyDescent="0.25">
      <c r="A18" s="82" t="str">
        <f>$S$1&amp;" ("&amp;$T$2&amp;" to "&amp;$Z$2&amp;")"</f>
        <v>Whittlesea (2011-12 to 2017-18)</v>
      </c>
      <c r="B18" s="82"/>
      <c r="C18" s="82"/>
      <c r="D18" s="82"/>
      <c r="E18" s="82"/>
      <c r="F18" s="82"/>
      <c r="G18" s="82" t="str">
        <f>$S$1&amp;" ("&amp;$T$2&amp;" to "&amp;$Z$2&amp;")"</f>
        <v>Whittlesea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1150</v>
      </c>
      <c r="Z18" s="125">
        <v>1124</v>
      </c>
      <c r="AB18" s="129">
        <f t="shared" si="2"/>
        <v>7.0610555147220498E-3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11077</v>
      </c>
      <c r="Z19" s="125">
        <v>12801</v>
      </c>
      <c r="AB19" s="129">
        <f t="shared" si="2"/>
        <v>8.0416878686794438E-2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7134</v>
      </c>
      <c r="Z20" s="125">
        <v>7145</v>
      </c>
      <c r="AB20" s="129">
        <f t="shared" si="2"/>
        <v>4.4885446310221566E-2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15725</v>
      </c>
      <c r="Z21" s="125">
        <v>16482</v>
      </c>
      <c r="AB21" s="129">
        <f t="shared" si="2"/>
        <v>0.10354120728972314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9327</v>
      </c>
      <c r="Z22" s="125">
        <v>9905</v>
      </c>
      <c r="AB22" s="129">
        <f t="shared" si="2"/>
        <v>6.2223981204023046E-2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7553</v>
      </c>
      <c r="Z23" s="125">
        <v>8895</v>
      </c>
      <c r="AB23" s="129">
        <f t="shared" si="2"/>
        <v>5.5879082565349313E-2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2094</v>
      </c>
      <c r="Z24" s="125">
        <v>2079</v>
      </c>
      <c r="AB24" s="129">
        <f t="shared" si="2"/>
        <v>1.3060439871091763E-2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6361</v>
      </c>
      <c r="Z25" s="125">
        <v>6618</v>
      </c>
      <c r="AB25" s="129">
        <f t="shared" si="2"/>
        <v>4.1574791277963097E-2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2355</v>
      </c>
      <c r="Z26" s="125">
        <v>2621</v>
      </c>
      <c r="AB26" s="129">
        <f t="shared" si="2"/>
        <v>1.6465326071251327E-2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8305</v>
      </c>
      <c r="Z27" s="125">
        <v>9520</v>
      </c>
      <c r="AB27" s="129">
        <f t="shared" si="2"/>
        <v>5.9805381227894937E-2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15308</v>
      </c>
      <c r="Z28" s="125">
        <v>17288</v>
      </c>
      <c r="AB28" s="129">
        <f t="shared" si="2"/>
        <v>0.10860456204494198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7463</v>
      </c>
      <c r="Z29" s="125">
        <v>7341</v>
      </c>
      <c r="AB29" s="129">
        <f t="shared" si="2"/>
        <v>4.6116733570795876E-2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9841</v>
      </c>
      <c r="Z30" s="125">
        <v>10161</v>
      </c>
      <c r="AB30" s="129">
        <f t="shared" si="2"/>
        <v>6.3832193136201726E-2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17070</v>
      </c>
      <c r="Z31" s="125">
        <v>19469</v>
      </c>
      <c r="AB31" s="129">
        <f t="shared" si="2"/>
        <v>0.12230577385776119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2143</v>
      </c>
      <c r="Z32" s="125">
        <v>2599</v>
      </c>
      <c r="AB32" s="129">
        <f t="shared" si="2"/>
        <v>1.6327120358329721E-2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4889</v>
      </c>
      <c r="Z33" s="125">
        <v>5510</v>
      </c>
      <c r="AB33" s="129">
        <f t="shared" si="2"/>
        <v>3.4614249009002215E-2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151727</v>
      </c>
      <c r="Z34" s="132">
        <v>159183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17</v>
      </c>
      <c r="Y44" s="125">
        <v>21</v>
      </c>
      <c r="Z44" s="125">
        <v>24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1063</v>
      </c>
      <c r="Y45" s="125">
        <v>1172</v>
      </c>
      <c r="Z45" s="125">
        <v>1300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3813</v>
      </c>
      <c r="Y46" s="125">
        <v>3956</v>
      </c>
      <c r="Z46" s="125">
        <v>4054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6988</v>
      </c>
      <c r="Y47" s="125">
        <v>7845</v>
      </c>
      <c r="Z47" s="125">
        <v>8378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10473</v>
      </c>
      <c r="Y48" s="125">
        <v>11100</v>
      </c>
      <c r="Z48" s="125">
        <v>11409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Whittlesea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11635</v>
      </c>
      <c r="Y49" s="125">
        <v>12335</v>
      </c>
      <c r="Z49" s="125">
        <v>12646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9619</v>
      </c>
      <c r="Y50" s="125">
        <v>10830</v>
      </c>
      <c r="Z50" s="125">
        <v>11727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8047</v>
      </c>
      <c r="Y51" s="125">
        <v>8495</v>
      </c>
      <c r="Z51" s="125">
        <v>8980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7022</v>
      </c>
      <c r="Y52" s="125">
        <v>7419</v>
      </c>
      <c r="Z52" s="125">
        <v>7801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5892</v>
      </c>
      <c r="Y53" s="125">
        <v>6200</v>
      </c>
      <c r="Z53" s="125">
        <v>6397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4726</v>
      </c>
      <c r="Y54" s="125">
        <v>5098</v>
      </c>
      <c r="Z54" s="125">
        <v>5390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3390</v>
      </c>
      <c r="Y55" s="125">
        <v>3618</v>
      </c>
      <c r="Z55" s="125">
        <v>3741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1471</v>
      </c>
      <c r="Y56" s="125">
        <v>1570</v>
      </c>
      <c r="Z56" s="125">
        <v>1628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414</v>
      </c>
      <c r="Y57" s="125">
        <v>493</v>
      </c>
      <c r="Z57" s="125">
        <v>525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144</v>
      </c>
      <c r="Y58" s="125">
        <v>159</v>
      </c>
      <c r="Z58" s="125">
        <v>188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75</v>
      </c>
      <c r="Y59" s="125">
        <v>79</v>
      </c>
      <c r="Z59" s="125">
        <v>67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41</v>
      </c>
      <c r="Y60" s="125">
        <v>42</v>
      </c>
      <c r="Z60" s="125">
        <v>49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74832</v>
      </c>
      <c r="Y61" s="125">
        <v>80432</v>
      </c>
      <c r="Z61" s="125">
        <v>84361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16</v>
      </c>
      <c r="Y63" s="125">
        <v>6</v>
      </c>
      <c r="Z63" s="125">
        <v>14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Whittlesea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1374</v>
      </c>
      <c r="Y64" s="125">
        <v>1437</v>
      </c>
      <c r="Z64" s="125">
        <v>1482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3731</v>
      </c>
      <c r="Y65" s="125">
        <v>4033</v>
      </c>
      <c r="Z65" s="125">
        <v>4253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7018</v>
      </c>
      <c r="Y66" s="125">
        <v>7642</v>
      </c>
      <c r="Z66" s="125">
        <v>7945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9476</v>
      </c>
      <c r="Y67" s="125">
        <v>10174</v>
      </c>
      <c r="Z67" s="125">
        <v>10497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9679</v>
      </c>
      <c r="Y68" s="125">
        <v>10416</v>
      </c>
      <c r="Z68" s="125">
        <v>10926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7563</v>
      </c>
      <c r="Y69" s="125">
        <v>8581</v>
      </c>
      <c r="Z69" s="125">
        <v>9206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6921</v>
      </c>
      <c r="Y70" s="125">
        <v>7311</v>
      </c>
      <c r="Z70" s="125">
        <v>7559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6450</v>
      </c>
      <c r="Y71" s="125">
        <v>6846</v>
      </c>
      <c r="Z71" s="125">
        <v>7247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5429</v>
      </c>
      <c r="Y72" s="125">
        <v>5850</v>
      </c>
      <c r="Z72" s="125">
        <v>5973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4262</v>
      </c>
      <c r="Y73" s="125">
        <v>4584</v>
      </c>
      <c r="Z73" s="125">
        <v>4975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2613</v>
      </c>
      <c r="Y74" s="125">
        <v>2835</v>
      </c>
      <c r="Z74" s="125">
        <v>2960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944</v>
      </c>
      <c r="Y75" s="125">
        <v>1034</v>
      </c>
      <c r="Z75" s="125">
        <v>1154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272</v>
      </c>
      <c r="Y76" s="125">
        <v>274</v>
      </c>
      <c r="Z76" s="125">
        <v>322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130</v>
      </c>
      <c r="Y77" s="125">
        <v>132</v>
      </c>
      <c r="Z77" s="125">
        <v>130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88</v>
      </c>
      <c r="Y78" s="125">
        <v>84</v>
      </c>
      <c r="Z78" s="125">
        <v>89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45</v>
      </c>
      <c r="Y79" s="125">
        <v>54</v>
      </c>
      <c r="Z79" s="125">
        <v>72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66009</v>
      </c>
      <c r="Y80" s="125">
        <v>71295</v>
      </c>
      <c r="Z80" s="125">
        <v>74822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Whittlesea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6112</v>
      </c>
      <c r="Y83" s="125">
        <v>6620</v>
      </c>
      <c r="Z83" s="125">
        <v>6984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6389</v>
      </c>
      <c r="Y84" s="125">
        <v>6993</v>
      </c>
      <c r="Z84" s="125">
        <v>7404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159,183</v>
      </c>
      <c r="D85" s="96">
        <f t="shared" ref="D85:D90" si="4">AD4</f>
        <v>4.9140891205915915E-2</v>
      </c>
      <c r="E85" s="97">
        <f t="shared" ref="E85:E90" si="5">AD4</f>
        <v>4.9140891205915915E-2</v>
      </c>
      <c r="F85" s="96">
        <f t="shared" ref="F85:F90" si="6">AF4</f>
        <v>0.32077960870214572</v>
      </c>
      <c r="G85" s="97">
        <f t="shared" ref="G85:G90" si="7">AF4</f>
        <v>0.32077960870214572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10331</v>
      </c>
      <c r="Y85" s="125">
        <v>10856</v>
      </c>
      <c r="Z85" s="125">
        <v>11378</v>
      </c>
    </row>
    <row r="86" spans="1:32" ht="15" customHeight="1" x14ac:dyDescent="0.25">
      <c r="A86" s="98" t="s">
        <v>4</v>
      </c>
      <c r="B86" s="95"/>
      <c r="C86" s="109" t="str">
        <f t="shared" si="3"/>
        <v>84,361</v>
      </c>
      <c r="D86" s="96">
        <f t="shared" si="4"/>
        <v>4.8848716928585612E-2</v>
      </c>
      <c r="E86" s="97">
        <f t="shared" si="5"/>
        <v>4.8848716928585612E-2</v>
      </c>
      <c r="F86" s="96">
        <f t="shared" si="6"/>
        <v>0.31358413004889285</v>
      </c>
      <c r="G86" s="97">
        <f t="shared" si="7"/>
        <v>0.31358413004889285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2808</v>
      </c>
      <c r="Y86" s="125">
        <v>3120</v>
      </c>
      <c r="Z86" s="125">
        <v>3312</v>
      </c>
    </row>
    <row r="87" spans="1:32" ht="15" customHeight="1" x14ac:dyDescent="0.25">
      <c r="A87" s="98" t="s">
        <v>5</v>
      </c>
      <c r="B87" s="95"/>
      <c r="C87" s="109" t="str">
        <f t="shared" si="3"/>
        <v>74,822</v>
      </c>
      <c r="D87" s="96">
        <f t="shared" si="4"/>
        <v>4.9470509853425826E-2</v>
      </c>
      <c r="E87" s="97">
        <f t="shared" si="5"/>
        <v>4.9470509853425826E-2</v>
      </c>
      <c r="F87" s="96">
        <f t="shared" si="6"/>
        <v>0.32898756660745998</v>
      </c>
      <c r="G87" s="97">
        <f t="shared" si="7"/>
        <v>0.32898756660745998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3328</v>
      </c>
      <c r="Y87" s="125">
        <v>3505</v>
      </c>
      <c r="Z87" s="125">
        <v>3575</v>
      </c>
    </row>
    <row r="88" spans="1:32" ht="15" customHeight="1" x14ac:dyDescent="0.25">
      <c r="A88" s="95" t="s">
        <v>6</v>
      </c>
      <c r="B88" s="95"/>
      <c r="C88" s="109" t="str">
        <f t="shared" si="3"/>
        <v>114,201</v>
      </c>
      <c r="D88" s="96">
        <f t="shared" si="4"/>
        <v>3.9892551447823665E-2</v>
      </c>
      <c r="E88" s="97">
        <f t="shared" si="5"/>
        <v>3.9892551447823665E-2</v>
      </c>
      <c r="F88" s="96">
        <f t="shared" si="6"/>
        <v>0.27125889149866977</v>
      </c>
      <c r="G88" s="97">
        <f t="shared" si="7"/>
        <v>0.27125889149866977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3344</v>
      </c>
      <c r="Y88" s="125">
        <v>3466</v>
      </c>
      <c r="Z88" s="125">
        <v>3677</v>
      </c>
    </row>
    <row r="89" spans="1:32" ht="15" customHeight="1" x14ac:dyDescent="0.25">
      <c r="A89" s="95" t="s">
        <v>104</v>
      </c>
      <c r="B89" s="95"/>
      <c r="C89" s="146" t="str">
        <f t="shared" si="3"/>
        <v>$44,441</v>
      </c>
      <c r="D89" s="96">
        <f t="shared" si="4"/>
        <v>2.3119449722840191E-2</v>
      </c>
      <c r="E89" s="97">
        <f t="shared" si="5"/>
        <v>2.3119449722840191E-2</v>
      </c>
      <c r="F89" s="96">
        <f t="shared" si="6"/>
        <v>0.13707390361448257</v>
      </c>
      <c r="G89" s="97">
        <f t="shared" si="7"/>
        <v>0.13707390361448257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5762</v>
      </c>
      <c r="Y89" s="125">
        <v>6074</v>
      </c>
      <c r="Z89" s="125">
        <v>6313</v>
      </c>
    </row>
    <row r="90" spans="1:32" ht="15" customHeight="1" x14ac:dyDescent="0.25">
      <c r="A90" s="95" t="s">
        <v>7</v>
      </c>
      <c r="B90" s="95"/>
      <c r="C90" s="109" t="str">
        <f t="shared" si="3"/>
        <v>$6,157.3 mil</v>
      </c>
      <c r="D90" s="96">
        <f t="shared" si="4"/>
        <v>8.2153051537273702E-2</v>
      </c>
      <c r="E90" s="97">
        <f t="shared" si="5"/>
        <v>8.2153051537273702E-2</v>
      </c>
      <c r="F90" s="96">
        <f t="shared" si="6"/>
        <v>0.49697021894501914</v>
      </c>
      <c r="G90" s="97">
        <f t="shared" si="7"/>
        <v>0.49697021894501914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6552</v>
      </c>
      <c r="Y90" s="125">
        <v>6901</v>
      </c>
      <c r="Z90" s="125">
        <v>7328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55428</v>
      </c>
      <c r="Y91" s="125">
        <v>58313</v>
      </c>
      <c r="Z91" s="125">
        <v>60497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4008</v>
      </c>
      <c r="Y93" s="125">
        <v>4448</v>
      </c>
      <c r="Z93" s="125">
        <v>4779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8481</v>
      </c>
      <c r="Y94" s="125">
        <v>9088</v>
      </c>
      <c r="Z94" s="125">
        <v>9824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1720</v>
      </c>
      <c r="Y95" s="125">
        <v>1806</v>
      </c>
      <c r="Z95" s="125">
        <v>1910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6974</v>
      </c>
      <c r="Y96" s="125">
        <v>7751</v>
      </c>
      <c r="Z96" s="125">
        <v>8445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9756</v>
      </c>
      <c r="Y97" s="125">
        <v>10393</v>
      </c>
      <c r="Z97" s="125">
        <v>10574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5877</v>
      </c>
      <c r="Y98" s="125">
        <v>6159</v>
      </c>
      <c r="Z98" s="125">
        <v>6333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596</v>
      </c>
      <c r="Y99" s="125">
        <v>652</v>
      </c>
      <c r="Z99" s="125">
        <v>720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3322</v>
      </c>
      <c r="Y100" s="125">
        <v>3508</v>
      </c>
      <c r="Z100" s="125">
        <v>3837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48913</v>
      </c>
      <c r="Y101" s="125">
        <v>51507</v>
      </c>
      <c r="Z101" s="125">
        <v>53704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107913</v>
      </c>
      <c r="Y104" s="125">
        <v>119365</v>
      </c>
      <c r="Z104" s="125">
        <v>126632</v>
      </c>
      <c r="AB104" s="122" t="str">
        <f>TEXT(Z104,"###,###")</f>
        <v>126,632</v>
      </c>
      <c r="AD104" s="143">
        <f>Z104/($Z$4)*100</f>
        <v>79.551208357676387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20355</v>
      </c>
      <c r="Y105" s="125">
        <v>21224</v>
      </c>
      <c r="Z105" s="125">
        <v>21219</v>
      </c>
      <c r="AB105" s="122" t="str">
        <f>TEXT(Z105,"###,###")</f>
        <v>21,219</v>
      </c>
      <c r="AD105" s="143">
        <f>Z105/($Z$4)*100</f>
        <v>13.329941011288893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128268</v>
      </c>
      <c r="Y106" s="132">
        <v>140589</v>
      </c>
      <c r="Z106" s="132">
        <v>147851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18506</v>
      </c>
      <c r="Y108" s="125">
        <v>21188</v>
      </c>
      <c r="Z108" s="125">
        <v>26483</v>
      </c>
      <c r="AB108" s="122" t="str">
        <f>TEXT(Z108,"###,###")</f>
        <v>26,483</v>
      </c>
      <c r="AD108" s="143">
        <f>Z108/($Z$4)*100</f>
        <v>16.636826796831318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18599</v>
      </c>
      <c r="Y109" s="125">
        <v>20605</v>
      </c>
      <c r="Z109" s="125">
        <v>20686</v>
      </c>
      <c r="AB109" s="122" t="str">
        <f>TEXT(Z109,"###,###")</f>
        <v>20,686</v>
      </c>
      <c r="AD109" s="143">
        <f>Z109/($Z$4)*100</f>
        <v>12.995106261347003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31388</v>
      </c>
      <c r="Y110" s="125">
        <v>33660</v>
      </c>
      <c r="Z110" s="125">
        <v>33475</v>
      </c>
      <c r="AB110" s="122" t="str">
        <f>TEXT(Z110,"###,###")</f>
        <v>33,475</v>
      </c>
      <c r="AD110" s="143">
        <f>Z110/($Z$4)*100</f>
        <v>21.02925563659436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59775</v>
      </c>
      <c r="Y111" s="125">
        <v>65136</v>
      </c>
      <c r="Z111" s="125">
        <v>67207</v>
      </c>
      <c r="AB111" s="122" t="str">
        <f>TEXT(Z111,"###,###")</f>
        <v>67,207</v>
      </c>
      <c r="AD111" s="143">
        <f>Z111/($Z$4)*100</f>
        <v>42.219960674192599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140842</v>
      </c>
      <c r="Y112" s="125">
        <v>151727</v>
      </c>
      <c r="Z112" s="125">
        <v>159183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36.36</v>
      </c>
      <c r="U118" s="144">
        <v>41.49</v>
      </c>
      <c r="V118" s="144">
        <v>35.65</v>
      </c>
      <c r="W118" s="144">
        <v>35.799999999999997</v>
      </c>
      <c r="X118" s="144">
        <v>37.83</v>
      </c>
      <c r="Y118" s="144">
        <v>38.880000000000003</v>
      </c>
      <c r="Z118" s="144">
        <v>38.979999999999997</v>
      </c>
      <c r="AB118" s="122" t="str">
        <f>TEXT(Z118,"##.0")</f>
        <v>39.0</v>
      </c>
    </row>
    <row r="120" spans="19:32" x14ac:dyDescent="0.25">
      <c r="S120" s="115" t="s">
        <v>106</v>
      </c>
      <c r="T120" s="125">
        <v>78772</v>
      </c>
      <c r="U120" s="125">
        <v>81978</v>
      </c>
      <c r="V120" s="125">
        <v>84760</v>
      </c>
      <c r="W120" s="125">
        <v>87487</v>
      </c>
      <c r="X120" s="125">
        <v>91224</v>
      </c>
      <c r="Y120" s="125">
        <v>95411</v>
      </c>
      <c r="Z120" s="125">
        <v>99031</v>
      </c>
      <c r="AB120" s="122" t="str">
        <f>TEXT(Z120,"###,###")</f>
        <v>99,031</v>
      </c>
    </row>
    <row r="121" spans="19:32" x14ac:dyDescent="0.25">
      <c r="S121" s="115" t="s">
        <v>107</v>
      </c>
      <c r="T121" s="125">
        <v>6116</v>
      </c>
      <c r="U121" s="125">
        <v>6215</v>
      </c>
      <c r="V121" s="125">
        <v>6436</v>
      </c>
      <c r="W121" s="125">
        <v>6546</v>
      </c>
      <c r="X121" s="125">
        <v>6954</v>
      </c>
      <c r="Y121" s="125">
        <v>7273</v>
      </c>
      <c r="Z121" s="125">
        <v>7559</v>
      </c>
      <c r="AB121" s="122" t="str">
        <f>TEXT(Z121,"###,###")</f>
        <v>7,559</v>
      </c>
    </row>
    <row r="122" spans="19:32" x14ac:dyDescent="0.25">
      <c r="S122" s="115" t="s">
        <v>108</v>
      </c>
      <c r="T122" s="125">
        <v>4950</v>
      </c>
      <c r="U122" s="125">
        <v>5125</v>
      </c>
      <c r="V122" s="125">
        <v>5242</v>
      </c>
      <c r="W122" s="125">
        <v>5463</v>
      </c>
      <c r="X122" s="125">
        <v>6167</v>
      </c>
      <c r="Y122" s="125">
        <v>7136</v>
      </c>
      <c r="Z122" s="125">
        <v>7610</v>
      </c>
      <c r="AB122" s="122" t="str">
        <f>TEXT(Z122,"###,###")</f>
        <v>7,610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83722</v>
      </c>
      <c r="U124" s="125">
        <v>87103</v>
      </c>
      <c r="V124" s="125">
        <v>90002</v>
      </c>
      <c r="W124" s="125">
        <v>92950</v>
      </c>
      <c r="X124" s="125">
        <v>97391</v>
      </c>
      <c r="Y124" s="125">
        <v>102547</v>
      </c>
      <c r="Z124" s="125">
        <v>106641</v>
      </c>
      <c r="AB124" s="122" t="str">
        <f>TEXT(Z124,"###,###")</f>
        <v>106,641</v>
      </c>
      <c r="AD124" s="139">
        <f>Z124/$Z$7*100</f>
        <v>93.380092993931754</v>
      </c>
    </row>
    <row r="125" spans="19:32" x14ac:dyDescent="0.25">
      <c r="S125" s="115" t="s">
        <v>110</v>
      </c>
      <c r="T125" s="125">
        <v>11066</v>
      </c>
      <c r="U125" s="125">
        <v>11340</v>
      </c>
      <c r="V125" s="125">
        <v>11678</v>
      </c>
      <c r="W125" s="125">
        <v>12009</v>
      </c>
      <c r="X125" s="125">
        <v>13121</v>
      </c>
      <c r="Y125" s="125">
        <v>14409</v>
      </c>
      <c r="Z125" s="125">
        <v>15169</v>
      </c>
      <c r="AB125" s="122" t="str">
        <f>TEXT(Z125,"###,###")</f>
        <v>15,169</v>
      </c>
      <c r="AD125" s="139">
        <f>Z125/$Z$7*100</f>
        <v>13.282720816805456</v>
      </c>
    </row>
    <row r="127" spans="19:32" x14ac:dyDescent="0.25">
      <c r="S127" s="115" t="s">
        <v>111</v>
      </c>
      <c r="T127" s="125">
        <v>48312</v>
      </c>
      <c r="U127" s="125">
        <v>50012</v>
      </c>
      <c r="V127" s="125">
        <v>51390</v>
      </c>
      <c r="W127" s="125">
        <v>52851</v>
      </c>
      <c r="X127" s="125">
        <v>55428</v>
      </c>
      <c r="Y127" s="125">
        <v>58313</v>
      </c>
      <c r="Z127" s="125">
        <v>60497</v>
      </c>
      <c r="AB127" s="122" t="str">
        <f>TEXT(Z127,"###,###")</f>
        <v>60,497</v>
      </c>
      <c r="AD127" s="139">
        <f>Z127/$Z$7*100</f>
        <v>52.974142082818886</v>
      </c>
    </row>
    <row r="128" spans="19:32" x14ac:dyDescent="0.25">
      <c r="S128" s="115" t="s">
        <v>112</v>
      </c>
      <c r="T128" s="125">
        <v>41521</v>
      </c>
      <c r="U128" s="125">
        <v>43300</v>
      </c>
      <c r="V128" s="125">
        <v>45053</v>
      </c>
      <c r="W128" s="125">
        <v>46643</v>
      </c>
      <c r="X128" s="125">
        <v>48913</v>
      </c>
      <c r="Y128" s="125">
        <v>51507</v>
      </c>
      <c r="Z128" s="125">
        <v>53704</v>
      </c>
      <c r="AB128" s="122" t="str">
        <f>TEXT(Z128,"###,###")</f>
        <v>53,704</v>
      </c>
      <c r="AD128" s="139">
        <f>Z128/$Z$7*100</f>
        <v>47.025857917181114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5" id="{2CE2FB8B-80B1-4AC9-A40F-6858606147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8" id="{19EA0779-9463-4C70-9DA6-68635CC9F5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1" id="{943272F8-B3A8-464A-ACD0-74F13D3AA7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4" id="{58EC2DC8-20DB-4DBD-A778-3846ACD8FC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7AF37-9359-449C-93BA-52839D4CEFD7}">
  <sheetPr codeName="Sheet13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Wodonga</v>
      </c>
      <c r="T1" s="113"/>
      <c r="U1" s="113"/>
      <c r="V1" s="113"/>
      <c r="W1" s="113"/>
      <c r="X1" s="113"/>
      <c r="Y1" s="114" t="str">
        <f>Y3</f>
        <v>8.75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195</v>
      </c>
      <c r="Y3" s="118" t="s">
        <v>280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8.75 Wodonga,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28499</v>
      </c>
      <c r="U4" s="121">
        <v>29623</v>
      </c>
      <c r="V4" s="121">
        <v>29130</v>
      </c>
      <c r="W4" s="121">
        <v>29561</v>
      </c>
      <c r="X4" s="121">
        <v>29682</v>
      </c>
      <c r="Y4" s="121">
        <v>30844</v>
      </c>
      <c r="Z4" s="121">
        <v>32190</v>
      </c>
      <c r="AB4" s="122" t="str">
        <f>TEXT(Z4,"###,###")</f>
        <v>32,190</v>
      </c>
      <c r="AD4" s="123">
        <f>Z4/Y4-1</f>
        <v>4.3638957333679063E-2</v>
      </c>
      <c r="AF4" s="123">
        <f t="shared" ref="AF4:AF9" si="0">Z4/T4-1</f>
        <v>0.12951331625671081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14709</v>
      </c>
      <c r="U5" s="121">
        <v>14926</v>
      </c>
      <c r="V5" s="121">
        <v>15042</v>
      </c>
      <c r="W5" s="121">
        <v>15283</v>
      </c>
      <c r="X5" s="121">
        <v>15151</v>
      </c>
      <c r="Y5" s="121">
        <v>15621</v>
      </c>
      <c r="Z5" s="121">
        <v>16437</v>
      </c>
      <c r="AB5" s="122" t="str">
        <f>TEXT(Z5,"###,###")</f>
        <v>16,437</v>
      </c>
      <c r="AD5" s="123">
        <f t="shared" ref="AD5:AD9" si="1">Z5/Y5-1</f>
        <v>5.2237372767428569E-2</v>
      </c>
      <c r="AF5" s="123">
        <f t="shared" si="0"/>
        <v>0.11747909443198035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13790</v>
      </c>
      <c r="U6" s="121">
        <v>14697</v>
      </c>
      <c r="V6" s="121">
        <v>14088</v>
      </c>
      <c r="W6" s="121">
        <v>14278</v>
      </c>
      <c r="X6" s="121">
        <v>14531</v>
      </c>
      <c r="Y6" s="121">
        <v>15223</v>
      </c>
      <c r="Z6" s="121">
        <v>15753</v>
      </c>
      <c r="AB6" s="122" t="str">
        <f>TEXT(Z6,"###,###")</f>
        <v>15,753</v>
      </c>
      <c r="AD6" s="123">
        <f t="shared" si="1"/>
        <v>3.481573934178539E-2</v>
      </c>
      <c r="AF6" s="123">
        <f t="shared" si="0"/>
        <v>0.1423495286439449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20186</v>
      </c>
      <c r="U7" s="121">
        <v>20462</v>
      </c>
      <c r="V7" s="121">
        <v>20652</v>
      </c>
      <c r="W7" s="121">
        <v>21024</v>
      </c>
      <c r="X7" s="121">
        <v>21279</v>
      </c>
      <c r="Y7" s="121">
        <v>21867</v>
      </c>
      <c r="Z7" s="121">
        <v>22654</v>
      </c>
      <c r="AB7" s="122" t="str">
        <f>TEXT(Z7,"###,###")</f>
        <v>22,654</v>
      </c>
      <c r="AD7" s="123">
        <f t="shared" si="1"/>
        <v>3.599030502583811E-2</v>
      </c>
      <c r="AF7" s="123">
        <f t="shared" si="0"/>
        <v>0.12226295452293678</v>
      </c>
    </row>
    <row r="8" spans="1:32" ht="17.25" customHeight="1" x14ac:dyDescent="0.25">
      <c r="A8" s="44" t="s">
        <v>13</v>
      </c>
      <c r="B8" s="45"/>
      <c r="C8" s="46"/>
      <c r="D8" s="47" t="str">
        <f>AB4</f>
        <v>32,190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22,654</v>
      </c>
      <c r="P8" s="48"/>
      <c r="S8" s="120" t="s">
        <v>88</v>
      </c>
      <c r="T8" s="121">
        <v>35673</v>
      </c>
      <c r="U8" s="121">
        <v>36193.5</v>
      </c>
      <c r="V8" s="121">
        <v>38390.5</v>
      </c>
      <c r="W8" s="121">
        <v>39997</v>
      </c>
      <c r="X8" s="121">
        <v>40669.5</v>
      </c>
      <c r="Y8" s="121">
        <v>40485</v>
      </c>
      <c r="Z8" s="121">
        <v>42071.02</v>
      </c>
      <c r="AB8" s="122" t="str">
        <f>TEXT(Z8,"$###,###")</f>
        <v>$42,071</v>
      </c>
      <c r="AD8" s="123">
        <f t="shared" si="1"/>
        <v>3.9175497097690526E-2</v>
      </c>
      <c r="AF8" s="123">
        <f t="shared" si="0"/>
        <v>0.17935189078574831</v>
      </c>
    </row>
    <row r="9" spans="1:32" x14ac:dyDescent="0.25">
      <c r="A9" s="52" t="s">
        <v>15</v>
      </c>
      <c r="B9" s="53"/>
      <c r="C9" s="54"/>
      <c r="D9" s="55">
        <f>AD104</f>
        <v>74.252873563218387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52.101174185574294</v>
      </c>
      <c r="P9" s="56" t="s">
        <v>89</v>
      </c>
      <c r="S9" s="120" t="s">
        <v>7</v>
      </c>
      <c r="T9" s="121">
        <v>898240424</v>
      </c>
      <c r="U9" s="121">
        <v>937112317</v>
      </c>
      <c r="V9" s="121">
        <v>984650362</v>
      </c>
      <c r="W9" s="121">
        <v>1037076049</v>
      </c>
      <c r="X9" s="121">
        <v>1072882611</v>
      </c>
      <c r="Y9" s="121">
        <v>1115415673</v>
      </c>
      <c r="Z9" s="121">
        <v>1190479813</v>
      </c>
      <c r="AB9" s="122" t="str">
        <f>TEXT(Z9/1000000,"$#,###.0")&amp;" mil"</f>
        <v>$1,190.5 mil</v>
      </c>
      <c r="AD9" s="123">
        <f t="shared" si="1"/>
        <v>6.7297010268924096E-2</v>
      </c>
      <c r="AF9" s="123">
        <f t="shared" si="0"/>
        <v>0.32534651212713617</v>
      </c>
    </row>
    <row r="10" spans="1:32" x14ac:dyDescent="0.25">
      <c r="A10" s="52" t="s">
        <v>18</v>
      </c>
      <c r="B10" s="53"/>
      <c r="C10" s="54"/>
      <c r="D10" s="55">
        <f>AD105</f>
        <v>19.282385834109974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47.898825814425713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93.952502869250466</v>
      </c>
      <c r="P11" s="56" t="s">
        <v>89</v>
      </c>
      <c r="S11" s="120" t="s">
        <v>30</v>
      </c>
      <c r="T11" s="125">
        <v>25831</v>
      </c>
      <c r="U11" s="125">
        <v>27008</v>
      </c>
      <c r="V11" s="125">
        <v>26555</v>
      </c>
      <c r="W11" s="125">
        <v>27056</v>
      </c>
      <c r="X11" s="125">
        <v>27148</v>
      </c>
      <c r="Y11" s="125">
        <v>28216</v>
      </c>
      <c r="Z11" s="125">
        <v>29479</v>
      </c>
    </row>
    <row r="12" spans="1:32" ht="28.5" customHeight="1" x14ac:dyDescent="0.25">
      <c r="A12" s="52" t="s">
        <v>20</v>
      </c>
      <c r="B12" s="54"/>
      <c r="C12" s="54"/>
      <c r="D12" s="55">
        <f>AD108</f>
        <v>15.007766387076732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11.962567317030105</v>
      </c>
      <c r="P12" s="56" t="s">
        <v>89</v>
      </c>
      <c r="S12" s="120" t="s">
        <v>31</v>
      </c>
      <c r="T12" s="125">
        <v>2665</v>
      </c>
      <c r="U12" s="125">
        <v>2613</v>
      </c>
      <c r="V12" s="125">
        <v>2577</v>
      </c>
      <c r="W12" s="125">
        <v>2507</v>
      </c>
      <c r="X12" s="125">
        <v>2536</v>
      </c>
      <c r="Y12" s="125">
        <v>2628</v>
      </c>
      <c r="Z12" s="125">
        <v>2712</v>
      </c>
    </row>
    <row r="13" spans="1:32" ht="15" customHeight="1" x14ac:dyDescent="0.25">
      <c r="A13" s="52" t="s">
        <v>21</v>
      </c>
      <c r="B13" s="54"/>
      <c r="C13" s="54"/>
      <c r="D13" s="55">
        <f>AD109</f>
        <v>14.535570052811433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20.928859894377137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43.044423734078904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440</v>
      </c>
      <c r="Z15" s="125">
        <v>522</v>
      </c>
      <c r="AB15" s="129">
        <f t="shared" ref="AB15:AB34" si="2">IF(Z15="np",0,Z15/$Z$34)</f>
        <v>1.6216216216216217E-2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54</v>
      </c>
      <c r="Z16" s="125">
        <v>80</v>
      </c>
      <c r="AB16" s="129">
        <f t="shared" si="2"/>
        <v>2.4852438645542093E-3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2403</v>
      </c>
      <c r="Z17" s="125">
        <v>2624</v>
      </c>
      <c r="AB17" s="129">
        <f t="shared" si="2"/>
        <v>8.1515998757378069E-2</v>
      </c>
    </row>
    <row r="18" spans="1:28" x14ac:dyDescent="0.25">
      <c r="A18" s="82" t="str">
        <f>$S$1&amp;" ("&amp;$T$2&amp;" to "&amp;$Z$2&amp;")"</f>
        <v>Wodonga (2011-12 to 2017-18)</v>
      </c>
      <c r="B18" s="82"/>
      <c r="C18" s="82"/>
      <c r="D18" s="82"/>
      <c r="E18" s="82"/>
      <c r="F18" s="82"/>
      <c r="G18" s="82" t="str">
        <f>$S$1&amp;" ("&amp;$T$2&amp;" to "&amp;$Z$2&amp;")"</f>
        <v>Wodonga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243</v>
      </c>
      <c r="Z18" s="125">
        <v>254</v>
      </c>
      <c r="AB18" s="129">
        <f t="shared" si="2"/>
        <v>7.890649269959615E-3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2078</v>
      </c>
      <c r="Z19" s="125">
        <v>2421</v>
      </c>
      <c r="AB19" s="129">
        <f t="shared" si="2"/>
        <v>7.5209692451071758E-2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905</v>
      </c>
      <c r="Z20" s="125">
        <v>915</v>
      </c>
      <c r="AB20" s="129">
        <f t="shared" si="2"/>
        <v>2.842497670083877E-2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3237</v>
      </c>
      <c r="Z21" s="125">
        <v>3500</v>
      </c>
      <c r="AB21" s="129">
        <f t="shared" si="2"/>
        <v>0.10872941907424666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2584</v>
      </c>
      <c r="Z22" s="125">
        <v>2565</v>
      </c>
      <c r="AB22" s="129">
        <f t="shared" si="2"/>
        <v>7.9683131407269334E-2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1338</v>
      </c>
      <c r="Z23" s="125">
        <v>1427</v>
      </c>
      <c r="AB23" s="129">
        <f t="shared" si="2"/>
        <v>4.4330537433985712E-2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181</v>
      </c>
      <c r="Z24" s="125">
        <v>187</v>
      </c>
      <c r="AB24" s="129">
        <f t="shared" si="2"/>
        <v>5.809257533395464E-3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1227</v>
      </c>
      <c r="Z25" s="125">
        <v>1199</v>
      </c>
      <c r="AB25" s="129">
        <f t="shared" si="2"/>
        <v>3.7247592420006213E-2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372</v>
      </c>
      <c r="Z26" s="125">
        <v>453</v>
      </c>
      <c r="AB26" s="129">
        <f t="shared" si="2"/>
        <v>1.4072693383038211E-2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1381</v>
      </c>
      <c r="Z27" s="125">
        <v>1485</v>
      </c>
      <c r="AB27" s="129">
        <f t="shared" si="2"/>
        <v>4.6132339235787509E-2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2054</v>
      </c>
      <c r="Z28" s="125">
        <v>2247</v>
      </c>
      <c r="AB28" s="129">
        <f t="shared" si="2"/>
        <v>6.9804287045666352E-2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2635</v>
      </c>
      <c r="Z29" s="125">
        <v>2628</v>
      </c>
      <c r="AB29" s="129">
        <f t="shared" si="2"/>
        <v>8.1640260950605781E-2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2316</v>
      </c>
      <c r="Z30" s="125">
        <v>2481</v>
      </c>
      <c r="AB30" s="129">
        <f t="shared" si="2"/>
        <v>7.7073625349487418E-2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3963</v>
      </c>
      <c r="Z31" s="125">
        <v>4270</v>
      </c>
      <c r="AB31" s="129">
        <f t="shared" si="2"/>
        <v>0.13264989127058094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428</v>
      </c>
      <c r="Z32" s="125">
        <v>478</v>
      </c>
      <c r="AB32" s="129">
        <f t="shared" si="2"/>
        <v>1.4849332090711402E-2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938</v>
      </c>
      <c r="Z33" s="125">
        <v>1110</v>
      </c>
      <c r="AB33" s="129">
        <f t="shared" si="2"/>
        <v>3.4482758620689655E-2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30844</v>
      </c>
      <c r="Z34" s="132">
        <v>32190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11</v>
      </c>
      <c r="Y44" s="125">
        <v>10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372</v>
      </c>
      <c r="Y45" s="125">
        <v>453</v>
      </c>
      <c r="Z45" s="125">
        <v>473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1044</v>
      </c>
      <c r="Y46" s="125">
        <v>1028</v>
      </c>
      <c r="Z46" s="125">
        <v>1132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1537</v>
      </c>
      <c r="Y47" s="125">
        <v>1574</v>
      </c>
      <c r="Z47" s="125">
        <v>1692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1954</v>
      </c>
      <c r="Y48" s="125">
        <v>1958</v>
      </c>
      <c r="Z48" s="125">
        <v>1960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Wodonga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1680</v>
      </c>
      <c r="Y49" s="125">
        <v>1799</v>
      </c>
      <c r="Z49" s="125">
        <v>1909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1499</v>
      </c>
      <c r="Y50" s="125">
        <v>1618</v>
      </c>
      <c r="Z50" s="125">
        <v>1692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1430</v>
      </c>
      <c r="Y51" s="125">
        <v>1390</v>
      </c>
      <c r="Z51" s="125">
        <v>1476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1480</v>
      </c>
      <c r="Y52" s="125">
        <v>1530</v>
      </c>
      <c r="Z52" s="125">
        <v>1565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1386</v>
      </c>
      <c r="Y53" s="125">
        <v>1379</v>
      </c>
      <c r="Z53" s="125">
        <v>1331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1114</v>
      </c>
      <c r="Y54" s="125">
        <v>1163</v>
      </c>
      <c r="Z54" s="125">
        <v>1331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951</v>
      </c>
      <c r="Y55" s="125">
        <v>978</v>
      </c>
      <c r="Z55" s="125">
        <v>995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471</v>
      </c>
      <c r="Y56" s="125">
        <v>476</v>
      </c>
      <c r="Z56" s="125">
        <v>532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145</v>
      </c>
      <c r="Y57" s="125">
        <v>179</v>
      </c>
      <c r="Z57" s="125">
        <v>215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47</v>
      </c>
      <c r="Y58" s="125">
        <v>44</v>
      </c>
      <c r="Z58" s="125">
        <v>47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25</v>
      </c>
      <c r="Y59" s="125">
        <v>26</v>
      </c>
      <c r="Z59" s="125">
        <v>37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13</v>
      </c>
      <c r="Y60" s="125">
        <v>15</v>
      </c>
      <c r="Z60" s="125">
        <v>15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15151</v>
      </c>
      <c r="Y61" s="125">
        <v>15621</v>
      </c>
      <c r="Z61" s="125">
        <v>16437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12</v>
      </c>
      <c r="Y63" s="125">
        <v>12</v>
      </c>
      <c r="Z63" s="125">
        <v>17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Wodonga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476</v>
      </c>
      <c r="Y64" s="125">
        <v>529</v>
      </c>
      <c r="Z64" s="125">
        <v>481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1057</v>
      </c>
      <c r="Y65" s="125">
        <v>1096</v>
      </c>
      <c r="Z65" s="125">
        <v>1152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1356</v>
      </c>
      <c r="Y66" s="125">
        <v>1500</v>
      </c>
      <c r="Z66" s="125">
        <v>1551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1850</v>
      </c>
      <c r="Y67" s="125">
        <v>1855</v>
      </c>
      <c r="Z67" s="125">
        <v>1836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1590</v>
      </c>
      <c r="Y68" s="125">
        <v>1696</v>
      </c>
      <c r="Z68" s="125">
        <v>1783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1399</v>
      </c>
      <c r="Y69" s="125">
        <v>1428</v>
      </c>
      <c r="Z69" s="125">
        <v>1531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1436</v>
      </c>
      <c r="Y70" s="125">
        <v>1436</v>
      </c>
      <c r="Z70" s="125">
        <v>1526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1481</v>
      </c>
      <c r="Y71" s="125">
        <v>1561</v>
      </c>
      <c r="Z71" s="125">
        <v>1581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1357</v>
      </c>
      <c r="Y72" s="125">
        <v>1409</v>
      </c>
      <c r="Z72" s="125">
        <v>1402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1247</v>
      </c>
      <c r="Y73" s="125">
        <v>1276</v>
      </c>
      <c r="Z73" s="125">
        <v>1321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781</v>
      </c>
      <c r="Y74" s="125">
        <v>861</v>
      </c>
      <c r="Z74" s="125">
        <v>919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294</v>
      </c>
      <c r="Y75" s="125">
        <v>349</v>
      </c>
      <c r="Z75" s="125">
        <v>379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94</v>
      </c>
      <c r="Y76" s="125">
        <v>114</v>
      </c>
      <c r="Z76" s="125">
        <v>140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57</v>
      </c>
      <c r="Y77" s="125">
        <v>59</v>
      </c>
      <c r="Z77" s="125">
        <v>62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22</v>
      </c>
      <c r="Y78" s="125">
        <v>25</v>
      </c>
      <c r="Z78" s="125">
        <v>23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19</v>
      </c>
      <c r="Y79" s="125">
        <v>17</v>
      </c>
      <c r="Z79" s="125">
        <v>24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14531</v>
      </c>
      <c r="Y80" s="125">
        <v>15223</v>
      </c>
      <c r="Z80" s="125">
        <v>15753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Wodonga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1279</v>
      </c>
      <c r="Y83" s="125">
        <v>1353</v>
      </c>
      <c r="Z83" s="125">
        <v>1403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1149</v>
      </c>
      <c r="Y84" s="125">
        <v>1162</v>
      </c>
      <c r="Z84" s="125">
        <v>1147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32,190</v>
      </c>
      <c r="D85" s="96">
        <f t="shared" ref="D85:D90" si="4">AD4</f>
        <v>4.3638957333679063E-2</v>
      </c>
      <c r="E85" s="97">
        <f t="shared" ref="E85:E90" si="5">AD4</f>
        <v>4.3638957333679063E-2</v>
      </c>
      <c r="F85" s="96">
        <f t="shared" ref="F85:F90" si="6">AF4</f>
        <v>0.12951331625671081</v>
      </c>
      <c r="G85" s="97">
        <f t="shared" ref="G85:G90" si="7">AF4</f>
        <v>0.12951331625671081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2144</v>
      </c>
      <c r="Y85" s="125">
        <v>2226</v>
      </c>
      <c r="Z85" s="125">
        <v>2356</v>
      </c>
    </row>
    <row r="86" spans="1:32" ht="15" customHeight="1" x14ac:dyDescent="0.25">
      <c r="A86" s="98" t="s">
        <v>4</v>
      </c>
      <c r="B86" s="95"/>
      <c r="C86" s="109" t="str">
        <f t="shared" si="3"/>
        <v>16,437</v>
      </c>
      <c r="D86" s="96">
        <f t="shared" si="4"/>
        <v>5.2237372767428569E-2</v>
      </c>
      <c r="E86" s="97">
        <f t="shared" si="5"/>
        <v>5.2237372767428569E-2</v>
      </c>
      <c r="F86" s="96">
        <f t="shared" si="6"/>
        <v>0.11747909443198035</v>
      </c>
      <c r="G86" s="97">
        <f t="shared" si="7"/>
        <v>0.11747909443198035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676</v>
      </c>
      <c r="Y86" s="125">
        <v>724</v>
      </c>
      <c r="Z86" s="125">
        <v>801</v>
      </c>
    </row>
    <row r="87" spans="1:32" ht="15" customHeight="1" x14ac:dyDescent="0.25">
      <c r="A87" s="98" t="s">
        <v>5</v>
      </c>
      <c r="B87" s="95"/>
      <c r="C87" s="109" t="str">
        <f t="shared" si="3"/>
        <v>15,753</v>
      </c>
      <c r="D87" s="96">
        <f t="shared" si="4"/>
        <v>3.481573934178539E-2</v>
      </c>
      <c r="E87" s="97">
        <f t="shared" si="5"/>
        <v>3.481573934178539E-2</v>
      </c>
      <c r="F87" s="96">
        <f t="shared" si="6"/>
        <v>0.1423495286439449</v>
      </c>
      <c r="G87" s="97">
        <f t="shared" si="7"/>
        <v>0.1423495286439449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427</v>
      </c>
      <c r="Y87" s="125">
        <v>442</v>
      </c>
      <c r="Z87" s="125">
        <v>467</v>
      </c>
    </row>
    <row r="88" spans="1:32" ht="15" customHeight="1" x14ac:dyDescent="0.25">
      <c r="A88" s="95" t="s">
        <v>6</v>
      </c>
      <c r="B88" s="95"/>
      <c r="C88" s="109" t="str">
        <f t="shared" si="3"/>
        <v>22,654</v>
      </c>
      <c r="D88" s="96">
        <f t="shared" si="4"/>
        <v>3.599030502583811E-2</v>
      </c>
      <c r="E88" s="97">
        <f t="shared" si="5"/>
        <v>3.599030502583811E-2</v>
      </c>
      <c r="F88" s="96">
        <f t="shared" si="6"/>
        <v>0.12226295452293678</v>
      </c>
      <c r="G88" s="97">
        <f t="shared" si="7"/>
        <v>0.12226295452293678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594</v>
      </c>
      <c r="Y88" s="125">
        <v>622</v>
      </c>
      <c r="Z88" s="125">
        <v>683</v>
      </c>
    </row>
    <row r="89" spans="1:32" ht="15" customHeight="1" x14ac:dyDescent="0.25">
      <c r="A89" s="95" t="s">
        <v>104</v>
      </c>
      <c r="B89" s="95"/>
      <c r="C89" s="146" t="str">
        <f t="shared" si="3"/>
        <v>$42,071</v>
      </c>
      <c r="D89" s="96">
        <f t="shared" si="4"/>
        <v>3.9175497097690526E-2</v>
      </c>
      <c r="E89" s="97">
        <f t="shared" si="5"/>
        <v>3.9175497097690526E-2</v>
      </c>
      <c r="F89" s="96">
        <f t="shared" si="6"/>
        <v>0.17935189078574831</v>
      </c>
      <c r="G89" s="97">
        <f t="shared" si="7"/>
        <v>0.17935189078574831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1298</v>
      </c>
      <c r="Y89" s="125">
        <v>1323</v>
      </c>
      <c r="Z89" s="125">
        <v>1394</v>
      </c>
    </row>
    <row r="90" spans="1:32" ht="15" customHeight="1" x14ac:dyDescent="0.25">
      <c r="A90" s="95" t="s">
        <v>7</v>
      </c>
      <c r="B90" s="95"/>
      <c r="C90" s="109" t="str">
        <f t="shared" si="3"/>
        <v>$1,190.5 mil</v>
      </c>
      <c r="D90" s="96">
        <f t="shared" si="4"/>
        <v>6.7297010268924096E-2</v>
      </c>
      <c r="E90" s="97">
        <f t="shared" si="5"/>
        <v>6.7297010268924096E-2</v>
      </c>
      <c r="F90" s="96">
        <f t="shared" si="6"/>
        <v>0.32534651212713617</v>
      </c>
      <c r="G90" s="97">
        <f t="shared" si="7"/>
        <v>0.32534651212713617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1551</v>
      </c>
      <c r="Y90" s="125">
        <v>1626</v>
      </c>
      <c r="Z90" s="125">
        <v>1738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11125</v>
      </c>
      <c r="Y91" s="125">
        <v>11397</v>
      </c>
      <c r="Z91" s="125">
        <v>11803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731</v>
      </c>
      <c r="Y93" s="125">
        <v>805</v>
      </c>
      <c r="Z93" s="125">
        <v>840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1889</v>
      </c>
      <c r="Y94" s="125">
        <v>1997</v>
      </c>
      <c r="Z94" s="125">
        <v>2081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359</v>
      </c>
      <c r="Y95" s="125">
        <v>356</v>
      </c>
      <c r="Z95" s="125">
        <v>383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1575</v>
      </c>
      <c r="Y96" s="125">
        <v>1677</v>
      </c>
      <c r="Z96" s="125">
        <v>1821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1774</v>
      </c>
      <c r="Y97" s="125">
        <v>1976</v>
      </c>
      <c r="Z97" s="125">
        <v>1986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1228</v>
      </c>
      <c r="Y98" s="125">
        <v>1229</v>
      </c>
      <c r="Z98" s="125">
        <v>1338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104</v>
      </c>
      <c r="Y99" s="125">
        <v>111</v>
      </c>
      <c r="Z99" s="125">
        <v>112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711</v>
      </c>
      <c r="Y100" s="125">
        <v>757</v>
      </c>
      <c r="Z100" s="125">
        <v>820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10154</v>
      </c>
      <c r="Y101" s="125">
        <v>10470</v>
      </c>
      <c r="Z101" s="125">
        <v>10851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21446</v>
      </c>
      <c r="Y104" s="125">
        <v>22716</v>
      </c>
      <c r="Z104" s="125">
        <v>23902</v>
      </c>
      <c r="AB104" s="122" t="str">
        <f>TEXT(Z104,"###,###")</f>
        <v>23,902</v>
      </c>
      <c r="AD104" s="143">
        <f>Z104/($Z$4)*100</f>
        <v>74.252873563218387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6001</v>
      </c>
      <c r="Y105" s="125">
        <v>6106</v>
      </c>
      <c r="Z105" s="125">
        <v>6207</v>
      </c>
      <c r="AB105" s="122" t="str">
        <f>TEXT(Z105,"###,###")</f>
        <v>6,207</v>
      </c>
      <c r="AD105" s="143">
        <f>Z105/($Z$4)*100</f>
        <v>19.282385834109974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27447</v>
      </c>
      <c r="Y106" s="132">
        <v>28822</v>
      </c>
      <c r="Z106" s="132">
        <v>30109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3499</v>
      </c>
      <c r="Y108" s="125">
        <v>3856</v>
      </c>
      <c r="Z108" s="125">
        <v>4831</v>
      </c>
      <c r="AB108" s="122" t="str">
        <f>TEXT(Z108,"###,###")</f>
        <v>4,831</v>
      </c>
      <c r="AD108" s="143">
        <f>Z108/($Z$4)*100</f>
        <v>15.007766387076732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4546</v>
      </c>
      <c r="Y109" s="125">
        <v>4677</v>
      </c>
      <c r="Z109" s="125">
        <v>4679</v>
      </c>
      <c r="AB109" s="122" t="str">
        <f>TEXT(Z109,"###,###")</f>
        <v>4,679</v>
      </c>
      <c r="AD109" s="143">
        <f>Z109/($Z$4)*100</f>
        <v>14.535570052811433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6387</v>
      </c>
      <c r="Y110" s="125">
        <v>6675</v>
      </c>
      <c r="Z110" s="125">
        <v>6737</v>
      </c>
      <c r="AB110" s="122" t="str">
        <f>TEXT(Z110,"###,###")</f>
        <v>6,737</v>
      </c>
      <c r="AD110" s="143">
        <f>Z110/($Z$4)*100</f>
        <v>20.928859894377137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13013</v>
      </c>
      <c r="Y111" s="125">
        <v>13614</v>
      </c>
      <c r="Z111" s="125">
        <v>13856</v>
      </c>
      <c r="AB111" s="122" t="str">
        <f>TEXT(Z111,"###,###")</f>
        <v>13,856</v>
      </c>
      <c r="AD111" s="143">
        <f>Z111/($Z$4)*100</f>
        <v>43.044423734078904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29682</v>
      </c>
      <c r="Y112" s="125">
        <v>30844</v>
      </c>
      <c r="Z112" s="125">
        <v>32190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36.75</v>
      </c>
      <c r="U118" s="144">
        <v>36.94</v>
      </c>
      <c r="V118" s="144">
        <v>39.979999999999997</v>
      </c>
      <c r="W118" s="144">
        <v>43.2</v>
      </c>
      <c r="X118" s="144">
        <v>37.25</v>
      </c>
      <c r="Y118" s="144">
        <v>40.409999999999997</v>
      </c>
      <c r="Z118" s="144">
        <v>40.53</v>
      </c>
      <c r="AB118" s="122" t="str">
        <f>TEXT(Z118,"##.0")</f>
        <v>40.5</v>
      </c>
    </row>
    <row r="120" spans="19:32" x14ac:dyDescent="0.25">
      <c r="S120" s="115" t="s">
        <v>106</v>
      </c>
      <c r="T120" s="125">
        <v>17518</v>
      </c>
      <c r="U120" s="125">
        <v>17854</v>
      </c>
      <c r="V120" s="125">
        <v>18077</v>
      </c>
      <c r="W120" s="125">
        <v>18519</v>
      </c>
      <c r="X120" s="125">
        <v>18745</v>
      </c>
      <c r="Y120" s="125">
        <v>19239</v>
      </c>
      <c r="Z120" s="125">
        <v>19943</v>
      </c>
      <c r="AB120" s="122" t="str">
        <f>TEXT(Z120,"###,###")</f>
        <v>19,943</v>
      </c>
    </row>
    <row r="121" spans="19:32" x14ac:dyDescent="0.25">
      <c r="S121" s="115" t="s">
        <v>107</v>
      </c>
      <c r="T121" s="125">
        <v>1332</v>
      </c>
      <c r="U121" s="125">
        <v>1313</v>
      </c>
      <c r="V121" s="125">
        <v>1269</v>
      </c>
      <c r="W121" s="125">
        <v>1264</v>
      </c>
      <c r="X121" s="125">
        <v>1293</v>
      </c>
      <c r="Y121" s="125">
        <v>1336</v>
      </c>
      <c r="Z121" s="125">
        <v>1369</v>
      </c>
      <c r="AB121" s="122" t="str">
        <f>TEXT(Z121,"###,###")</f>
        <v>1,369</v>
      </c>
    </row>
    <row r="122" spans="19:32" x14ac:dyDescent="0.25">
      <c r="S122" s="115" t="s">
        <v>108</v>
      </c>
      <c r="T122" s="125">
        <v>1332</v>
      </c>
      <c r="U122" s="125">
        <v>1295</v>
      </c>
      <c r="V122" s="125">
        <v>1303</v>
      </c>
      <c r="W122" s="125">
        <v>1245</v>
      </c>
      <c r="X122" s="125">
        <v>1241</v>
      </c>
      <c r="Y122" s="125">
        <v>1292</v>
      </c>
      <c r="Z122" s="125">
        <v>1341</v>
      </c>
      <c r="AB122" s="122" t="str">
        <f>TEXT(Z122,"###,###")</f>
        <v>1,341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18850</v>
      </c>
      <c r="U124" s="125">
        <v>19149</v>
      </c>
      <c r="V124" s="125">
        <v>19380</v>
      </c>
      <c r="W124" s="125">
        <v>19764</v>
      </c>
      <c r="X124" s="125">
        <v>19986</v>
      </c>
      <c r="Y124" s="125">
        <v>20531</v>
      </c>
      <c r="Z124" s="125">
        <v>21284</v>
      </c>
      <c r="AB124" s="122" t="str">
        <f>TEXT(Z124,"###,###")</f>
        <v>21,284</v>
      </c>
      <c r="AD124" s="139">
        <f>Z124/$Z$7*100</f>
        <v>93.952502869250466</v>
      </c>
    </row>
    <row r="125" spans="19:32" x14ac:dyDescent="0.25">
      <c r="S125" s="115" t="s">
        <v>110</v>
      </c>
      <c r="T125" s="125">
        <v>2664</v>
      </c>
      <c r="U125" s="125">
        <v>2608</v>
      </c>
      <c r="V125" s="125">
        <v>2572</v>
      </c>
      <c r="W125" s="125">
        <v>2509</v>
      </c>
      <c r="X125" s="125">
        <v>2534</v>
      </c>
      <c r="Y125" s="125">
        <v>2628</v>
      </c>
      <c r="Z125" s="125">
        <v>2710</v>
      </c>
      <c r="AB125" s="122" t="str">
        <f>TEXT(Z125,"###,###")</f>
        <v>2,710</v>
      </c>
      <c r="AD125" s="139">
        <f>Z125/$Z$7*100</f>
        <v>11.962567317030105</v>
      </c>
    </row>
    <row r="127" spans="19:32" x14ac:dyDescent="0.25">
      <c r="S127" s="115" t="s">
        <v>111</v>
      </c>
      <c r="T127" s="125">
        <v>10643</v>
      </c>
      <c r="U127" s="125">
        <v>10745</v>
      </c>
      <c r="V127" s="125">
        <v>10862</v>
      </c>
      <c r="W127" s="125">
        <v>11062</v>
      </c>
      <c r="X127" s="125">
        <v>11125</v>
      </c>
      <c r="Y127" s="125">
        <v>11397</v>
      </c>
      <c r="Z127" s="125">
        <v>11803</v>
      </c>
      <c r="AB127" s="122" t="str">
        <f>TEXT(Z127,"###,###")</f>
        <v>11,803</v>
      </c>
      <c r="AD127" s="139">
        <f>Z127/$Z$7*100</f>
        <v>52.101174185574294</v>
      </c>
    </row>
    <row r="128" spans="19:32" x14ac:dyDescent="0.25">
      <c r="S128" s="115" t="s">
        <v>112</v>
      </c>
      <c r="T128" s="125">
        <v>9544</v>
      </c>
      <c r="U128" s="125">
        <v>9718</v>
      </c>
      <c r="V128" s="125">
        <v>9791</v>
      </c>
      <c r="W128" s="125">
        <v>9961</v>
      </c>
      <c r="X128" s="125">
        <v>10154</v>
      </c>
      <c r="Y128" s="125">
        <v>10470</v>
      </c>
      <c r="Z128" s="125">
        <v>10851</v>
      </c>
      <c r="AB128" s="122" t="str">
        <f>TEXT(Z128,"###,###")</f>
        <v>10,851</v>
      </c>
      <c r="AD128" s="139">
        <f>Z128/$Z$7*100</f>
        <v>47.898825814425713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5" id="{509629B9-1F80-452F-B438-73A9AFE9C5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8" id="{2BD234AE-788F-4D1A-AF3E-394A1A1DF7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1" id="{774FA43B-CCBD-4EF6-B8D0-F31DCDEF9A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4" id="{C69A3579-DD22-42F0-91CB-5F97268A72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5B29E-C34F-4908-B87A-A1F1B6D2D577}">
  <sheetPr codeName="Sheet14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Wyndham</v>
      </c>
      <c r="T1" s="113"/>
      <c r="U1" s="113"/>
      <c r="V1" s="113"/>
      <c r="W1" s="113"/>
      <c r="X1" s="113"/>
      <c r="Y1" s="114" t="str">
        <f>Y3</f>
        <v>8.76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196</v>
      </c>
      <c r="Y3" s="118" t="s">
        <v>281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8.76 Wyndham,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137255</v>
      </c>
      <c r="U4" s="121">
        <v>142373</v>
      </c>
      <c r="V4" s="121">
        <v>146655</v>
      </c>
      <c r="W4" s="121">
        <v>152992</v>
      </c>
      <c r="X4" s="121">
        <v>163298</v>
      </c>
      <c r="Y4" s="121">
        <v>180453</v>
      </c>
      <c r="Z4" s="121">
        <v>195343</v>
      </c>
      <c r="AB4" s="122" t="str">
        <f>TEXT(Z4,"###,###")</f>
        <v>195,343</v>
      </c>
      <c r="AD4" s="123">
        <f>Z4/Y4-1</f>
        <v>8.2514560578100582E-2</v>
      </c>
      <c r="AF4" s="123">
        <f t="shared" ref="AF4:AF9" si="0">Z4/T4-1</f>
        <v>0.42321226913409338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74732</v>
      </c>
      <c r="U5" s="121">
        <v>78102</v>
      </c>
      <c r="V5" s="121">
        <v>79676</v>
      </c>
      <c r="W5" s="121">
        <v>83459</v>
      </c>
      <c r="X5" s="121">
        <v>89636</v>
      </c>
      <c r="Y5" s="121">
        <v>99679</v>
      </c>
      <c r="Z5" s="121">
        <v>108533</v>
      </c>
      <c r="AB5" s="122" t="str">
        <f>TEXT(Z5,"###,###")</f>
        <v>108,533</v>
      </c>
      <c r="AD5" s="123">
        <f t="shared" ref="AD5:AD9" si="1">Z5/Y5-1</f>
        <v>8.8825128663008179E-2</v>
      </c>
      <c r="AF5" s="123">
        <f t="shared" si="0"/>
        <v>0.45229620510624624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62523</v>
      </c>
      <c r="U6" s="121">
        <v>64271</v>
      </c>
      <c r="V6" s="121">
        <v>66979</v>
      </c>
      <c r="W6" s="121">
        <v>69533</v>
      </c>
      <c r="X6" s="121">
        <v>73661</v>
      </c>
      <c r="Y6" s="121">
        <v>80774</v>
      </c>
      <c r="Z6" s="121">
        <v>86809</v>
      </c>
      <c r="AB6" s="122" t="str">
        <f>TEXT(Z6,"###,###")</f>
        <v>86,809</v>
      </c>
      <c r="AD6" s="123">
        <f t="shared" si="1"/>
        <v>7.4714635897689785E-2</v>
      </c>
      <c r="AF6" s="123">
        <f t="shared" si="0"/>
        <v>0.38843305663515837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99308</v>
      </c>
      <c r="U7" s="121">
        <v>103459</v>
      </c>
      <c r="V7" s="121">
        <v>107351</v>
      </c>
      <c r="W7" s="121">
        <v>111117</v>
      </c>
      <c r="X7" s="121">
        <v>117290</v>
      </c>
      <c r="Y7" s="121">
        <v>126947</v>
      </c>
      <c r="Z7" s="121">
        <v>135901</v>
      </c>
      <c r="AB7" s="122" t="str">
        <f>TEXT(Z7,"###,###")</f>
        <v>135,901</v>
      </c>
      <c r="AD7" s="123">
        <f t="shared" si="1"/>
        <v>7.0533372194695465E-2</v>
      </c>
      <c r="AF7" s="123">
        <f t="shared" si="0"/>
        <v>0.36847988077496274</v>
      </c>
    </row>
    <row r="8" spans="1:32" ht="17.25" customHeight="1" x14ac:dyDescent="0.25">
      <c r="A8" s="44" t="s">
        <v>13</v>
      </c>
      <c r="B8" s="45"/>
      <c r="C8" s="46"/>
      <c r="D8" s="47" t="str">
        <f>AB4</f>
        <v>195,343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135,901</v>
      </c>
      <c r="P8" s="48"/>
      <c r="S8" s="120" t="s">
        <v>88</v>
      </c>
      <c r="T8" s="121">
        <v>41999</v>
      </c>
      <c r="U8" s="121">
        <v>43064</v>
      </c>
      <c r="V8" s="121">
        <v>43552.15</v>
      </c>
      <c r="W8" s="121">
        <v>45030</v>
      </c>
      <c r="X8" s="121">
        <v>45957</v>
      </c>
      <c r="Y8" s="121">
        <v>45728.22</v>
      </c>
      <c r="Z8" s="121">
        <v>47085</v>
      </c>
      <c r="AB8" s="122" t="str">
        <f>TEXT(Z8,"$###,###")</f>
        <v>$47,085</v>
      </c>
      <c r="AD8" s="123">
        <f t="shared" si="1"/>
        <v>2.9670518555062975E-2</v>
      </c>
      <c r="AF8" s="123">
        <f t="shared" si="0"/>
        <v>0.12109812138384246</v>
      </c>
    </row>
    <row r="9" spans="1:32" x14ac:dyDescent="0.25">
      <c r="A9" s="52" t="s">
        <v>15</v>
      </c>
      <c r="B9" s="53"/>
      <c r="C9" s="54"/>
      <c r="D9" s="55">
        <f>AD104</f>
        <v>82.191325002687577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54.760450622144063</v>
      </c>
      <c r="P9" s="56" t="s">
        <v>89</v>
      </c>
      <c r="S9" s="120" t="s">
        <v>7</v>
      </c>
      <c r="T9" s="121">
        <v>4968370139</v>
      </c>
      <c r="U9" s="121">
        <v>5312821419</v>
      </c>
      <c r="V9" s="121">
        <v>5592248482</v>
      </c>
      <c r="W9" s="121">
        <v>5912677300</v>
      </c>
      <c r="X9" s="121">
        <v>6414960814</v>
      </c>
      <c r="Y9" s="121">
        <v>7032923875</v>
      </c>
      <c r="Z9" s="121">
        <v>7779635396</v>
      </c>
      <c r="AB9" s="122" t="str">
        <f>TEXT(Z9/1000000,"$#,###.0")&amp;" mil"</f>
        <v>$7,779.6 mil</v>
      </c>
      <c r="AD9" s="123">
        <f t="shared" si="1"/>
        <v>0.10617369592956094</v>
      </c>
      <c r="AF9" s="123">
        <f t="shared" si="0"/>
        <v>0.56583249201433938</v>
      </c>
    </row>
    <row r="10" spans="1:32" x14ac:dyDescent="0.25">
      <c r="A10" s="52" t="s">
        <v>18</v>
      </c>
      <c r="B10" s="53"/>
      <c r="C10" s="54"/>
      <c r="D10" s="55">
        <f>AD105</f>
        <v>10.229186610218949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45.238813548097511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93.593130293375324</v>
      </c>
      <c r="P11" s="56" t="s">
        <v>89</v>
      </c>
      <c r="S11" s="120" t="s">
        <v>30</v>
      </c>
      <c r="T11" s="125">
        <v>126271</v>
      </c>
      <c r="U11" s="125">
        <v>130784</v>
      </c>
      <c r="V11" s="125">
        <v>134214</v>
      </c>
      <c r="W11" s="125">
        <v>139434</v>
      </c>
      <c r="X11" s="125">
        <v>147875</v>
      </c>
      <c r="Y11" s="125">
        <v>162996</v>
      </c>
      <c r="Z11" s="125">
        <v>176113</v>
      </c>
    </row>
    <row r="12" spans="1:32" ht="28.5" customHeight="1" x14ac:dyDescent="0.25">
      <c r="A12" s="52" t="s">
        <v>20</v>
      </c>
      <c r="B12" s="54"/>
      <c r="C12" s="54"/>
      <c r="D12" s="55">
        <f>AD108</f>
        <v>15.674992193219106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14.148534595036091</v>
      </c>
      <c r="P12" s="56" t="s">
        <v>89</v>
      </c>
      <c r="S12" s="120" t="s">
        <v>31</v>
      </c>
      <c r="T12" s="125">
        <v>10984</v>
      </c>
      <c r="U12" s="125">
        <v>11589</v>
      </c>
      <c r="V12" s="125">
        <v>12441</v>
      </c>
      <c r="W12" s="125">
        <v>13558</v>
      </c>
      <c r="X12" s="125">
        <v>15423</v>
      </c>
      <c r="Y12" s="125">
        <v>17457</v>
      </c>
      <c r="Z12" s="125">
        <v>19230</v>
      </c>
    </row>
    <row r="13" spans="1:32" ht="15" customHeight="1" x14ac:dyDescent="0.25">
      <c r="A13" s="52" t="s">
        <v>21</v>
      </c>
      <c r="B13" s="54"/>
      <c r="C13" s="54"/>
      <c r="D13" s="55">
        <f>AD109</f>
        <v>11.201834721489892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20.168626467290867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45.37505823090666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1227</v>
      </c>
      <c r="Z15" s="125">
        <v>1196</v>
      </c>
      <c r="AB15" s="129">
        <f t="shared" ref="AB15:AB34" si="2">IF(Z15="np",0,Z15/$Z$34)</f>
        <v>6.1225639004213106E-3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226</v>
      </c>
      <c r="Z16" s="125">
        <v>229</v>
      </c>
      <c r="AB16" s="129">
        <f t="shared" si="2"/>
        <v>1.1722969341107692E-3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10644</v>
      </c>
      <c r="Z17" s="125">
        <v>10864</v>
      </c>
      <c r="AB17" s="129">
        <f t="shared" si="2"/>
        <v>5.5614995162355449E-2</v>
      </c>
    </row>
    <row r="18" spans="1:28" x14ac:dyDescent="0.25">
      <c r="A18" s="82" t="str">
        <f>$S$1&amp;" ("&amp;$T$2&amp;" to "&amp;$Z$2&amp;")"</f>
        <v>Wyndham (2011-12 to 2017-18)</v>
      </c>
      <c r="B18" s="82"/>
      <c r="C18" s="82"/>
      <c r="D18" s="82"/>
      <c r="E18" s="82"/>
      <c r="F18" s="82"/>
      <c r="G18" s="82" t="str">
        <f>$S$1&amp;" ("&amp;$T$2&amp;" to "&amp;$Z$2&amp;")"</f>
        <v>Wyndham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1509</v>
      </c>
      <c r="Z18" s="125">
        <v>1573</v>
      </c>
      <c r="AB18" s="129">
        <f t="shared" si="2"/>
        <v>8.0525025212062878E-3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9726</v>
      </c>
      <c r="Z19" s="125">
        <v>11465</v>
      </c>
      <c r="AB19" s="129">
        <f t="shared" si="2"/>
        <v>5.869163471432301E-2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8285</v>
      </c>
      <c r="Z20" s="125">
        <v>9086</v>
      </c>
      <c r="AB20" s="129">
        <f t="shared" si="2"/>
        <v>4.6513056521093665E-2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16486</v>
      </c>
      <c r="Z21" s="125">
        <v>18258</v>
      </c>
      <c r="AB21" s="129">
        <f t="shared" si="2"/>
        <v>9.3466364292552076E-2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11273</v>
      </c>
      <c r="Z22" s="125">
        <v>11842</v>
      </c>
      <c r="AB22" s="129">
        <f t="shared" si="2"/>
        <v>6.0621573335107988E-2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12279</v>
      </c>
      <c r="Z23" s="125">
        <v>14985</v>
      </c>
      <c r="AB23" s="129">
        <f t="shared" si="2"/>
        <v>7.6711220775763658E-2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2906</v>
      </c>
      <c r="Z24" s="125">
        <v>3134</v>
      </c>
      <c r="AB24" s="129">
        <f t="shared" si="2"/>
        <v>1.6043574635384937E-2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8033</v>
      </c>
      <c r="Z25" s="125">
        <v>8538</v>
      </c>
      <c r="AB25" s="129">
        <f t="shared" si="2"/>
        <v>4.370773460016484E-2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3028</v>
      </c>
      <c r="Z26" s="125">
        <v>3624</v>
      </c>
      <c r="AB26" s="129">
        <f t="shared" si="2"/>
        <v>1.8551982922346846E-2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12708</v>
      </c>
      <c r="Z27" s="125">
        <v>15394</v>
      </c>
      <c r="AB27" s="129">
        <f t="shared" si="2"/>
        <v>7.8804973815289003E-2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24599</v>
      </c>
      <c r="Z28" s="125">
        <v>29254</v>
      </c>
      <c r="AB28" s="129">
        <f t="shared" si="2"/>
        <v>0.14975709393221154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8557</v>
      </c>
      <c r="Z29" s="125">
        <v>8409</v>
      </c>
      <c r="AB29" s="129">
        <f t="shared" si="2"/>
        <v>4.3047357724617721E-2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9624</v>
      </c>
      <c r="Z30" s="125">
        <v>10120</v>
      </c>
      <c r="AB30" s="129">
        <f t="shared" si="2"/>
        <v>5.1806309926641855E-2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16411</v>
      </c>
      <c r="Z31" s="125">
        <v>19252</v>
      </c>
      <c r="AB31" s="129">
        <f t="shared" si="2"/>
        <v>9.8554849674674802E-2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3212</v>
      </c>
      <c r="Z32" s="125">
        <v>3532</v>
      </c>
      <c r="AB32" s="129">
        <f t="shared" si="2"/>
        <v>1.8081016468468283E-2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4511</v>
      </c>
      <c r="Z33" s="125">
        <v>5488</v>
      </c>
      <c r="AB33" s="129">
        <f t="shared" si="2"/>
        <v>2.8094172813973368E-2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180453</v>
      </c>
      <c r="Z34" s="132">
        <v>195343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9</v>
      </c>
      <c r="Y44" s="125">
        <v>12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1106</v>
      </c>
      <c r="Y45" s="125">
        <v>1133</v>
      </c>
      <c r="Z45" s="125">
        <v>1220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4171</v>
      </c>
      <c r="Y46" s="125">
        <v>4740</v>
      </c>
      <c r="Z46" s="125">
        <v>5073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7751</v>
      </c>
      <c r="Y47" s="125">
        <v>9138</v>
      </c>
      <c r="Z47" s="125">
        <v>10365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12415</v>
      </c>
      <c r="Y48" s="125">
        <v>13501</v>
      </c>
      <c r="Z48" s="125">
        <v>14450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Wyndham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15793</v>
      </c>
      <c r="Y49" s="125">
        <v>17548</v>
      </c>
      <c r="Z49" s="125">
        <v>18437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13809</v>
      </c>
      <c r="Y50" s="125">
        <v>15963</v>
      </c>
      <c r="Z50" s="125">
        <v>18176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10137</v>
      </c>
      <c r="Y51" s="125">
        <v>11209</v>
      </c>
      <c r="Z51" s="125">
        <v>12478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8134</v>
      </c>
      <c r="Y52" s="125">
        <v>8907</v>
      </c>
      <c r="Z52" s="125">
        <v>9471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6521</v>
      </c>
      <c r="Y53" s="125">
        <v>6872</v>
      </c>
      <c r="Z53" s="125">
        <v>7275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4810</v>
      </c>
      <c r="Y54" s="125">
        <v>5217</v>
      </c>
      <c r="Z54" s="125">
        <v>5713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3112</v>
      </c>
      <c r="Y55" s="125">
        <v>3333</v>
      </c>
      <c r="Z55" s="125">
        <v>3553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1346</v>
      </c>
      <c r="Y56" s="125">
        <v>1470</v>
      </c>
      <c r="Z56" s="125">
        <v>1454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365</v>
      </c>
      <c r="Y57" s="125">
        <v>458</v>
      </c>
      <c r="Z57" s="125">
        <v>535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74</v>
      </c>
      <c r="Y58" s="125">
        <v>101</v>
      </c>
      <c r="Z58" s="125">
        <v>126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48</v>
      </c>
      <c r="Y59" s="125">
        <v>45</v>
      </c>
      <c r="Z59" s="125">
        <v>40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22</v>
      </c>
      <c r="Y60" s="125">
        <v>31</v>
      </c>
      <c r="Z60" s="125">
        <v>44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89636</v>
      </c>
      <c r="Y61" s="125">
        <v>99679</v>
      </c>
      <c r="Z61" s="125">
        <v>108533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25</v>
      </c>
      <c r="Y63" s="125">
        <v>24</v>
      </c>
      <c r="Z63" s="125">
        <v>23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Wyndham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1309</v>
      </c>
      <c r="Y64" s="125">
        <v>1479</v>
      </c>
      <c r="Z64" s="125">
        <v>1497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3999</v>
      </c>
      <c r="Y65" s="125">
        <v>4298</v>
      </c>
      <c r="Z65" s="125">
        <v>4619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7039</v>
      </c>
      <c r="Y66" s="125">
        <v>7828</v>
      </c>
      <c r="Z66" s="125">
        <v>8331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10627</v>
      </c>
      <c r="Y67" s="125">
        <v>11800</v>
      </c>
      <c r="Z67" s="125">
        <v>12613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12830</v>
      </c>
      <c r="Y68" s="125">
        <v>14330</v>
      </c>
      <c r="Z68" s="125">
        <v>15463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9725</v>
      </c>
      <c r="Y69" s="125">
        <v>11146</v>
      </c>
      <c r="Z69" s="125">
        <v>12681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7875</v>
      </c>
      <c r="Y70" s="125">
        <v>8306</v>
      </c>
      <c r="Z70" s="125">
        <v>8963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7066</v>
      </c>
      <c r="Y71" s="125">
        <v>7511</v>
      </c>
      <c r="Z71" s="125">
        <v>7772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5596</v>
      </c>
      <c r="Y72" s="125">
        <v>5942</v>
      </c>
      <c r="Z72" s="125">
        <v>6073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4112</v>
      </c>
      <c r="Y73" s="125">
        <v>4314</v>
      </c>
      <c r="Z73" s="125">
        <v>4613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2276</v>
      </c>
      <c r="Y74" s="125">
        <v>2484</v>
      </c>
      <c r="Z74" s="125">
        <v>2647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787</v>
      </c>
      <c r="Y75" s="125">
        <v>858</v>
      </c>
      <c r="Z75" s="125">
        <v>962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202</v>
      </c>
      <c r="Y76" s="125">
        <v>255</v>
      </c>
      <c r="Z76" s="125">
        <v>270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99</v>
      </c>
      <c r="Y77" s="125">
        <v>99</v>
      </c>
      <c r="Z77" s="125">
        <v>116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62</v>
      </c>
      <c r="Y78" s="125">
        <v>54</v>
      </c>
      <c r="Z78" s="125">
        <v>54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43</v>
      </c>
      <c r="Y79" s="125">
        <v>46</v>
      </c>
      <c r="Z79" s="125">
        <v>57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73661</v>
      </c>
      <c r="Y80" s="125">
        <v>80774</v>
      </c>
      <c r="Z80" s="125">
        <v>86809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Wyndham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7755</v>
      </c>
      <c r="Y83" s="125">
        <v>8448</v>
      </c>
      <c r="Z83" s="125">
        <v>9294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9547</v>
      </c>
      <c r="Y84" s="125">
        <v>10763</v>
      </c>
      <c r="Z84" s="125">
        <v>11800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195,343</v>
      </c>
      <c r="D85" s="96">
        <f t="shared" ref="D85:D90" si="4">AD4</f>
        <v>8.2514560578100582E-2</v>
      </c>
      <c r="E85" s="97">
        <f t="shared" ref="E85:E90" si="5">AD4</f>
        <v>8.2514560578100582E-2</v>
      </c>
      <c r="F85" s="96">
        <f t="shared" ref="F85:F90" si="6">AF4</f>
        <v>0.42321226913409338</v>
      </c>
      <c r="G85" s="97">
        <f t="shared" ref="G85:G90" si="7">AF4</f>
        <v>0.42321226913409338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9884</v>
      </c>
      <c r="Y85" s="125">
        <v>10595</v>
      </c>
      <c r="Z85" s="125">
        <v>11272</v>
      </c>
    </row>
    <row r="86" spans="1:32" ht="15" customHeight="1" x14ac:dyDescent="0.25">
      <c r="A86" s="98" t="s">
        <v>4</v>
      </c>
      <c r="B86" s="95"/>
      <c r="C86" s="109" t="str">
        <f t="shared" si="3"/>
        <v>108,533</v>
      </c>
      <c r="D86" s="96">
        <f t="shared" si="4"/>
        <v>8.8825128663008179E-2</v>
      </c>
      <c r="E86" s="97">
        <f t="shared" si="5"/>
        <v>8.8825128663008179E-2</v>
      </c>
      <c r="F86" s="96">
        <f t="shared" si="6"/>
        <v>0.45229620510624624</v>
      </c>
      <c r="G86" s="97">
        <f t="shared" si="7"/>
        <v>0.45229620510624624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3267</v>
      </c>
      <c r="Y86" s="125">
        <v>3555</v>
      </c>
      <c r="Z86" s="125">
        <v>3899</v>
      </c>
    </row>
    <row r="87" spans="1:32" ht="15" customHeight="1" x14ac:dyDescent="0.25">
      <c r="A87" s="98" t="s">
        <v>5</v>
      </c>
      <c r="B87" s="95"/>
      <c r="C87" s="109" t="str">
        <f t="shared" si="3"/>
        <v>86,809</v>
      </c>
      <c r="D87" s="96">
        <f t="shared" si="4"/>
        <v>7.4714635897689785E-2</v>
      </c>
      <c r="E87" s="97">
        <f t="shared" si="5"/>
        <v>7.4714635897689785E-2</v>
      </c>
      <c r="F87" s="96">
        <f t="shared" si="6"/>
        <v>0.38843305663515837</v>
      </c>
      <c r="G87" s="97">
        <f t="shared" si="7"/>
        <v>0.38843305663515837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4561</v>
      </c>
      <c r="Y87" s="125">
        <v>4876</v>
      </c>
      <c r="Z87" s="125">
        <v>5114</v>
      </c>
    </row>
    <row r="88" spans="1:32" ht="15" customHeight="1" x14ac:dyDescent="0.25">
      <c r="A88" s="95" t="s">
        <v>6</v>
      </c>
      <c r="B88" s="95"/>
      <c r="C88" s="109" t="str">
        <f t="shared" si="3"/>
        <v>135,901</v>
      </c>
      <c r="D88" s="96">
        <f t="shared" si="4"/>
        <v>7.0533372194695465E-2</v>
      </c>
      <c r="E88" s="97">
        <f t="shared" si="5"/>
        <v>7.0533372194695465E-2</v>
      </c>
      <c r="F88" s="96">
        <f t="shared" si="6"/>
        <v>0.36847988077496274</v>
      </c>
      <c r="G88" s="97">
        <f t="shared" si="7"/>
        <v>0.36847988077496274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3199</v>
      </c>
      <c r="Y88" s="125">
        <v>3517</v>
      </c>
      <c r="Z88" s="125">
        <v>3798</v>
      </c>
    </row>
    <row r="89" spans="1:32" ht="15" customHeight="1" x14ac:dyDescent="0.25">
      <c r="A89" s="95" t="s">
        <v>104</v>
      </c>
      <c r="B89" s="95"/>
      <c r="C89" s="146" t="str">
        <f t="shared" si="3"/>
        <v>$47,085</v>
      </c>
      <c r="D89" s="96">
        <f t="shared" si="4"/>
        <v>2.9670518555062975E-2</v>
      </c>
      <c r="E89" s="97">
        <f t="shared" si="5"/>
        <v>2.9670518555062975E-2</v>
      </c>
      <c r="F89" s="96">
        <f t="shared" si="6"/>
        <v>0.12109812138384246</v>
      </c>
      <c r="G89" s="97">
        <f t="shared" si="7"/>
        <v>0.12109812138384246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7859</v>
      </c>
      <c r="Y89" s="125">
        <v>8465</v>
      </c>
      <c r="Z89" s="125">
        <v>9181</v>
      </c>
    </row>
    <row r="90" spans="1:32" ht="15" customHeight="1" x14ac:dyDescent="0.25">
      <c r="A90" s="95" t="s">
        <v>7</v>
      </c>
      <c r="B90" s="95"/>
      <c r="C90" s="109" t="str">
        <f t="shared" si="3"/>
        <v>$7,779.6 mil</v>
      </c>
      <c r="D90" s="96">
        <f t="shared" si="4"/>
        <v>0.10617369592956094</v>
      </c>
      <c r="E90" s="97">
        <f t="shared" si="5"/>
        <v>0.10617369592956094</v>
      </c>
      <c r="F90" s="96">
        <f t="shared" si="6"/>
        <v>0.56583249201433938</v>
      </c>
      <c r="G90" s="97">
        <f t="shared" si="7"/>
        <v>0.56583249201433938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6804</v>
      </c>
      <c r="Y90" s="125">
        <v>7516</v>
      </c>
      <c r="Z90" s="125">
        <v>8304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63817</v>
      </c>
      <c r="Y91" s="125">
        <v>69311</v>
      </c>
      <c r="Z91" s="125">
        <v>74420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4887</v>
      </c>
      <c r="Y93" s="125">
        <v>5529</v>
      </c>
      <c r="Z93" s="125">
        <v>6140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9691</v>
      </c>
      <c r="Y94" s="125">
        <v>10737</v>
      </c>
      <c r="Z94" s="125">
        <v>11762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1785</v>
      </c>
      <c r="Y95" s="125">
        <v>1972</v>
      </c>
      <c r="Z95" s="125">
        <v>2154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7043</v>
      </c>
      <c r="Y96" s="125">
        <v>8003</v>
      </c>
      <c r="Z96" s="125">
        <v>8966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10483</v>
      </c>
      <c r="Y97" s="125">
        <v>11211</v>
      </c>
      <c r="Z97" s="125">
        <v>11522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5299</v>
      </c>
      <c r="Y98" s="125">
        <v>5811</v>
      </c>
      <c r="Z98" s="125">
        <v>6190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1283</v>
      </c>
      <c r="Y99" s="125">
        <v>1391</v>
      </c>
      <c r="Z99" s="125">
        <v>1565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3404</v>
      </c>
      <c r="Y100" s="125">
        <v>3913</v>
      </c>
      <c r="Z100" s="125">
        <v>4362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53472</v>
      </c>
      <c r="Y101" s="125">
        <v>57636</v>
      </c>
      <c r="Z101" s="125">
        <v>61480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128135</v>
      </c>
      <c r="Y104" s="125">
        <v>146295</v>
      </c>
      <c r="Z104" s="125">
        <v>160555</v>
      </c>
      <c r="AB104" s="122" t="str">
        <f>TEXT(Z104,"###,###")</f>
        <v>160,555</v>
      </c>
      <c r="AD104" s="143">
        <f>Z104/($Z$4)*100</f>
        <v>82.191325002687577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19984</v>
      </c>
      <c r="Y105" s="125">
        <v>19785</v>
      </c>
      <c r="Z105" s="125">
        <v>19982</v>
      </c>
      <c r="AB105" s="122" t="str">
        <f>TEXT(Z105,"###,###")</f>
        <v>19,982</v>
      </c>
      <c r="AD105" s="143">
        <f>Z105/($Z$4)*100</f>
        <v>10.229186610218949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148119</v>
      </c>
      <c r="Y106" s="132">
        <v>166080</v>
      </c>
      <c r="Z106" s="132">
        <v>180537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19169</v>
      </c>
      <c r="Y108" s="125">
        <v>22580</v>
      </c>
      <c r="Z108" s="125">
        <v>30620</v>
      </c>
      <c r="AB108" s="122" t="str">
        <f>TEXT(Z108,"###,###")</f>
        <v>30,620</v>
      </c>
      <c r="AD108" s="143">
        <f>Z108/($Z$4)*100</f>
        <v>15.674992193219106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17721</v>
      </c>
      <c r="Y109" s="125">
        <v>20598</v>
      </c>
      <c r="Z109" s="125">
        <v>21882</v>
      </c>
      <c r="AB109" s="122" t="str">
        <f>TEXT(Z109,"###,###")</f>
        <v>21,882</v>
      </c>
      <c r="AD109" s="143">
        <f>Z109/($Z$4)*100</f>
        <v>11.201834721489892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36454</v>
      </c>
      <c r="Y110" s="125">
        <v>39668</v>
      </c>
      <c r="Z110" s="125">
        <v>39398</v>
      </c>
      <c r="AB110" s="122" t="str">
        <f>TEXT(Z110,"###,###")</f>
        <v>39,398</v>
      </c>
      <c r="AD110" s="143">
        <f>Z110/($Z$4)*100</f>
        <v>20.168626467290867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74775</v>
      </c>
      <c r="Y111" s="125">
        <v>83234</v>
      </c>
      <c r="Z111" s="125">
        <v>88637</v>
      </c>
      <c r="AB111" s="122" t="str">
        <f>TEXT(Z111,"###,###")</f>
        <v>88,637</v>
      </c>
      <c r="AD111" s="143">
        <f>Z111/($Z$4)*100</f>
        <v>45.37505823090666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163298</v>
      </c>
      <c r="Y112" s="125">
        <v>180453</v>
      </c>
      <c r="Z112" s="125">
        <v>195343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40.869999999999997</v>
      </c>
      <c r="U118" s="144">
        <v>36.950000000000003</v>
      </c>
      <c r="V118" s="144">
        <v>40.14</v>
      </c>
      <c r="W118" s="144">
        <v>38.299999999999997</v>
      </c>
      <c r="X118" s="144">
        <v>37.22</v>
      </c>
      <c r="Y118" s="144">
        <v>38.08</v>
      </c>
      <c r="Z118" s="144">
        <v>38.01</v>
      </c>
      <c r="AB118" s="122" t="str">
        <f>TEXT(Z118,"##.0")</f>
        <v>38.0</v>
      </c>
    </row>
    <row r="120" spans="19:32" x14ac:dyDescent="0.25">
      <c r="S120" s="115" t="s">
        <v>106</v>
      </c>
      <c r="T120" s="125">
        <v>88324</v>
      </c>
      <c r="U120" s="125">
        <v>91874</v>
      </c>
      <c r="V120" s="125">
        <v>94910</v>
      </c>
      <c r="W120" s="125">
        <v>97559</v>
      </c>
      <c r="X120" s="125">
        <v>101867</v>
      </c>
      <c r="Y120" s="125">
        <v>109490</v>
      </c>
      <c r="Z120" s="125">
        <v>116671</v>
      </c>
      <c r="AB120" s="122" t="str">
        <f>TEXT(Z120,"###,###")</f>
        <v>116,671</v>
      </c>
    </row>
    <row r="121" spans="19:32" x14ac:dyDescent="0.25">
      <c r="S121" s="115" t="s">
        <v>107</v>
      </c>
      <c r="T121" s="125">
        <v>5497</v>
      </c>
      <c r="U121" s="125">
        <v>5865</v>
      </c>
      <c r="V121" s="125">
        <v>6402</v>
      </c>
      <c r="W121" s="125">
        <v>6910</v>
      </c>
      <c r="X121" s="125">
        <v>7467</v>
      </c>
      <c r="Y121" s="125">
        <v>8052</v>
      </c>
      <c r="Z121" s="125">
        <v>8705</v>
      </c>
      <c r="AB121" s="122" t="str">
        <f>TEXT(Z121,"###,###")</f>
        <v>8,705</v>
      </c>
    </row>
    <row r="122" spans="19:32" x14ac:dyDescent="0.25">
      <c r="S122" s="115" t="s">
        <v>108</v>
      </c>
      <c r="T122" s="125">
        <v>5490</v>
      </c>
      <c r="U122" s="125">
        <v>5721</v>
      </c>
      <c r="V122" s="125">
        <v>6039</v>
      </c>
      <c r="W122" s="125">
        <v>6642</v>
      </c>
      <c r="X122" s="125">
        <v>7954</v>
      </c>
      <c r="Y122" s="125">
        <v>9405</v>
      </c>
      <c r="Z122" s="125">
        <v>10523</v>
      </c>
      <c r="AB122" s="122" t="str">
        <f>TEXT(Z122,"###,###")</f>
        <v>10,523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93814</v>
      </c>
      <c r="U124" s="125">
        <v>97595</v>
      </c>
      <c r="V124" s="125">
        <v>100949</v>
      </c>
      <c r="W124" s="125">
        <v>104201</v>
      </c>
      <c r="X124" s="125">
        <v>109821</v>
      </c>
      <c r="Y124" s="125">
        <v>118895</v>
      </c>
      <c r="Z124" s="125">
        <v>127194</v>
      </c>
      <c r="AB124" s="122" t="str">
        <f>TEXT(Z124,"###,###")</f>
        <v>127,194</v>
      </c>
      <c r="AD124" s="139">
        <f>Z124/$Z$7*100</f>
        <v>93.593130293375324</v>
      </c>
    </row>
    <row r="125" spans="19:32" x14ac:dyDescent="0.25">
      <c r="S125" s="115" t="s">
        <v>110</v>
      </c>
      <c r="T125" s="125">
        <v>10987</v>
      </c>
      <c r="U125" s="125">
        <v>11586</v>
      </c>
      <c r="V125" s="125">
        <v>12441</v>
      </c>
      <c r="W125" s="125">
        <v>13552</v>
      </c>
      <c r="X125" s="125">
        <v>15421</v>
      </c>
      <c r="Y125" s="125">
        <v>17457</v>
      </c>
      <c r="Z125" s="125">
        <v>19228</v>
      </c>
      <c r="AB125" s="122" t="str">
        <f>TEXT(Z125,"###,###")</f>
        <v>19,228</v>
      </c>
      <c r="AD125" s="139">
        <f>Z125/$Z$7*100</f>
        <v>14.148534595036091</v>
      </c>
    </row>
    <row r="127" spans="19:32" x14ac:dyDescent="0.25">
      <c r="S127" s="115" t="s">
        <v>111</v>
      </c>
      <c r="T127" s="125">
        <v>54184</v>
      </c>
      <c r="U127" s="125">
        <v>56480</v>
      </c>
      <c r="V127" s="125">
        <v>58364</v>
      </c>
      <c r="W127" s="125">
        <v>60437</v>
      </c>
      <c r="X127" s="125">
        <v>63817</v>
      </c>
      <c r="Y127" s="125">
        <v>69311</v>
      </c>
      <c r="Z127" s="125">
        <v>74420</v>
      </c>
      <c r="AB127" s="122" t="str">
        <f>TEXT(Z127,"###,###")</f>
        <v>74,420</v>
      </c>
      <c r="AD127" s="139">
        <f>Z127/$Z$7*100</f>
        <v>54.760450622144063</v>
      </c>
    </row>
    <row r="128" spans="19:32" x14ac:dyDescent="0.25">
      <c r="S128" s="115" t="s">
        <v>112</v>
      </c>
      <c r="T128" s="125">
        <v>45124</v>
      </c>
      <c r="U128" s="125">
        <v>46979</v>
      </c>
      <c r="V128" s="125">
        <v>48987</v>
      </c>
      <c r="W128" s="125">
        <v>50680</v>
      </c>
      <c r="X128" s="125">
        <v>53472</v>
      </c>
      <c r="Y128" s="125">
        <v>57636</v>
      </c>
      <c r="Z128" s="125">
        <v>61480</v>
      </c>
      <c r="AB128" s="122" t="str">
        <f>TEXT(Z128,"###,###")</f>
        <v>61,480</v>
      </c>
      <c r="AD128" s="139">
        <f>Z128/$Z$7*100</f>
        <v>45.238813548097511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5" id="{C94E353D-AA86-4F4B-A043-F78E2E1950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8" id="{CDF71F54-FFF4-489E-8B74-F30E782BAA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1" id="{9B4B804F-3EA9-4200-884E-CFF06C0B6F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4" id="{CE41347E-6CE8-4F45-96B3-6BF0FEF7D8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577B6-09D8-4BEE-B97D-914D2E3069A2}">
  <sheetPr codeName="Sheet14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Yarra</v>
      </c>
      <c r="T1" s="113"/>
      <c r="U1" s="113"/>
      <c r="V1" s="113"/>
      <c r="W1" s="113"/>
      <c r="X1" s="113"/>
      <c r="Y1" s="114" t="str">
        <f>Y3</f>
        <v>8.77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197</v>
      </c>
      <c r="Y3" s="118" t="s">
        <v>282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8.77 Yarra,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80451</v>
      </c>
      <c r="U4" s="121">
        <v>82951</v>
      </c>
      <c r="V4" s="121">
        <v>86054</v>
      </c>
      <c r="W4" s="121">
        <v>89129</v>
      </c>
      <c r="X4" s="121">
        <v>91932</v>
      </c>
      <c r="Y4" s="121">
        <v>97236</v>
      </c>
      <c r="Z4" s="121">
        <v>98130</v>
      </c>
      <c r="AB4" s="122" t="str">
        <f>TEXT(Z4,"###,###")</f>
        <v>98,130</v>
      </c>
      <c r="AD4" s="123">
        <f>Z4/Y4-1</f>
        <v>9.1941256324818976E-3</v>
      </c>
      <c r="AF4" s="123">
        <f t="shared" ref="AF4:AF9" si="0">Z4/T4-1</f>
        <v>0.2197486668904054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39674</v>
      </c>
      <c r="U5" s="121">
        <v>40643</v>
      </c>
      <c r="V5" s="121">
        <v>42359</v>
      </c>
      <c r="W5" s="121">
        <v>43618</v>
      </c>
      <c r="X5" s="121">
        <v>45075</v>
      </c>
      <c r="Y5" s="121">
        <v>47772</v>
      </c>
      <c r="Z5" s="121">
        <v>48185</v>
      </c>
      <c r="AB5" s="122" t="str">
        <f>TEXT(Z5,"###,###")</f>
        <v>48,185</v>
      </c>
      <c r="AD5" s="123">
        <f t="shared" ref="AD5:AD9" si="1">Z5/Y5-1</f>
        <v>8.6452315163694227E-3</v>
      </c>
      <c r="AF5" s="123">
        <f t="shared" si="0"/>
        <v>0.21452336542824013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40777</v>
      </c>
      <c r="U6" s="121">
        <v>42308</v>
      </c>
      <c r="V6" s="121">
        <v>43695</v>
      </c>
      <c r="W6" s="121">
        <v>45511</v>
      </c>
      <c r="X6" s="121">
        <v>46857</v>
      </c>
      <c r="Y6" s="121">
        <v>49464</v>
      </c>
      <c r="Z6" s="121">
        <v>49943</v>
      </c>
      <c r="AB6" s="122" t="str">
        <f>TEXT(Z6,"###,###")</f>
        <v>49,943</v>
      </c>
      <c r="AD6" s="123">
        <f t="shared" si="1"/>
        <v>9.6838104480025944E-3</v>
      </c>
      <c r="AF6" s="123">
        <f t="shared" si="0"/>
        <v>0.22478357897834567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54187</v>
      </c>
      <c r="U7" s="121">
        <v>55627</v>
      </c>
      <c r="V7" s="121">
        <v>57532</v>
      </c>
      <c r="W7" s="121">
        <v>58945</v>
      </c>
      <c r="X7" s="121">
        <v>60805</v>
      </c>
      <c r="Y7" s="121">
        <v>63144</v>
      </c>
      <c r="Z7" s="121">
        <v>64504</v>
      </c>
      <c r="AB7" s="122" t="str">
        <f>TEXT(Z7,"###,###")</f>
        <v>64,504</v>
      </c>
      <c r="AD7" s="123">
        <f t="shared" si="1"/>
        <v>2.1538071709109374E-2</v>
      </c>
      <c r="AF7" s="123">
        <f t="shared" si="0"/>
        <v>0.19039622049569083</v>
      </c>
    </row>
    <row r="8" spans="1:32" ht="17.25" customHeight="1" x14ac:dyDescent="0.25">
      <c r="A8" s="44" t="s">
        <v>13</v>
      </c>
      <c r="B8" s="45"/>
      <c r="C8" s="46"/>
      <c r="D8" s="47" t="str">
        <f>AB4</f>
        <v>98,130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64,504</v>
      </c>
      <c r="P8" s="48"/>
      <c r="S8" s="120" t="s">
        <v>88</v>
      </c>
      <c r="T8" s="121">
        <v>44121.51</v>
      </c>
      <c r="U8" s="121">
        <v>44520</v>
      </c>
      <c r="V8" s="121">
        <v>45448</v>
      </c>
      <c r="W8" s="121">
        <v>47202</v>
      </c>
      <c r="X8" s="121">
        <v>49423.15</v>
      </c>
      <c r="Y8" s="121">
        <v>50274.74</v>
      </c>
      <c r="Z8" s="121">
        <v>52967.83</v>
      </c>
      <c r="AB8" s="122" t="str">
        <f>TEXT(Z8,"$###,###")</f>
        <v>$52,968</v>
      </c>
      <c r="AD8" s="123">
        <f t="shared" si="1"/>
        <v>5.3567457534340335E-2</v>
      </c>
      <c r="AF8" s="123">
        <f t="shared" si="0"/>
        <v>0.20049903097151489</v>
      </c>
    </row>
    <row r="9" spans="1:32" x14ac:dyDescent="0.25">
      <c r="A9" s="52" t="s">
        <v>15</v>
      </c>
      <c r="B9" s="53"/>
      <c r="C9" s="54"/>
      <c r="D9" s="55">
        <f>AD104</f>
        <v>75.74238255375522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50.11162098474513</v>
      </c>
      <c r="P9" s="56" t="s">
        <v>89</v>
      </c>
      <c r="S9" s="120" t="s">
        <v>7</v>
      </c>
      <c r="T9" s="121">
        <v>3442211427</v>
      </c>
      <c r="U9" s="121">
        <v>3605470666</v>
      </c>
      <c r="V9" s="121">
        <v>3839456009</v>
      </c>
      <c r="W9" s="121">
        <v>4064852033</v>
      </c>
      <c r="X9" s="121">
        <v>4341968165</v>
      </c>
      <c r="Y9" s="121">
        <v>4671072502</v>
      </c>
      <c r="Z9" s="121">
        <v>4981046308</v>
      </c>
      <c r="AB9" s="122" t="str">
        <f>TEXT(Z9/1000000,"$#,###.0")&amp;" mil"</f>
        <v>$4,981.0 mil</v>
      </c>
      <c r="AD9" s="123">
        <f t="shared" si="1"/>
        <v>6.6360307160139298E-2</v>
      </c>
      <c r="AF9" s="123">
        <f t="shared" si="0"/>
        <v>0.44704833321093962</v>
      </c>
    </row>
    <row r="10" spans="1:32" x14ac:dyDescent="0.25">
      <c r="A10" s="52" t="s">
        <v>18</v>
      </c>
      <c r="B10" s="53"/>
      <c r="C10" s="54"/>
      <c r="D10" s="55">
        <f>AD105</f>
        <v>17.588912666870478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49.885278432345281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94.30267890363389</v>
      </c>
      <c r="P11" s="56" t="s">
        <v>89</v>
      </c>
      <c r="S11" s="120" t="s">
        <v>30</v>
      </c>
      <c r="T11" s="125">
        <v>71811</v>
      </c>
      <c r="U11" s="125">
        <v>74192</v>
      </c>
      <c r="V11" s="125">
        <v>77141</v>
      </c>
      <c r="W11" s="125">
        <v>80258</v>
      </c>
      <c r="X11" s="125">
        <v>82652</v>
      </c>
      <c r="Y11" s="125">
        <v>87504</v>
      </c>
      <c r="Z11" s="125">
        <v>88167</v>
      </c>
    </row>
    <row r="12" spans="1:32" ht="28.5" customHeight="1" x14ac:dyDescent="0.25">
      <c r="A12" s="52" t="s">
        <v>20</v>
      </c>
      <c r="B12" s="54"/>
      <c r="C12" s="54"/>
      <c r="D12" s="55">
        <f>AD108</f>
        <v>16.41394069092021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15.445553764107652</v>
      </c>
      <c r="P12" s="56" t="s">
        <v>89</v>
      </c>
      <c r="S12" s="120" t="s">
        <v>31</v>
      </c>
      <c r="T12" s="125">
        <v>8639</v>
      </c>
      <c r="U12" s="125">
        <v>8761</v>
      </c>
      <c r="V12" s="125">
        <v>8911</v>
      </c>
      <c r="W12" s="125">
        <v>8868</v>
      </c>
      <c r="X12" s="125">
        <v>9280</v>
      </c>
      <c r="Y12" s="125">
        <v>9732</v>
      </c>
      <c r="Z12" s="125">
        <v>9962</v>
      </c>
    </row>
    <row r="13" spans="1:32" ht="15" customHeight="1" x14ac:dyDescent="0.25">
      <c r="A13" s="52" t="s">
        <v>21</v>
      </c>
      <c r="B13" s="54"/>
      <c r="C13" s="54"/>
      <c r="D13" s="55">
        <f>AD109</f>
        <v>12.759604606134719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37.4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22.127789666768571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42.029960256802198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975</v>
      </c>
      <c r="Z15" s="125">
        <v>928</v>
      </c>
      <c r="AB15" s="129">
        <f t="shared" ref="AB15:AB34" si="2">IF(Z15="np",0,Z15/$Z$34)</f>
        <v>9.4568429634158766E-3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181</v>
      </c>
      <c r="Z16" s="125">
        <v>162</v>
      </c>
      <c r="AB16" s="129">
        <f t="shared" si="2"/>
        <v>1.6508712931825129E-3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3096</v>
      </c>
      <c r="Z17" s="125">
        <v>3163</v>
      </c>
      <c r="AB17" s="129">
        <f t="shared" si="2"/>
        <v>3.2232752471211656E-2</v>
      </c>
    </row>
    <row r="18" spans="1:28" x14ac:dyDescent="0.25">
      <c r="A18" s="82" t="str">
        <f>$S$1&amp;" ("&amp;$T$2&amp;" to "&amp;$Z$2&amp;")"</f>
        <v>Yarra (2011-12 to 2017-18)</v>
      </c>
      <c r="B18" s="82"/>
      <c r="C18" s="82"/>
      <c r="D18" s="82"/>
      <c r="E18" s="82"/>
      <c r="F18" s="82"/>
      <c r="G18" s="82" t="str">
        <f>$S$1&amp;" ("&amp;$T$2&amp;" to "&amp;$Z$2&amp;")"</f>
        <v>Yarra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540</v>
      </c>
      <c r="Z18" s="125">
        <v>618</v>
      </c>
      <c r="AB18" s="129">
        <f t="shared" si="2"/>
        <v>6.2977682665851424E-3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2870</v>
      </c>
      <c r="Z19" s="125">
        <v>3177</v>
      </c>
      <c r="AB19" s="129">
        <f t="shared" si="2"/>
        <v>3.2375420360745949E-2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3264</v>
      </c>
      <c r="Z20" s="125">
        <v>3129</v>
      </c>
      <c r="AB20" s="129">
        <f t="shared" si="2"/>
        <v>3.1886273310914093E-2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6327</v>
      </c>
      <c r="Z21" s="125">
        <v>6385</v>
      </c>
      <c r="AB21" s="129">
        <f t="shared" si="2"/>
        <v>6.5066748191174972E-2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9046</v>
      </c>
      <c r="Z22" s="125">
        <v>8949</v>
      </c>
      <c r="AB22" s="129">
        <f t="shared" si="2"/>
        <v>9.1195353103026594E-2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1536</v>
      </c>
      <c r="Z23" s="125">
        <v>1871</v>
      </c>
      <c r="AB23" s="129">
        <f t="shared" si="2"/>
        <v>1.906654437990421E-2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3913</v>
      </c>
      <c r="Z24" s="125">
        <v>3789</v>
      </c>
      <c r="AB24" s="129">
        <f t="shared" si="2"/>
        <v>3.8612045246102109E-2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4385</v>
      </c>
      <c r="Z25" s="125">
        <v>4369</v>
      </c>
      <c r="AB25" s="129">
        <f t="shared" si="2"/>
        <v>4.4522572098237033E-2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1585</v>
      </c>
      <c r="Z26" s="125">
        <v>1648</v>
      </c>
      <c r="AB26" s="129">
        <f t="shared" si="2"/>
        <v>1.6794048710893711E-2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13899</v>
      </c>
      <c r="Z27" s="125">
        <v>15558</v>
      </c>
      <c r="AB27" s="129">
        <f t="shared" si="2"/>
        <v>0.15854478752675022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9371</v>
      </c>
      <c r="Z28" s="125">
        <v>9963</v>
      </c>
      <c r="AB28" s="129">
        <f t="shared" si="2"/>
        <v>0.10152858453072455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4469</v>
      </c>
      <c r="Z29" s="125">
        <v>4330</v>
      </c>
      <c r="AB29" s="129">
        <f t="shared" si="2"/>
        <v>4.4125140120248652E-2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9119</v>
      </c>
      <c r="Z30" s="125">
        <v>9378</v>
      </c>
      <c r="AB30" s="129">
        <f t="shared" si="2"/>
        <v>9.5567104860898811E-2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10118</v>
      </c>
      <c r="Z31" s="125">
        <v>10885</v>
      </c>
      <c r="AB31" s="129">
        <f t="shared" si="2"/>
        <v>0.11092428411291144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3066</v>
      </c>
      <c r="Z32" s="125">
        <v>3812</v>
      </c>
      <c r="AB32" s="129">
        <f t="shared" si="2"/>
        <v>3.8846428207479876E-2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2646</v>
      </c>
      <c r="Z33" s="125">
        <v>2719</v>
      </c>
      <c r="AB33" s="129">
        <f t="shared" si="2"/>
        <v>2.7708142260266994E-2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97236</v>
      </c>
      <c r="Z34" s="132">
        <v>98130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</v>
      </c>
      <c r="Y44" s="125">
        <v>7</v>
      </c>
      <c r="Z44" s="125">
        <v>17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155</v>
      </c>
      <c r="Y45" s="125">
        <v>168</v>
      </c>
      <c r="Z45" s="125">
        <v>178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946</v>
      </c>
      <c r="Y46" s="125">
        <v>979</v>
      </c>
      <c r="Z46" s="125">
        <v>977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4056</v>
      </c>
      <c r="Y47" s="125">
        <v>4452</v>
      </c>
      <c r="Z47" s="125">
        <v>3883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10462</v>
      </c>
      <c r="Y48" s="125">
        <v>11237</v>
      </c>
      <c r="Z48" s="125">
        <v>10945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Yarra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9165</v>
      </c>
      <c r="Y49" s="125">
        <v>9565</v>
      </c>
      <c r="Z49" s="125">
        <v>10147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5791</v>
      </c>
      <c r="Y50" s="125">
        <v>6277</v>
      </c>
      <c r="Z50" s="125">
        <v>6503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3928</v>
      </c>
      <c r="Y51" s="125">
        <v>3985</v>
      </c>
      <c r="Z51" s="125">
        <v>4140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3032</v>
      </c>
      <c r="Y52" s="125">
        <v>3152</v>
      </c>
      <c r="Z52" s="125">
        <v>3269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2573</v>
      </c>
      <c r="Y53" s="125">
        <v>2667</v>
      </c>
      <c r="Z53" s="125">
        <v>2682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1991</v>
      </c>
      <c r="Y54" s="125">
        <v>2175</v>
      </c>
      <c r="Z54" s="125">
        <v>2186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1452</v>
      </c>
      <c r="Y55" s="125">
        <v>1458</v>
      </c>
      <c r="Z55" s="125">
        <v>1523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957</v>
      </c>
      <c r="Y56" s="125">
        <v>980</v>
      </c>
      <c r="Z56" s="125">
        <v>921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376</v>
      </c>
      <c r="Y57" s="125">
        <v>473</v>
      </c>
      <c r="Z57" s="125">
        <v>525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115</v>
      </c>
      <c r="Y58" s="125">
        <v>113</v>
      </c>
      <c r="Z58" s="125">
        <v>144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43</v>
      </c>
      <c r="Y59" s="125">
        <v>58</v>
      </c>
      <c r="Z59" s="125">
        <v>53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21</v>
      </c>
      <c r="Y60" s="125">
        <v>27</v>
      </c>
      <c r="Z60" s="125">
        <v>29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45075</v>
      </c>
      <c r="Y61" s="125">
        <v>47772</v>
      </c>
      <c r="Z61" s="125">
        <v>48185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11</v>
      </c>
      <c r="Y63" s="125">
        <v>13</v>
      </c>
      <c r="Z63" s="125">
        <v>10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Yarra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238</v>
      </c>
      <c r="Y64" s="125">
        <v>269</v>
      </c>
      <c r="Z64" s="125">
        <v>293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1300</v>
      </c>
      <c r="Y65" s="125">
        <v>1341</v>
      </c>
      <c r="Z65" s="125">
        <v>1200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5202</v>
      </c>
      <c r="Y66" s="125">
        <v>5491</v>
      </c>
      <c r="Z66" s="125">
        <v>5098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11932</v>
      </c>
      <c r="Y67" s="125">
        <v>12598</v>
      </c>
      <c r="Z67" s="125">
        <v>12520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9351</v>
      </c>
      <c r="Y68" s="125">
        <v>9960</v>
      </c>
      <c r="Z68" s="125">
        <v>10200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5227</v>
      </c>
      <c r="Y69" s="125">
        <v>5510</v>
      </c>
      <c r="Z69" s="125">
        <v>5999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3520</v>
      </c>
      <c r="Y70" s="125">
        <v>3665</v>
      </c>
      <c r="Z70" s="125">
        <v>3657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2880</v>
      </c>
      <c r="Y71" s="125">
        <v>3058</v>
      </c>
      <c r="Z71" s="125">
        <v>3105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2362</v>
      </c>
      <c r="Y72" s="125">
        <v>2489</v>
      </c>
      <c r="Z72" s="125">
        <v>2565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2099</v>
      </c>
      <c r="Y73" s="125">
        <v>2108</v>
      </c>
      <c r="Z73" s="125">
        <v>2078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1500</v>
      </c>
      <c r="Y74" s="125">
        <v>1665</v>
      </c>
      <c r="Z74" s="125">
        <v>1727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835</v>
      </c>
      <c r="Y75" s="125">
        <v>815</v>
      </c>
      <c r="Z75" s="125">
        <v>840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268</v>
      </c>
      <c r="Y76" s="125">
        <v>328</v>
      </c>
      <c r="Z76" s="125">
        <v>383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73</v>
      </c>
      <c r="Y77" s="125">
        <v>98</v>
      </c>
      <c r="Z77" s="125">
        <v>92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25</v>
      </c>
      <c r="Y78" s="125">
        <v>25</v>
      </c>
      <c r="Z78" s="125">
        <v>43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31</v>
      </c>
      <c r="Y79" s="125">
        <v>31</v>
      </c>
      <c r="Z79" s="125">
        <v>35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46857</v>
      </c>
      <c r="Y80" s="125">
        <v>49464</v>
      </c>
      <c r="Z80" s="125">
        <v>49943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Yarra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4501</v>
      </c>
      <c r="Y83" s="125">
        <v>4688</v>
      </c>
      <c r="Z83" s="125">
        <v>4920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9096</v>
      </c>
      <c r="Y84" s="125">
        <v>9790</v>
      </c>
      <c r="Z84" s="125">
        <v>10219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98,130</v>
      </c>
      <c r="D85" s="96">
        <f t="shared" ref="D85:D90" si="4">AD4</f>
        <v>9.1941256324818976E-3</v>
      </c>
      <c r="E85" s="97">
        <f t="shared" ref="E85:E90" si="5">AD4</f>
        <v>9.1941256324818976E-3</v>
      </c>
      <c r="F85" s="96">
        <f t="shared" ref="F85:F90" si="6">AF4</f>
        <v>0.2197486668904054</v>
      </c>
      <c r="G85" s="97">
        <f t="shared" ref="G85:G90" si="7">AF4</f>
        <v>0.2197486668904054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2438</v>
      </c>
      <c r="Y85" s="125">
        <v>2547</v>
      </c>
      <c r="Z85" s="125">
        <v>2640</v>
      </c>
    </row>
    <row r="86" spans="1:32" ht="15" customHeight="1" x14ac:dyDescent="0.25">
      <c r="A86" s="98" t="s">
        <v>4</v>
      </c>
      <c r="B86" s="95"/>
      <c r="C86" s="109" t="str">
        <f t="shared" si="3"/>
        <v>48,185</v>
      </c>
      <c r="D86" s="96">
        <f t="shared" si="4"/>
        <v>8.6452315163694227E-3</v>
      </c>
      <c r="E86" s="97">
        <f t="shared" si="5"/>
        <v>8.6452315163694227E-3</v>
      </c>
      <c r="F86" s="96">
        <f t="shared" si="6"/>
        <v>0.21452336542824013</v>
      </c>
      <c r="G86" s="97">
        <f t="shared" si="7"/>
        <v>0.21452336542824013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1949</v>
      </c>
      <c r="Y86" s="125">
        <v>2074</v>
      </c>
      <c r="Z86" s="125">
        <v>2065</v>
      </c>
    </row>
    <row r="87" spans="1:32" ht="15" customHeight="1" x14ac:dyDescent="0.25">
      <c r="A87" s="98" t="s">
        <v>5</v>
      </c>
      <c r="B87" s="95"/>
      <c r="C87" s="109" t="str">
        <f t="shared" si="3"/>
        <v>49,943</v>
      </c>
      <c r="D87" s="96">
        <f t="shared" si="4"/>
        <v>9.6838104480025944E-3</v>
      </c>
      <c r="E87" s="97">
        <f t="shared" si="5"/>
        <v>9.6838104480025944E-3</v>
      </c>
      <c r="F87" s="96">
        <f t="shared" si="6"/>
        <v>0.22478357897834567</v>
      </c>
      <c r="G87" s="97">
        <f t="shared" si="7"/>
        <v>0.22478357897834567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1996</v>
      </c>
      <c r="Y87" s="125">
        <v>2233</v>
      </c>
      <c r="Z87" s="125">
        <v>2251</v>
      </c>
    </row>
    <row r="88" spans="1:32" ht="15" customHeight="1" x14ac:dyDescent="0.25">
      <c r="A88" s="95" t="s">
        <v>6</v>
      </c>
      <c r="B88" s="95"/>
      <c r="C88" s="109" t="str">
        <f t="shared" si="3"/>
        <v>64,504</v>
      </c>
      <c r="D88" s="96">
        <f t="shared" si="4"/>
        <v>2.1538071709109374E-2</v>
      </c>
      <c r="E88" s="97">
        <f t="shared" si="5"/>
        <v>2.1538071709109374E-2</v>
      </c>
      <c r="F88" s="96">
        <f t="shared" si="6"/>
        <v>0.19039622049569083</v>
      </c>
      <c r="G88" s="97">
        <f t="shared" si="7"/>
        <v>0.19039622049569083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1511</v>
      </c>
      <c r="Y88" s="125">
        <v>1509</v>
      </c>
      <c r="Z88" s="125">
        <v>1570</v>
      </c>
    </row>
    <row r="89" spans="1:32" ht="15" customHeight="1" x14ac:dyDescent="0.25">
      <c r="A89" s="95" t="s">
        <v>104</v>
      </c>
      <c r="B89" s="95"/>
      <c r="C89" s="146" t="str">
        <f t="shared" si="3"/>
        <v>$52,968</v>
      </c>
      <c r="D89" s="96">
        <f t="shared" si="4"/>
        <v>5.3567457534340335E-2</v>
      </c>
      <c r="E89" s="97">
        <f t="shared" si="5"/>
        <v>5.3567457534340335E-2</v>
      </c>
      <c r="F89" s="96">
        <f t="shared" si="6"/>
        <v>0.20049903097151489</v>
      </c>
      <c r="G89" s="97">
        <f t="shared" si="7"/>
        <v>0.20049903097151489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637</v>
      </c>
      <c r="Y89" s="125">
        <v>648</v>
      </c>
      <c r="Z89" s="125">
        <v>670</v>
      </c>
    </row>
    <row r="90" spans="1:32" ht="15" customHeight="1" x14ac:dyDescent="0.25">
      <c r="A90" s="95" t="s">
        <v>7</v>
      </c>
      <c r="B90" s="95"/>
      <c r="C90" s="109" t="str">
        <f t="shared" si="3"/>
        <v>$4,981.0 mil</v>
      </c>
      <c r="D90" s="96">
        <f t="shared" si="4"/>
        <v>6.6360307160139298E-2</v>
      </c>
      <c r="E90" s="97">
        <f t="shared" si="5"/>
        <v>6.6360307160139298E-2</v>
      </c>
      <c r="F90" s="96">
        <f t="shared" si="6"/>
        <v>0.44704833321093962</v>
      </c>
      <c r="G90" s="97">
        <f t="shared" si="7"/>
        <v>0.44704833321093962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1547</v>
      </c>
      <c r="Y90" s="125">
        <v>1638</v>
      </c>
      <c r="Z90" s="125">
        <v>1655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30384</v>
      </c>
      <c r="Y91" s="125">
        <v>31617</v>
      </c>
      <c r="Z91" s="125">
        <v>32324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3635</v>
      </c>
      <c r="Y93" s="125">
        <v>3997</v>
      </c>
      <c r="Z93" s="125">
        <v>4195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10203</v>
      </c>
      <c r="Y94" s="125">
        <v>10824</v>
      </c>
      <c r="Z94" s="125">
        <v>11245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770</v>
      </c>
      <c r="Y95" s="125">
        <v>829</v>
      </c>
      <c r="Z95" s="125">
        <v>886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2685</v>
      </c>
      <c r="Y96" s="125">
        <v>2789</v>
      </c>
      <c r="Z96" s="125">
        <v>2802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4007</v>
      </c>
      <c r="Y97" s="125">
        <v>4373</v>
      </c>
      <c r="Z97" s="125">
        <v>4412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2038</v>
      </c>
      <c r="Y98" s="125">
        <v>2109</v>
      </c>
      <c r="Z98" s="125">
        <v>2115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97</v>
      </c>
      <c r="Y99" s="125">
        <v>118</v>
      </c>
      <c r="Z99" s="125">
        <v>102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706</v>
      </c>
      <c r="Y100" s="125">
        <v>760</v>
      </c>
      <c r="Z100" s="125">
        <v>761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30421</v>
      </c>
      <c r="Y101" s="125">
        <v>31527</v>
      </c>
      <c r="Z101" s="125">
        <v>32178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67006</v>
      </c>
      <c r="Y104" s="125">
        <v>73291</v>
      </c>
      <c r="Z104" s="125">
        <v>74326</v>
      </c>
      <c r="AB104" s="122" t="str">
        <f>TEXT(Z104,"###,###")</f>
        <v>74,326</v>
      </c>
      <c r="AD104" s="143">
        <f>Z104/($Z$4)*100</f>
        <v>75.74238255375522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17284</v>
      </c>
      <c r="Y105" s="125">
        <v>17512</v>
      </c>
      <c r="Z105" s="125">
        <v>17260</v>
      </c>
      <c r="AB105" s="122" t="str">
        <f>TEXT(Z105,"###,###")</f>
        <v>17,260</v>
      </c>
      <c r="AD105" s="143">
        <f>Z105/($Z$4)*100</f>
        <v>17.588912666870478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84290</v>
      </c>
      <c r="Y106" s="132">
        <v>90803</v>
      </c>
      <c r="Z106" s="132">
        <v>91586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12327</v>
      </c>
      <c r="Y108" s="125">
        <v>13495</v>
      </c>
      <c r="Z108" s="125">
        <v>16107</v>
      </c>
      <c r="AB108" s="122" t="str">
        <f>TEXT(Z108,"###,###")</f>
        <v>16,107</v>
      </c>
      <c r="AD108" s="143">
        <f>Z108/($Z$4)*100</f>
        <v>16.41394069092021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12256</v>
      </c>
      <c r="Y109" s="125">
        <v>13063</v>
      </c>
      <c r="Z109" s="125">
        <v>12521</v>
      </c>
      <c r="AB109" s="122" t="str">
        <f>TEXT(Z109,"###,###")</f>
        <v>12,521</v>
      </c>
      <c r="AD109" s="143">
        <f>Z109/($Z$4)*100</f>
        <v>12.759604606134719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21400</v>
      </c>
      <c r="Y110" s="125">
        <v>23080</v>
      </c>
      <c r="Z110" s="125">
        <v>21714</v>
      </c>
      <c r="AB110" s="122" t="str">
        <f>TEXT(Z110,"###,###")</f>
        <v>21,714</v>
      </c>
      <c r="AD110" s="143">
        <f>Z110/($Z$4)*100</f>
        <v>22.127789666768571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38307</v>
      </c>
      <c r="Y111" s="125">
        <v>41165</v>
      </c>
      <c r="Z111" s="125">
        <v>41244</v>
      </c>
      <c r="AB111" s="122" t="str">
        <f>TEXT(Z111,"###,###")</f>
        <v>41,244</v>
      </c>
      <c r="AD111" s="143">
        <f>Z111/($Z$4)*100</f>
        <v>42.029960256802198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91932</v>
      </c>
      <c r="Y112" s="125">
        <v>97236</v>
      </c>
      <c r="Z112" s="125">
        <v>98130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34.19</v>
      </c>
      <c r="U118" s="144">
        <v>36.04</v>
      </c>
      <c r="V118" s="144">
        <v>34.049999999999997</v>
      </c>
      <c r="W118" s="144">
        <v>35.130000000000003</v>
      </c>
      <c r="X118" s="144">
        <v>40.119999999999997</v>
      </c>
      <c r="Y118" s="144">
        <v>37.159999999999997</v>
      </c>
      <c r="Z118" s="144">
        <v>37.42</v>
      </c>
      <c r="AB118" s="122" t="str">
        <f>TEXT(Z118,"##.0")</f>
        <v>37.4</v>
      </c>
    </row>
    <row r="120" spans="19:32" x14ac:dyDescent="0.25">
      <c r="S120" s="115" t="s">
        <v>106</v>
      </c>
      <c r="T120" s="125">
        <v>45547</v>
      </c>
      <c r="U120" s="125">
        <v>46871</v>
      </c>
      <c r="V120" s="125">
        <v>48619</v>
      </c>
      <c r="W120" s="125">
        <v>50074</v>
      </c>
      <c r="X120" s="125">
        <v>51525</v>
      </c>
      <c r="Y120" s="125">
        <v>53412</v>
      </c>
      <c r="Z120" s="125">
        <v>54541</v>
      </c>
      <c r="AB120" s="122" t="str">
        <f>TEXT(Z120,"###,###")</f>
        <v>54,541</v>
      </c>
    </row>
    <row r="121" spans="19:32" x14ac:dyDescent="0.25">
      <c r="S121" s="115" t="s">
        <v>107</v>
      </c>
      <c r="T121" s="125">
        <v>3462</v>
      </c>
      <c r="U121" s="125">
        <v>3509</v>
      </c>
      <c r="V121" s="125">
        <v>3598</v>
      </c>
      <c r="W121" s="125">
        <v>3452</v>
      </c>
      <c r="X121" s="125">
        <v>3464</v>
      </c>
      <c r="Y121" s="125">
        <v>3531</v>
      </c>
      <c r="Z121" s="125">
        <v>3675</v>
      </c>
      <c r="AB121" s="122" t="str">
        <f>TEXT(Z121,"###,###")</f>
        <v>3,675</v>
      </c>
    </row>
    <row r="122" spans="19:32" x14ac:dyDescent="0.25">
      <c r="S122" s="115" t="s">
        <v>108</v>
      </c>
      <c r="T122" s="125">
        <v>5179</v>
      </c>
      <c r="U122" s="125">
        <v>5247</v>
      </c>
      <c r="V122" s="125">
        <v>5314</v>
      </c>
      <c r="W122" s="125">
        <v>5419</v>
      </c>
      <c r="X122" s="125">
        <v>5820</v>
      </c>
      <c r="Y122" s="125">
        <v>6201</v>
      </c>
      <c r="Z122" s="125">
        <v>6288</v>
      </c>
      <c r="AB122" s="122" t="str">
        <f>TEXT(Z122,"###,###")</f>
        <v>6,288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50726</v>
      </c>
      <c r="U124" s="125">
        <v>52118</v>
      </c>
      <c r="V124" s="125">
        <v>53933</v>
      </c>
      <c r="W124" s="125">
        <v>55493</v>
      </c>
      <c r="X124" s="125">
        <v>57345</v>
      </c>
      <c r="Y124" s="125">
        <v>59613</v>
      </c>
      <c r="Z124" s="125">
        <v>60829</v>
      </c>
      <c r="AB124" s="122" t="str">
        <f>TEXT(Z124,"###,###")</f>
        <v>60,829</v>
      </c>
      <c r="AD124" s="139">
        <f>Z124/$Z$7*100</f>
        <v>94.30267890363389</v>
      </c>
    </row>
    <row r="125" spans="19:32" x14ac:dyDescent="0.25">
      <c r="S125" s="115" t="s">
        <v>110</v>
      </c>
      <c r="T125" s="125">
        <v>8641</v>
      </c>
      <c r="U125" s="125">
        <v>8756</v>
      </c>
      <c r="V125" s="125">
        <v>8912</v>
      </c>
      <c r="W125" s="125">
        <v>8871</v>
      </c>
      <c r="X125" s="125">
        <v>9284</v>
      </c>
      <c r="Y125" s="125">
        <v>9732</v>
      </c>
      <c r="Z125" s="125">
        <v>9963</v>
      </c>
      <c r="AB125" s="122" t="str">
        <f>TEXT(Z125,"###,###")</f>
        <v>9,963</v>
      </c>
      <c r="AD125" s="139">
        <f>Z125/$Z$7*100</f>
        <v>15.445553764107652</v>
      </c>
    </row>
    <row r="127" spans="19:32" x14ac:dyDescent="0.25">
      <c r="S127" s="115" t="s">
        <v>111</v>
      </c>
      <c r="T127" s="125">
        <v>27372</v>
      </c>
      <c r="U127" s="125">
        <v>27906</v>
      </c>
      <c r="V127" s="125">
        <v>28858</v>
      </c>
      <c r="W127" s="125">
        <v>29495</v>
      </c>
      <c r="X127" s="125">
        <v>30384</v>
      </c>
      <c r="Y127" s="125">
        <v>31617</v>
      </c>
      <c r="Z127" s="125">
        <v>32324</v>
      </c>
      <c r="AB127" s="122" t="str">
        <f>TEXT(Z127,"###,###")</f>
        <v>32,324</v>
      </c>
      <c r="AD127" s="139">
        <f>Z127/$Z$7*100</f>
        <v>50.11162098474513</v>
      </c>
    </row>
    <row r="128" spans="19:32" x14ac:dyDescent="0.25">
      <c r="S128" s="115" t="s">
        <v>112</v>
      </c>
      <c r="T128" s="125">
        <v>26815</v>
      </c>
      <c r="U128" s="125">
        <v>27721</v>
      </c>
      <c r="V128" s="125">
        <v>28674</v>
      </c>
      <c r="W128" s="125">
        <v>29450</v>
      </c>
      <c r="X128" s="125">
        <v>30421</v>
      </c>
      <c r="Y128" s="125">
        <v>31527</v>
      </c>
      <c r="Z128" s="125">
        <v>32178</v>
      </c>
      <c r="AB128" s="122" t="str">
        <f>TEXT(Z128,"###,###")</f>
        <v>32,178</v>
      </c>
      <c r="AD128" s="139">
        <f>Z128/$Z$7*100</f>
        <v>49.885278432345281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5" id="{31F2467A-21E3-4B63-B485-E4B1BD54AC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8" id="{814EA7B0-AE60-4080-AA38-B022B2C6D7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1" id="{276DB3A5-FDE9-4477-A6DD-F87EF1FF34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4" id="{7F511226-586D-44FE-BA4D-8233A9CFB8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2C9EE-96C9-47D1-BB37-C7B50FF552F6}">
  <sheetPr codeName="Sheet14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Yarra Ranges</v>
      </c>
      <c r="T1" s="113"/>
      <c r="U1" s="113"/>
      <c r="V1" s="113"/>
      <c r="W1" s="113"/>
      <c r="X1" s="113"/>
      <c r="Y1" s="114" t="str">
        <f>Y3</f>
        <v>8.78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198</v>
      </c>
      <c r="Y3" s="118" t="s">
        <v>283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8.78 Yarra Ranges,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117201</v>
      </c>
      <c r="U4" s="121">
        <v>117155</v>
      </c>
      <c r="V4" s="121">
        <v>117229</v>
      </c>
      <c r="W4" s="121">
        <v>118566</v>
      </c>
      <c r="X4" s="121">
        <v>118717</v>
      </c>
      <c r="Y4" s="121">
        <v>122106</v>
      </c>
      <c r="Z4" s="121">
        <v>124768</v>
      </c>
      <c r="AB4" s="122" t="str">
        <f>TEXT(Z4,"###,###")</f>
        <v>124,768</v>
      </c>
      <c r="AD4" s="123">
        <f>Z4/Y4-1</f>
        <v>2.1800730512833155E-2</v>
      </c>
      <c r="AF4" s="123">
        <f t="shared" ref="AF4:AF9" si="0">Z4/T4-1</f>
        <v>6.456429552648868E-2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59663</v>
      </c>
      <c r="U5" s="121">
        <v>59531</v>
      </c>
      <c r="V5" s="121">
        <v>59355</v>
      </c>
      <c r="W5" s="121">
        <v>59802</v>
      </c>
      <c r="X5" s="121">
        <v>59634</v>
      </c>
      <c r="Y5" s="121">
        <v>61102</v>
      </c>
      <c r="Z5" s="121">
        <v>62549</v>
      </c>
      <c r="AB5" s="122" t="str">
        <f>TEXT(Z5,"###,###")</f>
        <v>62,549</v>
      </c>
      <c r="AD5" s="123">
        <f t="shared" ref="AD5:AD9" si="1">Z5/Y5-1</f>
        <v>2.3681712546234079E-2</v>
      </c>
      <c r="AF5" s="123">
        <f t="shared" si="0"/>
        <v>4.8371687645609507E-2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57538</v>
      </c>
      <c r="U6" s="121">
        <v>57623</v>
      </c>
      <c r="V6" s="121">
        <v>57874</v>
      </c>
      <c r="W6" s="121">
        <v>58764</v>
      </c>
      <c r="X6" s="121">
        <v>59083</v>
      </c>
      <c r="Y6" s="121">
        <v>61004</v>
      </c>
      <c r="Z6" s="121">
        <v>62218</v>
      </c>
      <c r="AB6" s="122" t="str">
        <f>TEXT(Z6,"###,###")</f>
        <v>62,218</v>
      </c>
      <c r="AD6" s="123">
        <f t="shared" si="1"/>
        <v>1.990033440430139E-2</v>
      </c>
      <c r="AF6" s="123">
        <f t="shared" si="0"/>
        <v>8.1337550835969274E-2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86003</v>
      </c>
      <c r="U7" s="121">
        <v>85641</v>
      </c>
      <c r="V7" s="121">
        <v>85654</v>
      </c>
      <c r="W7" s="121">
        <v>85979</v>
      </c>
      <c r="X7" s="121">
        <v>86686</v>
      </c>
      <c r="Y7" s="121">
        <v>88275</v>
      </c>
      <c r="Z7" s="121">
        <v>90215</v>
      </c>
      <c r="AB7" s="122" t="str">
        <f>TEXT(Z7,"###,###")</f>
        <v>90,215</v>
      </c>
      <c r="AD7" s="123">
        <f t="shared" si="1"/>
        <v>2.1976777116964108E-2</v>
      </c>
      <c r="AF7" s="123">
        <f t="shared" si="0"/>
        <v>4.8975035754566631E-2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124,768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90,215</v>
      </c>
      <c r="P8" s="48"/>
      <c r="S8" s="120" t="s">
        <v>88</v>
      </c>
      <c r="T8" s="121">
        <v>36141</v>
      </c>
      <c r="U8" s="121">
        <v>36974</v>
      </c>
      <c r="V8" s="121">
        <v>37521.01</v>
      </c>
      <c r="W8" s="121">
        <v>39208</v>
      </c>
      <c r="X8" s="121">
        <v>41457</v>
      </c>
      <c r="Y8" s="121">
        <v>42033.4</v>
      </c>
      <c r="Z8" s="121">
        <v>43555</v>
      </c>
      <c r="AB8" s="122" t="str">
        <f>TEXT(Z8,"$###,###")</f>
        <v>$43,555</v>
      </c>
      <c r="AD8" s="123">
        <f t="shared" si="1"/>
        <v>3.6199783981309963E-2</v>
      </c>
      <c r="AF8" s="123">
        <f t="shared" si="0"/>
        <v>0.2051409756232534</v>
      </c>
    </row>
    <row r="9" spans="1:32" x14ac:dyDescent="0.25">
      <c r="A9" s="52" t="s">
        <v>15</v>
      </c>
      <c r="B9" s="53"/>
      <c r="C9" s="54"/>
      <c r="D9" s="55">
        <f>AD104</f>
        <v>77.385226981277256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51.491437122429751</v>
      </c>
      <c r="P9" s="56" t="s">
        <v>89</v>
      </c>
      <c r="S9" s="120" t="s">
        <v>7</v>
      </c>
      <c r="T9" s="121">
        <v>3972725898</v>
      </c>
      <c r="U9" s="121">
        <v>4074314252</v>
      </c>
      <c r="V9" s="121">
        <v>4167532780</v>
      </c>
      <c r="W9" s="121">
        <v>4329506164</v>
      </c>
      <c r="X9" s="121">
        <v>4535586945</v>
      </c>
      <c r="Y9" s="121">
        <v>4738850073</v>
      </c>
      <c r="Z9" s="121">
        <v>5046667634</v>
      </c>
      <c r="AB9" s="122" t="str">
        <f>TEXT(Z9/1000000,"$#,###.0")&amp;" mil"</f>
        <v>$5,046.7 mil</v>
      </c>
      <c r="AD9" s="123">
        <f t="shared" si="1"/>
        <v>6.4956172121548361E-2</v>
      </c>
      <c r="AF9" s="123">
        <f t="shared" si="0"/>
        <v>0.27032867697735141</v>
      </c>
    </row>
    <row r="10" spans="1:32" x14ac:dyDescent="0.25">
      <c r="A10" s="52" t="s">
        <v>18</v>
      </c>
      <c r="B10" s="53"/>
      <c r="C10" s="54"/>
      <c r="D10" s="55">
        <f>AD105</f>
        <v>14.440401384970505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48.507454414454358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91.613368065177639</v>
      </c>
      <c r="P11" s="56" t="s">
        <v>89</v>
      </c>
      <c r="S11" s="120" t="s">
        <v>30</v>
      </c>
      <c r="T11" s="125">
        <v>102616</v>
      </c>
      <c r="U11" s="125">
        <v>102897</v>
      </c>
      <c r="V11" s="125">
        <v>103370</v>
      </c>
      <c r="W11" s="125">
        <v>105010</v>
      </c>
      <c r="X11" s="125">
        <v>105111</v>
      </c>
      <c r="Y11" s="125">
        <v>108138</v>
      </c>
      <c r="Z11" s="125">
        <v>110526</v>
      </c>
    </row>
    <row r="12" spans="1:32" ht="28.5" customHeight="1" x14ac:dyDescent="0.25">
      <c r="A12" s="52" t="s">
        <v>20</v>
      </c>
      <c r="B12" s="54"/>
      <c r="C12" s="54"/>
      <c r="D12" s="55">
        <f>AD108</f>
        <v>19.569921774814055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15.786731696502798</v>
      </c>
      <c r="P12" s="56" t="s">
        <v>89</v>
      </c>
      <c r="S12" s="120" t="s">
        <v>31</v>
      </c>
      <c r="T12" s="125">
        <v>14585</v>
      </c>
      <c r="U12" s="125">
        <v>14258</v>
      </c>
      <c r="V12" s="125">
        <v>13859</v>
      </c>
      <c r="W12" s="125">
        <v>13556</v>
      </c>
      <c r="X12" s="125">
        <v>13606</v>
      </c>
      <c r="Y12" s="125">
        <v>13968</v>
      </c>
      <c r="Z12" s="125">
        <v>14242</v>
      </c>
    </row>
    <row r="13" spans="1:32" ht="15" customHeight="1" x14ac:dyDescent="0.25">
      <c r="A13" s="52" t="s">
        <v>21</v>
      </c>
      <c r="B13" s="54"/>
      <c r="C13" s="54"/>
      <c r="D13" s="55">
        <f>AD109</f>
        <v>16.393626570915622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21.99602462169787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33.866055398820208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2334</v>
      </c>
      <c r="Z15" s="125">
        <v>2282</v>
      </c>
      <c r="AB15" s="129">
        <f t="shared" ref="AB15:AB34" si="2">IF(Z15="np",0,Z15/$Z$34)</f>
        <v>1.8289946140035908E-2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223</v>
      </c>
      <c r="Z16" s="125">
        <v>207</v>
      </c>
      <c r="AB16" s="129">
        <f t="shared" si="2"/>
        <v>1.6590792510900231E-3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9555</v>
      </c>
      <c r="Z17" s="125">
        <v>10051</v>
      </c>
      <c r="AB17" s="129">
        <f t="shared" si="2"/>
        <v>8.055751474737112E-2</v>
      </c>
    </row>
    <row r="18" spans="1:28" x14ac:dyDescent="0.25">
      <c r="A18" s="82" t="str">
        <f>$S$1&amp;" ("&amp;$T$2&amp;" to "&amp;$Z$2&amp;")"</f>
        <v>Yarra Ranges (2011-12 to 2017-18)</v>
      </c>
      <c r="B18" s="82"/>
      <c r="C18" s="82"/>
      <c r="D18" s="82"/>
      <c r="E18" s="82"/>
      <c r="F18" s="82"/>
      <c r="G18" s="82" t="str">
        <f>$S$1&amp;" ("&amp;$T$2&amp;" to "&amp;$Z$2&amp;")"</f>
        <v>Yarra Ranges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829</v>
      </c>
      <c r="Z18" s="125">
        <v>805</v>
      </c>
      <c r="AB18" s="129">
        <f t="shared" si="2"/>
        <v>6.4519748653500894E-3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12518</v>
      </c>
      <c r="Z19" s="125">
        <v>14123</v>
      </c>
      <c r="AB19" s="129">
        <f t="shared" si="2"/>
        <v>0.11319408822775071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5997</v>
      </c>
      <c r="Z20" s="125">
        <v>6331</v>
      </c>
      <c r="AB20" s="129">
        <f t="shared" si="2"/>
        <v>5.0742177481405491E-2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10939</v>
      </c>
      <c r="Z21" s="125">
        <v>11212</v>
      </c>
      <c r="AB21" s="129">
        <f t="shared" si="2"/>
        <v>8.986278532957169E-2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6386</v>
      </c>
      <c r="Z22" s="125">
        <v>6184</v>
      </c>
      <c r="AB22" s="129">
        <f t="shared" si="2"/>
        <v>4.9563990766863297E-2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3117</v>
      </c>
      <c r="Z23" s="125">
        <v>3303</v>
      </c>
      <c r="AB23" s="129">
        <f t="shared" si="2"/>
        <v>2.6473134136958194E-2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1754</v>
      </c>
      <c r="Z24" s="125">
        <v>1675</v>
      </c>
      <c r="AB24" s="129">
        <f t="shared" si="2"/>
        <v>1.3424916645293664E-2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4047</v>
      </c>
      <c r="Z25" s="125">
        <v>4179</v>
      </c>
      <c r="AB25" s="129">
        <f t="shared" si="2"/>
        <v>3.3494165170556554E-2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1931</v>
      </c>
      <c r="Z26" s="125">
        <v>2182</v>
      </c>
      <c r="AB26" s="129">
        <f t="shared" si="2"/>
        <v>1.7488458579122852E-2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7908</v>
      </c>
      <c r="Z27" s="125">
        <v>8710</v>
      </c>
      <c r="AB27" s="129">
        <f t="shared" si="2"/>
        <v>6.9809566555527058E-2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8407</v>
      </c>
      <c r="Z28" s="125">
        <v>9259</v>
      </c>
      <c r="AB28" s="129">
        <f t="shared" si="2"/>
        <v>7.4209733264939723E-2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5507</v>
      </c>
      <c r="Z29" s="125">
        <v>5066</v>
      </c>
      <c r="AB29" s="129">
        <f t="shared" si="2"/>
        <v>4.0603359835855349E-2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10364</v>
      </c>
      <c r="Z30" s="125">
        <v>10765</v>
      </c>
      <c r="AB30" s="129">
        <f t="shared" si="2"/>
        <v>8.6280135932290336E-2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12611</v>
      </c>
      <c r="Z31" s="125">
        <v>13762</v>
      </c>
      <c r="AB31" s="129">
        <f t="shared" si="2"/>
        <v>0.11030071813285458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2463</v>
      </c>
      <c r="Z32" s="125">
        <v>2839</v>
      </c>
      <c r="AB32" s="129">
        <f t="shared" si="2"/>
        <v>2.275423185432162E-2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4652</v>
      </c>
      <c r="Z33" s="125">
        <v>5338</v>
      </c>
      <c r="AB33" s="129">
        <f t="shared" si="2"/>
        <v>4.2783406001538855E-2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122106</v>
      </c>
      <c r="Z34" s="132">
        <v>124768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27</v>
      </c>
      <c r="Y44" s="125">
        <v>30</v>
      </c>
      <c r="Z44" s="125">
        <v>31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1088</v>
      </c>
      <c r="Y45" s="125">
        <v>1144</v>
      </c>
      <c r="Z45" s="125">
        <v>1172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3792</v>
      </c>
      <c r="Y46" s="125">
        <v>3886</v>
      </c>
      <c r="Z46" s="125">
        <v>3839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5542</v>
      </c>
      <c r="Y47" s="125">
        <v>5732</v>
      </c>
      <c r="Z47" s="125">
        <v>5888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6750</v>
      </c>
      <c r="Y48" s="125">
        <v>6850</v>
      </c>
      <c r="Z48" s="125">
        <v>7167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Yarra Ranges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6075</v>
      </c>
      <c r="Y49" s="125">
        <v>6378</v>
      </c>
      <c r="Z49" s="125">
        <v>6528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5680</v>
      </c>
      <c r="Y50" s="125">
        <v>5772</v>
      </c>
      <c r="Z50" s="125">
        <v>6084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6111</v>
      </c>
      <c r="Y51" s="125">
        <v>6061</v>
      </c>
      <c r="Z51" s="125">
        <v>6021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6212</v>
      </c>
      <c r="Y52" s="125">
        <v>6318</v>
      </c>
      <c r="Z52" s="125">
        <v>6416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5688</v>
      </c>
      <c r="Y53" s="125">
        <v>5819</v>
      </c>
      <c r="Z53" s="125">
        <v>5811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5314</v>
      </c>
      <c r="Y54" s="125">
        <v>5408</v>
      </c>
      <c r="Z54" s="125">
        <v>5543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3888</v>
      </c>
      <c r="Y55" s="125">
        <v>4054</v>
      </c>
      <c r="Z55" s="125">
        <v>4189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2225</v>
      </c>
      <c r="Y56" s="125">
        <v>2226</v>
      </c>
      <c r="Z56" s="125">
        <v>2250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748</v>
      </c>
      <c r="Y57" s="125">
        <v>923</v>
      </c>
      <c r="Z57" s="125">
        <v>1024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291</v>
      </c>
      <c r="Y58" s="125">
        <v>300</v>
      </c>
      <c r="Z58" s="125">
        <v>328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114</v>
      </c>
      <c r="Y59" s="125">
        <v>127</v>
      </c>
      <c r="Z59" s="125">
        <v>150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85</v>
      </c>
      <c r="Y60" s="125">
        <v>73</v>
      </c>
      <c r="Z60" s="125">
        <v>85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59634</v>
      </c>
      <c r="Y61" s="125">
        <v>61102</v>
      </c>
      <c r="Z61" s="125">
        <v>62549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31</v>
      </c>
      <c r="Y63" s="125">
        <v>33</v>
      </c>
      <c r="Z63" s="125">
        <v>33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Yarra Ranges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1362</v>
      </c>
      <c r="Y64" s="125">
        <v>1368</v>
      </c>
      <c r="Z64" s="125">
        <v>1328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3784</v>
      </c>
      <c r="Y65" s="125">
        <v>4009</v>
      </c>
      <c r="Z65" s="125">
        <v>4022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5810</v>
      </c>
      <c r="Y66" s="125">
        <v>6082</v>
      </c>
      <c r="Z66" s="125">
        <v>6303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6360</v>
      </c>
      <c r="Y67" s="125">
        <v>6627</v>
      </c>
      <c r="Z67" s="125">
        <v>6786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5649</v>
      </c>
      <c r="Y68" s="125">
        <v>6035</v>
      </c>
      <c r="Z68" s="125">
        <v>6410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5371</v>
      </c>
      <c r="Y69" s="125">
        <v>5564</v>
      </c>
      <c r="Z69" s="125">
        <v>5654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6156</v>
      </c>
      <c r="Y70" s="125">
        <v>6022</v>
      </c>
      <c r="Z70" s="125">
        <v>5894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6448</v>
      </c>
      <c r="Y71" s="125">
        <v>6901</v>
      </c>
      <c r="Z71" s="125">
        <v>6883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6256</v>
      </c>
      <c r="Y72" s="125">
        <v>6169</v>
      </c>
      <c r="Z72" s="125">
        <v>6189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5501</v>
      </c>
      <c r="Y73" s="125">
        <v>5596</v>
      </c>
      <c r="Z73" s="125">
        <v>5754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3718</v>
      </c>
      <c r="Y74" s="125">
        <v>3792</v>
      </c>
      <c r="Z74" s="125">
        <v>3931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1670</v>
      </c>
      <c r="Y75" s="125">
        <v>1739</v>
      </c>
      <c r="Z75" s="125">
        <v>1773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488</v>
      </c>
      <c r="Y76" s="125">
        <v>595</v>
      </c>
      <c r="Z76" s="125">
        <v>666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240</v>
      </c>
      <c r="Y77" s="125">
        <v>248</v>
      </c>
      <c r="Z77" s="125">
        <v>255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118</v>
      </c>
      <c r="Y78" s="125">
        <v>106</v>
      </c>
      <c r="Z78" s="125">
        <v>140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114</v>
      </c>
      <c r="Y79" s="125">
        <v>118</v>
      </c>
      <c r="Z79" s="125">
        <v>122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59083</v>
      </c>
      <c r="Y80" s="125">
        <v>61004</v>
      </c>
      <c r="Z80" s="125">
        <v>62218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Yarra Ranges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5645</v>
      </c>
      <c r="Y83" s="125">
        <v>5665</v>
      </c>
      <c r="Z83" s="125">
        <v>5813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5441</v>
      </c>
      <c r="Y84" s="125">
        <v>5595</v>
      </c>
      <c r="Z84" s="125">
        <v>5719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124,768</v>
      </c>
      <c r="D85" s="96">
        <f t="shared" ref="D85:D90" si="4">AD4</f>
        <v>2.1800730512833155E-2</v>
      </c>
      <c r="E85" s="97">
        <f t="shared" ref="E85:E90" si="5">AD4</f>
        <v>2.1800730512833155E-2</v>
      </c>
      <c r="F85" s="96">
        <f t="shared" ref="F85:F90" si="6">AF4</f>
        <v>6.456429552648868E-2</v>
      </c>
      <c r="G85" s="97">
        <f t="shared" ref="G85:G90" si="7">AF4</f>
        <v>6.456429552648868E-2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10008</v>
      </c>
      <c r="Y85" s="125">
        <v>10313</v>
      </c>
      <c r="Z85" s="125">
        <v>10836</v>
      </c>
    </row>
    <row r="86" spans="1:32" ht="15" customHeight="1" x14ac:dyDescent="0.25">
      <c r="A86" s="98" t="s">
        <v>4</v>
      </c>
      <c r="B86" s="95"/>
      <c r="C86" s="109" t="str">
        <f t="shared" si="3"/>
        <v>62,549</v>
      </c>
      <c r="D86" s="96">
        <f t="shared" si="4"/>
        <v>2.3681712546234079E-2</v>
      </c>
      <c r="E86" s="97">
        <f t="shared" si="5"/>
        <v>2.3681712546234079E-2</v>
      </c>
      <c r="F86" s="96">
        <f t="shared" si="6"/>
        <v>4.8371687645609507E-2</v>
      </c>
      <c r="G86" s="97">
        <f t="shared" si="7"/>
        <v>4.8371687645609507E-2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2065</v>
      </c>
      <c r="Y86" s="125">
        <v>2149</v>
      </c>
      <c r="Z86" s="125">
        <v>2333</v>
      </c>
    </row>
    <row r="87" spans="1:32" ht="15" customHeight="1" x14ac:dyDescent="0.25">
      <c r="A87" s="98" t="s">
        <v>5</v>
      </c>
      <c r="B87" s="95"/>
      <c r="C87" s="109" t="str">
        <f t="shared" si="3"/>
        <v>62,218</v>
      </c>
      <c r="D87" s="96">
        <f t="shared" si="4"/>
        <v>1.990033440430139E-2</v>
      </c>
      <c r="E87" s="97">
        <f t="shared" si="5"/>
        <v>1.990033440430139E-2</v>
      </c>
      <c r="F87" s="96">
        <f t="shared" si="6"/>
        <v>8.1337550835969274E-2</v>
      </c>
      <c r="G87" s="97">
        <f t="shared" si="7"/>
        <v>8.1337550835969274E-2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1950</v>
      </c>
      <c r="Y87" s="125">
        <v>2024</v>
      </c>
      <c r="Z87" s="125">
        <v>2015</v>
      </c>
    </row>
    <row r="88" spans="1:32" ht="15" customHeight="1" x14ac:dyDescent="0.25">
      <c r="A88" s="95" t="s">
        <v>6</v>
      </c>
      <c r="B88" s="95"/>
      <c r="C88" s="109" t="str">
        <f t="shared" si="3"/>
        <v>90,215</v>
      </c>
      <c r="D88" s="96">
        <f t="shared" si="4"/>
        <v>2.1976777116964108E-2</v>
      </c>
      <c r="E88" s="97">
        <f t="shared" si="5"/>
        <v>2.1976777116964108E-2</v>
      </c>
      <c r="F88" s="96">
        <f t="shared" si="6"/>
        <v>4.8975035754566631E-2</v>
      </c>
      <c r="G88" s="97">
        <f t="shared" si="7"/>
        <v>4.8975035754566631E-2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2241</v>
      </c>
      <c r="Y88" s="125">
        <v>2282</v>
      </c>
      <c r="Z88" s="125">
        <v>2382</v>
      </c>
    </row>
    <row r="89" spans="1:32" ht="15" customHeight="1" x14ac:dyDescent="0.25">
      <c r="A89" s="95" t="s">
        <v>104</v>
      </c>
      <c r="B89" s="95"/>
      <c r="C89" s="146" t="str">
        <f t="shared" si="3"/>
        <v>$43,555</v>
      </c>
      <c r="D89" s="96">
        <f t="shared" si="4"/>
        <v>3.6199783981309963E-2</v>
      </c>
      <c r="E89" s="97">
        <f t="shared" si="5"/>
        <v>3.6199783981309963E-2</v>
      </c>
      <c r="F89" s="96">
        <f t="shared" si="6"/>
        <v>0.2051409756232534</v>
      </c>
      <c r="G89" s="97">
        <f t="shared" si="7"/>
        <v>0.2051409756232534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3144</v>
      </c>
      <c r="Y89" s="125">
        <v>3164</v>
      </c>
      <c r="Z89" s="125">
        <v>3285</v>
      </c>
    </row>
    <row r="90" spans="1:32" ht="15" customHeight="1" x14ac:dyDescent="0.25">
      <c r="A90" s="95" t="s">
        <v>7</v>
      </c>
      <c r="B90" s="95"/>
      <c r="C90" s="109" t="str">
        <f t="shared" si="3"/>
        <v>$5,046.7 mil</v>
      </c>
      <c r="D90" s="96">
        <f t="shared" si="4"/>
        <v>6.4956172121548361E-2</v>
      </c>
      <c r="E90" s="97">
        <f t="shared" si="5"/>
        <v>6.4956172121548361E-2</v>
      </c>
      <c r="F90" s="96">
        <f t="shared" si="6"/>
        <v>0.27032867697735141</v>
      </c>
      <c r="G90" s="97">
        <f t="shared" si="7"/>
        <v>0.27032867697735141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4182</v>
      </c>
      <c r="Y90" s="125">
        <v>4288</v>
      </c>
      <c r="Z90" s="125">
        <v>4482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44743</v>
      </c>
      <c r="Y91" s="125">
        <v>45388</v>
      </c>
      <c r="Z91" s="125">
        <v>46453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3235</v>
      </c>
      <c r="Y93" s="125">
        <v>3490</v>
      </c>
      <c r="Z93" s="125">
        <v>3636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7960</v>
      </c>
      <c r="Y94" s="125">
        <v>8304</v>
      </c>
      <c r="Z94" s="125">
        <v>8574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1730</v>
      </c>
      <c r="Y95" s="125">
        <v>1786</v>
      </c>
      <c r="Z95" s="125">
        <v>1829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5990</v>
      </c>
      <c r="Y96" s="125">
        <v>6305</v>
      </c>
      <c r="Z96" s="125">
        <v>6719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8088</v>
      </c>
      <c r="Y97" s="125">
        <v>8493</v>
      </c>
      <c r="Z97" s="125">
        <v>8536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4126</v>
      </c>
      <c r="Y98" s="125">
        <v>4244</v>
      </c>
      <c r="Z98" s="125">
        <v>4427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415</v>
      </c>
      <c r="Y99" s="125">
        <v>426</v>
      </c>
      <c r="Z99" s="125">
        <v>433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2173</v>
      </c>
      <c r="Y100" s="125">
        <v>2289</v>
      </c>
      <c r="Z100" s="125">
        <v>2386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41943</v>
      </c>
      <c r="Y101" s="125">
        <v>42887</v>
      </c>
      <c r="Z101" s="125">
        <v>43761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88277</v>
      </c>
      <c r="Y104" s="125">
        <v>93737</v>
      </c>
      <c r="Z104" s="125">
        <v>96552</v>
      </c>
      <c r="AB104" s="122" t="str">
        <f>TEXT(Z104,"###,###")</f>
        <v>96,552</v>
      </c>
      <c r="AD104" s="143">
        <f>Z104/($Z$4)*100</f>
        <v>77.385226981277256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18454</v>
      </c>
      <c r="Y105" s="125">
        <v>18303</v>
      </c>
      <c r="Z105" s="125">
        <v>18017</v>
      </c>
      <c r="AB105" s="122" t="str">
        <f>TEXT(Z105,"###,###")</f>
        <v>18,017</v>
      </c>
      <c r="AD105" s="143">
        <f>Z105/($Z$4)*100</f>
        <v>14.440401384970505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106731</v>
      </c>
      <c r="Y106" s="132">
        <v>112040</v>
      </c>
      <c r="Z106" s="132">
        <v>114569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19491</v>
      </c>
      <c r="Y108" s="125">
        <v>21198</v>
      </c>
      <c r="Z108" s="125">
        <v>24417</v>
      </c>
      <c r="AB108" s="122" t="str">
        <f>TEXT(Z108,"###,###")</f>
        <v>24,417</v>
      </c>
      <c r="AD108" s="143">
        <f>Z108/($Z$4)*100</f>
        <v>19.569921774814055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19483</v>
      </c>
      <c r="Y109" s="125">
        <v>20692</v>
      </c>
      <c r="Z109" s="125">
        <v>20454</v>
      </c>
      <c r="AB109" s="122" t="str">
        <f>TEXT(Z109,"###,###")</f>
        <v>20,454</v>
      </c>
      <c r="AD109" s="143">
        <f>Z109/($Z$4)*100</f>
        <v>16.393626570915622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27258</v>
      </c>
      <c r="Y110" s="125">
        <v>28142</v>
      </c>
      <c r="Z110" s="125">
        <v>27444</v>
      </c>
      <c r="AB110" s="122" t="str">
        <f>TEXT(Z110,"###,###")</f>
        <v>27,444</v>
      </c>
      <c r="AD110" s="143">
        <f>Z110/($Z$4)*100</f>
        <v>21.99602462169787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40499</v>
      </c>
      <c r="Y111" s="125">
        <v>42008</v>
      </c>
      <c r="Z111" s="125">
        <v>42254</v>
      </c>
      <c r="AB111" s="122" t="str">
        <f>TEXT(Z111,"###,###")</f>
        <v>42,254</v>
      </c>
      <c r="AD111" s="143">
        <f>Z111/($Z$4)*100</f>
        <v>33.866055398820208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118717</v>
      </c>
      <c r="Y112" s="125">
        <v>122106</v>
      </c>
      <c r="Z112" s="125">
        <v>124768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40.29</v>
      </c>
      <c r="U118" s="144">
        <v>44.57</v>
      </c>
      <c r="V118" s="144">
        <v>43.71</v>
      </c>
      <c r="W118" s="144">
        <v>41.75</v>
      </c>
      <c r="X118" s="144">
        <v>42.78</v>
      </c>
      <c r="Y118" s="144">
        <v>41.81</v>
      </c>
      <c r="Z118" s="144">
        <v>41.89</v>
      </c>
      <c r="AB118" s="122" t="str">
        <f>TEXT(Z118,"##.0")</f>
        <v>41.9</v>
      </c>
    </row>
    <row r="120" spans="19:32" x14ac:dyDescent="0.25">
      <c r="S120" s="115" t="s">
        <v>106</v>
      </c>
      <c r="T120" s="125">
        <v>71418</v>
      </c>
      <c r="U120" s="125">
        <v>71385</v>
      </c>
      <c r="V120" s="125">
        <v>71795</v>
      </c>
      <c r="W120" s="125">
        <v>72423</v>
      </c>
      <c r="X120" s="125">
        <v>73080</v>
      </c>
      <c r="Y120" s="125">
        <v>74307</v>
      </c>
      <c r="Z120" s="125">
        <v>75973</v>
      </c>
      <c r="AB120" s="122" t="str">
        <f>TEXT(Z120,"###,###")</f>
        <v>75,973</v>
      </c>
    </row>
    <row r="121" spans="19:32" x14ac:dyDescent="0.25">
      <c r="S121" s="115" t="s">
        <v>107</v>
      </c>
      <c r="T121" s="125">
        <v>8067</v>
      </c>
      <c r="U121" s="125">
        <v>7854</v>
      </c>
      <c r="V121" s="125">
        <v>7566</v>
      </c>
      <c r="W121" s="125">
        <v>7323</v>
      </c>
      <c r="X121" s="125">
        <v>7374</v>
      </c>
      <c r="Y121" s="125">
        <v>7477</v>
      </c>
      <c r="Z121" s="125">
        <v>7566</v>
      </c>
      <c r="AB121" s="122" t="str">
        <f>TEXT(Z121,"###,###")</f>
        <v>7,566</v>
      </c>
    </row>
    <row r="122" spans="19:32" x14ac:dyDescent="0.25">
      <c r="S122" s="115" t="s">
        <v>108</v>
      </c>
      <c r="T122" s="125">
        <v>6520</v>
      </c>
      <c r="U122" s="125">
        <v>6403</v>
      </c>
      <c r="V122" s="125">
        <v>6293</v>
      </c>
      <c r="W122" s="125">
        <v>6232</v>
      </c>
      <c r="X122" s="125">
        <v>6232</v>
      </c>
      <c r="Y122" s="125">
        <v>6491</v>
      </c>
      <c r="Z122" s="125">
        <v>6676</v>
      </c>
      <c r="AB122" s="122" t="str">
        <f>TEXT(Z122,"###,###")</f>
        <v>6,676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77938</v>
      </c>
      <c r="U124" s="125">
        <v>77788</v>
      </c>
      <c r="V124" s="125">
        <v>78088</v>
      </c>
      <c r="W124" s="125">
        <v>78655</v>
      </c>
      <c r="X124" s="125">
        <v>79312</v>
      </c>
      <c r="Y124" s="125">
        <v>80798</v>
      </c>
      <c r="Z124" s="125">
        <v>82649</v>
      </c>
      <c r="AB124" s="122" t="str">
        <f>TEXT(Z124,"###,###")</f>
        <v>82,649</v>
      </c>
      <c r="AD124" s="139">
        <f>Z124/$Z$7*100</f>
        <v>91.613368065177639</v>
      </c>
    </row>
    <row r="125" spans="19:32" x14ac:dyDescent="0.25">
      <c r="S125" s="115" t="s">
        <v>110</v>
      </c>
      <c r="T125" s="125">
        <v>14587</v>
      </c>
      <c r="U125" s="125">
        <v>14257</v>
      </c>
      <c r="V125" s="125">
        <v>13859</v>
      </c>
      <c r="W125" s="125">
        <v>13555</v>
      </c>
      <c r="X125" s="125">
        <v>13606</v>
      </c>
      <c r="Y125" s="125">
        <v>13968</v>
      </c>
      <c r="Z125" s="125">
        <v>14242</v>
      </c>
      <c r="AB125" s="122" t="str">
        <f>TEXT(Z125,"###,###")</f>
        <v>14,242</v>
      </c>
      <c r="AD125" s="139">
        <f>Z125/$Z$7*100</f>
        <v>15.786731696502798</v>
      </c>
    </row>
    <row r="127" spans="19:32" x14ac:dyDescent="0.25">
      <c r="S127" s="115" t="s">
        <v>111</v>
      </c>
      <c r="T127" s="125">
        <v>45076</v>
      </c>
      <c r="U127" s="125">
        <v>44780</v>
      </c>
      <c r="V127" s="125">
        <v>44655</v>
      </c>
      <c r="W127" s="125">
        <v>44570</v>
      </c>
      <c r="X127" s="125">
        <v>44743</v>
      </c>
      <c r="Y127" s="125">
        <v>45388</v>
      </c>
      <c r="Z127" s="125">
        <v>46453</v>
      </c>
      <c r="AB127" s="122" t="str">
        <f>TEXT(Z127,"###,###")</f>
        <v>46,453</v>
      </c>
      <c r="AD127" s="139">
        <f>Z127/$Z$7*100</f>
        <v>51.491437122429751</v>
      </c>
    </row>
    <row r="128" spans="19:32" x14ac:dyDescent="0.25">
      <c r="S128" s="115" t="s">
        <v>112</v>
      </c>
      <c r="T128" s="125">
        <v>40927</v>
      </c>
      <c r="U128" s="125">
        <v>40860</v>
      </c>
      <c r="V128" s="125">
        <v>40999</v>
      </c>
      <c r="W128" s="125">
        <v>41409</v>
      </c>
      <c r="X128" s="125">
        <v>41943</v>
      </c>
      <c r="Y128" s="125">
        <v>42887</v>
      </c>
      <c r="Z128" s="125">
        <v>43761</v>
      </c>
      <c r="AB128" s="122" t="str">
        <f>TEXT(Z128,"###,###")</f>
        <v>43,761</v>
      </c>
      <c r="AD128" s="139">
        <f>Z128/$Z$7*100</f>
        <v>48.507454414454358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5" id="{F6047C23-1ADE-432C-8AFB-103B7ABB08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8" id="{6426237D-ED2B-480B-A741-E387EFC5DE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1" id="{25A30961-EE17-4F86-B9D5-FCAA9B07AF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4" id="{3FFAAF57-EDCA-4BDC-8761-4509344FC3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02C87-75BC-4156-9F63-9A5091791F1D}">
  <sheetPr codeName="Sheet7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Bayside</v>
      </c>
      <c r="T1" s="113"/>
      <c r="U1" s="113"/>
      <c r="V1" s="113"/>
      <c r="W1" s="113"/>
      <c r="X1" s="113"/>
      <c r="Y1" s="114" t="str">
        <f>Y3</f>
        <v>8.7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115</v>
      </c>
      <c r="Y3" s="118" t="s">
        <v>219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8.7 Bayside,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73301</v>
      </c>
      <c r="U4" s="121">
        <v>73762</v>
      </c>
      <c r="V4" s="121">
        <v>74273</v>
      </c>
      <c r="W4" s="121">
        <v>75580</v>
      </c>
      <c r="X4" s="121">
        <v>75688</v>
      </c>
      <c r="Y4" s="121">
        <v>78001</v>
      </c>
      <c r="Z4" s="121">
        <v>79027</v>
      </c>
      <c r="AB4" s="122" t="str">
        <f>TEXT(Z4,"###,###")</f>
        <v>79,027</v>
      </c>
      <c r="AD4" s="123">
        <f>Z4/Y4-1</f>
        <v>1.3153677516954954E-2</v>
      </c>
      <c r="AF4" s="123">
        <f t="shared" ref="AF4:AF9" si="0">Z4/T4-1</f>
        <v>7.8116260351154931E-2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36264</v>
      </c>
      <c r="U5" s="121">
        <v>36333</v>
      </c>
      <c r="V5" s="121">
        <v>36521</v>
      </c>
      <c r="W5" s="121">
        <v>36880</v>
      </c>
      <c r="X5" s="121">
        <v>36923</v>
      </c>
      <c r="Y5" s="121">
        <v>37869</v>
      </c>
      <c r="Z5" s="121">
        <v>38485</v>
      </c>
      <c r="AB5" s="122" t="str">
        <f>TEXT(Z5,"###,###")</f>
        <v>38,485</v>
      </c>
      <c r="AD5" s="123">
        <f t="shared" ref="AD5:AD9" si="1">Z5/Y5-1</f>
        <v>1.6266603290290282E-2</v>
      </c>
      <c r="AF5" s="123">
        <f t="shared" si="0"/>
        <v>6.1245312155305598E-2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37037</v>
      </c>
      <c r="U6" s="121">
        <v>37428</v>
      </c>
      <c r="V6" s="121">
        <v>37752</v>
      </c>
      <c r="W6" s="121">
        <v>38700</v>
      </c>
      <c r="X6" s="121">
        <v>38765</v>
      </c>
      <c r="Y6" s="121">
        <v>40132</v>
      </c>
      <c r="Z6" s="121">
        <v>40541</v>
      </c>
      <c r="AB6" s="122" t="str">
        <f>TEXT(Z6,"###,###")</f>
        <v>40,541</v>
      </c>
      <c r="AD6" s="123">
        <f t="shared" si="1"/>
        <v>1.0191368484002705E-2</v>
      </c>
      <c r="AF6" s="123">
        <f t="shared" si="0"/>
        <v>9.4608094608094717E-2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53601</v>
      </c>
      <c r="U7" s="121">
        <v>53890</v>
      </c>
      <c r="V7" s="121">
        <v>54392</v>
      </c>
      <c r="W7" s="121">
        <v>54703</v>
      </c>
      <c r="X7" s="121">
        <v>54999</v>
      </c>
      <c r="Y7" s="121">
        <v>56079</v>
      </c>
      <c r="Z7" s="121">
        <v>56881</v>
      </c>
      <c r="AB7" s="122" t="str">
        <f>TEXT(Z7,"###,###")</f>
        <v>56,881</v>
      </c>
      <c r="AD7" s="123">
        <f t="shared" si="1"/>
        <v>1.4301253588687279E-2</v>
      </c>
      <c r="AF7" s="123">
        <f t="shared" si="0"/>
        <v>6.1192888192384443E-2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79,027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56,881</v>
      </c>
      <c r="P8" s="48"/>
      <c r="S8" s="120" t="s">
        <v>88</v>
      </c>
      <c r="T8" s="121">
        <v>42313.23</v>
      </c>
      <c r="U8" s="121">
        <v>42973.16</v>
      </c>
      <c r="V8" s="121">
        <v>44170.7</v>
      </c>
      <c r="W8" s="121">
        <v>45973</v>
      </c>
      <c r="X8" s="121">
        <v>48011.28</v>
      </c>
      <c r="Y8" s="121">
        <v>49400.14</v>
      </c>
      <c r="Z8" s="121">
        <v>50480</v>
      </c>
      <c r="AB8" s="122" t="str">
        <f>TEXT(Z8,"$###,###")</f>
        <v>$50,480</v>
      </c>
      <c r="AD8" s="123">
        <f t="shared" si="1"/>
        <v>2.1859452220175823E-2</v>
      </c>
      <c r="AF8" s="123">
        <f t="shared" si="0"/>
        <v>0.19300748252969568</v>
      </c>
    </row>
    <row r="9" spans="1:32" x14ac:dyDescent="0.25">
      <c r="A9" s="52" t="s">
        <v>15</v>
      </c>
      <c r="B9" s="53"/>
      <c r="C9" s="54"/>
      <c r="D9" s="55">
        <f>AD104</f>
        <v>77.617776203069837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50.102846293138306</v>
      </c>
      <c r="P9" s="56" t="s">
        <v>89</v>
      </c>
      <c r="S9" s="120" t="s">
        <v>7</v>
      </c>
      <c r="T9" s="121">
        <v>4219563524</v>
      </c>
      <c r="U9" s="121">
        <v>4330774106</v>
      </c>
      <c r="V9" s="121">
        <v>4547824736</v>
      </c>
      <c r="W9" s="121">
        <v>4748974580</v>
      </c>
      <c r="X9" s="121">
        <v>4943966326</v>
      </c>
      <c r="Y9" s="121">
        <v>5147920638</v>
      </c>
      <c r="Z9" s="121">
        <v>5405227113</v>
      </c>
      <c r="AB9" s="122" t="str">
        <f>TEXT(Z9/1000000,"$#,###.0")&amp;" mil"</f>
        <v>$5,405.2 mil</v>
      </c>
      <c r="AD9" s="123">
        <f t="shared" si="1"/>
        <v>4.9982603286589322E-2</v>
      </c>
      <c r="AF9" s="123">
        <f t="shared" si="0"/>
        <v>0.28099199887765458</v>
      </c>
    </row>
    <row r="10" spans="1:32" x14ac:dyDescent="0.25">
      <c r="A10" s="52" t="s">
        <v>18</v>
      </c>
      <c r="B10" s="53"/>
      <c r="C10" s="54"/>
      <c r="D10" s="55">
        <f>AD105</f>
        <v>14.233110202842067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49.89539565056873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91.814489899966603</v>
      </c>
      <c r="P11" s="56" t="s">
        <v>89</v>
      </c>
      <c r="S11" s="120" t="s">
        <v>30</v>
      </c>
      <c r="T11" s="125">
        <v>64051</v>
      </c>
      <c r="U11" s="125">
        <v>64604</v>
      </c>
      <c r="V11" s="125">
        <v>65290</v>
      </c>
      <c r="W11" s="125">
        <v>66888</v>
      </c>
      <c r="X11" s="125">
        <v>66783</v>
      </c>
      <c r="Y11" s="125">
        <v>68960</v>
      </c>
      <c r="Z11" s="125">
        <v>69918</v>
      </c>
    </row>
    <row r="12" spans="1:32" ht="28.5" customHeight="1" x14ac:dyDescent="0.25">
      <c r="A12" s="52" t="s">
        <v>20</v>
      </c>
      <c r="B12" s="54"/>
      <c r="C12" s="54"/>
      <c r="D12" s="55">
        <f>AD108</f>
        <v>20.204487074037988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16.010618660009492</v>
      </c>
      <c r="P12" s="56" t="s">
        <v>89</v>
      </c>
      <c r="S12" s="120" t="s">
        <v>31</v>
      </c>
      <c r="T12" s="125">
        <v>9251</v>
      </c>
      <c r="U12" s="125">
        <v>9160</v>
      </c>
      <c r="V12" s="125">
        <v>8983</v>
      </c>
      <c r="W12" s="125">
        <v>8690</v>
      </c>
      <c r="X12" s="125">
        <v>8905</v>
      </c>
      <c r="Y12" s="125">
        <v>9041</v>
      </c>
      <c r="Z12" s="125">
        <v>9107</v>
      </c>
    </row>
    <row r="13" spans="1:32" ht="15" customHeight="1" x14ac:dyDescent="0.25">
      <c r="A13" s="52" t="s">
        <v>21</v>
      </c>
      <c r="B13" s="54"/>
      <c r="C13" s="54"/>
      <c r="D13" s="55">
        <f>AD109</f>
        <v>13.644703708858996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19.888139496627737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38.113556126387181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379</v>
      </c>
      <c r="Z15" s="125">
        <v>380</v>
      </c>
      <c r="AB15" s="129">
        <f t="shared" ref="AB15:AB34" si="2">IF(Z15="np",0,Z15/$Z$34)</f>
        <v>4.8084831766358332E-3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242</v>
      </c>
      <c r="Z16" s="125">
        <v>187</v>
      </c>
      <c r="AB16" s="129">
        <f t="shared" si="2"/>
        <v>2.3662798790286864E-3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3304</v>
      </c>
      <c r="Z17" s="125">
        <v>3365</v>
      </c>
      <c r="AB17" s="129">
        <f t="shared" si="2"/>
        <v>4.2580383919419942E-2</v>
      </c>
    </row>
    <row r="18" spans="1:28" x14ac:dyDescent="0.25">
      <c r="A18" s="82" t="str">
        <f>$S$1&amp;" ("&amp;$T$2&amp;" to "&amp;$Z$2&amp;")"</f>
        <v>Bayside (2011-12 to 2017-18)</v>
      </c>
      <c r="B18" s="82"/>
      <c r="C18" s="82"/>
      <c r="D18" s="82"/>
      <c r="E18" s="82"/>
      <c r="F18" s="82"/>
      <c r="G18" s="82" t="str">
        <f>$S$1&amp;" ("&amp;$T$2&amp;" to "&amp;$Z$2&amp;")"</f>
        <v>Bayside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429</v>
      </c>
      <c r="Z18" s="125">
        <v>444</v>
      </c>
      <c r="AB18" s="129">
        <f t="shared" si="2"/>
        <v>5.6183329748060789E-3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3790</v>
      </c>
      <c r="Z19" s="125">
        <v>4045</v>
      </c>
      <c r="AB19" s="129">
        <f t="shared" si="2"/>
        <v>5.1185038024978806E-2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3873</v>
      </c>
      <c r="Z20" s="125">
        <v>3746</v>
      </c>
      <c r="AB20" s="129">
        <f t="shared" si="2"/>
        <v>4.7401520999152187E-2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6349</v>
      </c>
      <c r="Z21" s="125">
        <v>6561</v>
      </c>
      <c r="AB21" s="129">
        <f t="shared" si="2"/>
        <v>8.3022258215546582E-2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4433</v>
      </c>
      <c r="Z22" s="125">
        <v>4541</v>
      </c>
      <c r="AB22" s="129">
        <f t="shared" si="2"/>
        <v>5.7461373960798208E-2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1406</v>
      </c>
      <c r="Z23" s="125">
        <v>1514</v>
      </c>
      <c r="AB23" s="129">
        <f t="shared" si="2"/>
        <v>1.9158009287964874E-2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2132</v>
      </c>
      <c r="Z24" s="125">
        <v>2142</v>
      </c>
      <c r="AB24" s="129">
        <f t="shared" si="2"/>
        <v>2.7104660432510409E-2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4980</v>
      </c>
      <c r="Z25" s="125">
        <v>4944</v>
      </c>
      <c r="AB25" s="129">
        <f t="shared" si="2"/>
        <v>6.2560896908651478E-2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1961</v>
      </c>
      <c r="Z26" s="125">
        <v>2068</v>
      </c>
      <c r="AB26" s="129">
        <f t="shared" si="2"/>
        <v>2.6168271603376061E-2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10706</v>
      </c>
      <c r="Z27" s="125">
        <v>11743</v>
      </c>
      <c r="AB27" s="129">
        <f t="shared" si="2"/>
        <v>0.14859478406114365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5141</v>
      </c>
      <c r="Z28" s="125">
        <v>5793</v>
      </c>
      <c r="AB28" s="129">
        <f t="shared" si="2"/>
        <v>7.3304060637503637E-2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3083</v>
      </c>
      <c r="Z29" s="125">
        <v>2843</v>
      </c>
      <c r="AB29" s="129">
        <f t="shared" si="2"/>
        <v>3.5975046503093883E-2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7246</v>
      </c>
      <c r="Z30" s="125">
        <v>7484</v>
      </c>
      <c r="AB30" s="129">
        <f t="shared" si="2"/>
        <v>9.4701810773533096E-2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7917</v>
      </c>
      <c r="Z31" s="125">
        <v>8397</v>
      </c>
      <c r="AB31" s="129">
        <f t="shared" si="2"/>
        <v>0.10625482430055551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2158</v>
      </c>
      <c r="Z32" s="125">
        <v>2379</v>
      </c>
      <c r="AB32" s="129">
        <f t="shared" si="2"/>
        <v>3.0103635466359597E-2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1878</v>
      </c>
      <c r="Z33" s="125">
        <v>2087</v>
      </c>
      <c r="AB33" s="129">
        <f t="shared" si="2"/>
        <v>2.6408695762207852E-2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78001</v>
      </c>
      <c r="Z34" s="132">
        <v>79027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24</v>
      </c>
      <c r="Y44" s="125">
        <v>30</v>
      </c>
      <c r="Z44" s="125">
        <v>23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437</v>
      </c>
      <c r="Y45" s="125">
        <v>480</v>
      </c>
      <c r="Z45" s="125">
        <v>544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1915</v>
      </c>
      <c r="Y46" s="125">
        <v>2138</v>
      </c>
      <c r="Z46" s="125">
        <v>2171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3547</v>
      </c>
      <c r="Y47" s="125">
        <v>3577</v>
      </c>
      <c r="Z47" s="125">
        <v>3718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3421</v>
      </c>
      <c r="Y48" s="125">
        <v>3513</v>
      </c>
      <c r="Z48" s="125">
        <v>3632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Bayside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2819</v>
      </c>
      <c r="Y49" s="125">
        <v>2919</v>
      </c>
      <c r="Z49" s="125">
        <v>3104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3101</v>
      </c>
      <c r="Y50" s="125">
        <v>3193</v>
      </c>
      <c r="Z50" s="125">
        <v>3237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3981</v>
      </c>
      <c r="Y51" s="125">
        <v>3882</v>
      </c>
      <c r="Z51" s="125">
        <v>3728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4435</v>
      </c>
      <c r="Y52" s="125">
        <v>4517</v>
      </c>
      <c r="Z52" s="125">
        <v>4440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3918</v>
      </c>
      <c r="Y53" s="125">
        <v>3978</v>
      </c>
      <c r="Z53" s="125">
        <v>4077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3515</v>
      </c>
      <c r="Y54" s="125">
        <v>3616</v>
      </c>
      <c r="Z54" s="125">
        <v>3658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2554</v>
      </c>
      <c r="Y55" s="125">
        <v>2647</v>
      </c>
      <c r="Z55" s="125">
        <v>2654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1770</v>
      </c>
      <c r="Y56" s="125">
        <v>1704</v>
      </c>
      <c r="Z56" s="125">
        <v>1768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843</v>
      </c>
      <c r="Y57" s="125">
        <v>976</v>
      </c>
      <c r="Z57" s="125">
        <v>995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339</v>
      </c>
      <c r="Y58" s="125">
        <v>385</v>
      </c>
      <c r="Z58" s="125">
        <v>376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167</v>
      </c>
      <c r="Y59" s="125">
        <v>183</v>
      </c>
      <c r="Z59" s="125">
        <v>169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137</v>
      </c>
      <c r="Y60" s="125">
        <v>129</v>
      </c>
      <c r="Z60" s="125">
        <v>130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36923</v>
      </c>
      <c r="Y61" s="125">
        <v>37869</v>
      </c>
      <c r="Z61" s="125">
        <v>38485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32</v>
      </c>
      <c r="Y63" s="125">
        <v>32</v>
      </c>
      <c r="Z63" s="125">
        <v>23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Bayside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594</v>
      </c>
      <c r="Y64" s="125">
        <v>661</v>
      </c>
      <c r="Z64" s="125">
        <v>663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2200</v>
      </c>
      <c r="Y65" s="125">
        <v>2359</v>
      </c>
      <c r="Z65" s="125">
        <v>2554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3705</v>
      </c>
      <c r="Y66" s="125">
        <v>3848</v>
      </c>
      <c r="Z66" s="125">
        <v>3787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3639</v>
      </c>
      <c r="Y67" s="125">
        <v>3817</v>
      </c>
      <c r="Z67" s="125">
        <v>3937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3205</v>
      </c>
      <c r="Y68" s="125">
        <v>3253</v>
      </c>
      <c r="Z68" s="125">
        <v>3279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3283</v>
      </c>
      <c r="Y69" s="125">
        <v>3423</v>
      </c>
      <c r="Z69" s="125">
        <v>3589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4198</v>
      </c>
      <c r="Y70" s="125">
        <v>4175</v>
      </c>
      <c r="Z70" s="125">
        <v>3991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4742</v>
      </c>
      <c r="Y71" s="125">
        <v>4973</v>
      </c>
      <c r="Z71" s="125">
        <v>4971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4432</v>
      </c>
      <c r="Y72" s="125">
        <v>4430</v>
      </c>
      <c r="Z72" s="125">
        <v>4320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3655</v>
      </c>
      <c r="Y73" s="125">
        <v>3967</v>
      </c>
      <c r="Z73" s="125">
        <v>3953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2432</v>
      </c>
      <c r="Y74" s="125">
        <v>2446</v>
      </c>
      <c r="Z74" s="125">
        <v>2577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1454</v>
      </c>
      <c r="Y75" s="125">
        <v>1477</v>
      </c>
      <c r="Z75" s="125">
        <v>1574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582</v>
      </c>
      <c r="Y76" s="125">
        <v>688</v>
      </c>
      <c r="Z76" s="125">
        <v>705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244</v>
      </c>
      <c r="Y77" s="125">
        <v>246</v>
      </c>
      <c r="Z77" s="125">
        <v>232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143</v>
      </c>
      <c r="Y78" s="125">
        <v>129</v>
      </c>
      <c r="Z78" s="125">
        <v>135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239</v>
      </c>
      <c r="Y79" s="125">
        <v>208</v>
      </c>
      <c r="Z79" s="125">
        <v>217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38765</v>
      </c>
      <c r="Y80" s="125">
        <v>40132</v>
      </c>
      <c r="Z80" s="125">
        <v>40541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Bayside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6618</v>
      </c>
      <c r="Y83" s="125">
        <v>6869</v>
      </c>
      <c r="Z83" s="125">
        <v>6977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6513</v>
      </c>
      <c r="Y84" s="125">
        <v>6757</v>
      </c>
      <c r="Z84" s="125">
        <v>6965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79,027</v>
      </c>
      <c r="D85" s="96">
        <f t="shared" ref="D85:D90" si="4">AD4</f>
        <v>1.3153677516954954E-2</v>
      </c>
      <c r="E85" s="97">
        <f t="shared" ref="E85:E90" si="5">AD4</f>
        <v>1.3153677516954954E-2</v>
      </c>
      <c r="F85" s="96">
        <f t="shared" ref="F85:F90" si="6">AF4</f>
        <v>7.8116260351154931E-2</v>
      </c>
      <c r="G85" s="97">
        <f t="shared" ref="G85:G90" si="7">AF4</f>
        <v>7.8116260351154931E-2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2013</v>
      </c>
      <c r="Y85" s="125">
        <v>2117</v>
      </c>
      <c r="Z85" s="125">
        <v>2250</v>
      </c>
    </row>
    <row r="86" spans="1:32" ht="15" customHeight="1" x14ac:dyDescent="0.25">
      <c r="A86" s="98" t="s">
        <v>4</v>
      </c>
      <c r="B86" s="95"/>
      <c r="C86" s="109" t="str">
        <f t="shared" si="3"/>
        <v>38,485</v>
      </c>
      <c r="D86" s="96">
        <f t="shared" si="4"/>
        <v>1.6266603290290282E-2</v>
      </c>
      <c r="E86" s="97">
        <f t="shared" si="5"/>
        <v>1.6266603290290282E-2</v>
      </c>
      <c r="F86" s="96">
        <f t="shared" si="6"/>
        <v>6.1245312155305598E-2</v>
      </c>
      <c r="G86" s="97">
        <f t="shared" si="7"/>
        <v>6.1245312155305598E-2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1335</v>
      </c>
      <c r="Y86" s="125">
        <v>1424</v>
      </c>
      <c r="Z86" s="125">
        <v>1472</v>
      </c>
    </row>
    <row r="87" spans="1:32" ht="15" customHeight="1" x14ac:dyDescent="0.25">
      <c r="A87" s="98" t="s">
        <v>5</v>
      </c>
      <c r="B87" s="95"/>
      <c r="C87" s="109" t="str">
        <f t="shared" si="3"/>
        <v>40,541</v>
      </c>
      <c r="D87" s="96">
        <f t="shared" si="4"/>
        <v>1.0191368484002705E-2</v>
      </c>
      <c r="E87" s="97">
        <f t="shared" si="5"/>
        <v>1.0191368484002705E-2</v>
      </c>
      <c r="F87" s="96">
        <f t="shared" si="6"/>
        <v>9.4608094608094717E-2</v>
      </c>
      <c r="G87" s="97">
        <f t="shared" si="7"/>
        <v>9.4608094608094717E-2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1772</v>
      </c>
      <c r="Y87" s="125">
        <v>1819</v>
      </c>
      <c r="Z87" s="125">
        <v>1860</v>
      </c>
    </row>
    <row r="88" spans="1:32" ht="15" customHeight="1" x14ac:dyDescent="0.25">
      <c r="A88" s="95" t="s">
        <v>6</v>
      </c>
      <c r="B88" s="95"/>
      <c r="C88" s="109" t="str">
        <f t="shared" si="3"/>
        <v>56,881</v>
      </c>
      <c r="D88" s="96">
        <f t="shared" si="4"/>
        <v>1.4301253588687279E-2</v>
      </c>
      <c r="E88" s="97">
        <f t="shared" si="5"/>
        <v>1.4301253588687279E-2</v>
      </c>
      <c r="F88" s="96">
        <f t="shared" si="6"/>
        <v>6.1192888192384443E-2</v>
      </c>
      <c r="G88" s="97">
        <f t="shared" si="7"/>
        <v>6.1192888192384443E-2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1666</v>
      </c>
      <c r="Y88" s="125">
        <v>1659</v>
      </c>
      <c r="Z88" s="125">
        <v>1739</v>
      </c>
    </row>
    <row r="89" spans="1:32" ht="15" customHeight="1" x14ac:dyDescent="0.25">
      <c r="A89" s="95" t="s">
        <v>104</v>
      </c>
      <c r="B89" s="95"/>
      <c r="C89" s="146" t="str">
        <f t="shared" si="3"/>
        <v>$50,480</v>
      </c>
      <c r="D89" s="96">
        <f t="shared" si="4"/>
        <v>2.1859452220175823E-2</v>
      </c>
      <c r="E89" s="97">
        <f t="shared" si="5"/>
        <v>2.1859452220175823E-2</v>
      </c>
      <c r="F89" s="96">
        <f t="shared" si="6"/>
        <v>0.19300748252969568</v>
      </c>
      <c r="G89" s="97">
        <f t="shared" si="7"/>
        <v>0.19300748252969568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462</v>
      </c>
      <c r="Y89" s="125">
        <v>481</v>
      </c>
      <c r="Z89" s="125">
        <v>507</v>
      </c>
    </row>
    <row r="90" spans="1:32" ht="15" customHeight="1" x14ac:dyDescent="0.25">
      <c r="A90" s="95" t="s">
        <v>7</v>
      </c>
      <c r="B90" s="95"/>
      <c r="C90" s="109" t="str">
        <f t="shared" si="3"/>
        <v>$5,405.2 mil</v>
      </c>
      <c r="D90" s="96">
        <f t="shared" si="4"/>
        <v>4.9982603286589322E-2</v>
      </c>
      <c r="E90" s="97">
        <f t="shared" si="5"/>
        <v>4.9982603286589322E-2</v>
      </c>
      <c r="F90" s="96">
        <f t="shared" si="6"/>
        <v>0.28099199887765458</v>
      </c>
      <c r="G90" s="97">
        <f t="shared" si="7"/>
        <v>0.28099199887765458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911</v>
      </c>
      <c r="Y90" s="125">
        <v>904</v>
      </c>
      <c r="Z90" s="125">
        <v>982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27574</v>
      </c>
      <c r="Y91" s="125">
        <v>28035</v>
      </c>
      <c r="Z91" s="125">
        <v>28499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3581</v>
      </c>
      <c r="Y93" s="125">
        <v>3793</v>
      </c>
      <c r="Z93" s="125">
        <v>4029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7621</v>
      </c>
      <c r="Y94" s="125">
        <v>7859</v>
      </c>
      <c r="Z94" s="125">
        <v>8058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484</v>
      </c>
      <c r="Y95" s="125">
        <v>490</v>
      </c>
      <c r="Z95" s="125">
        <v>497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2064</v>
      </c>
      <c r="Y96" s="125">
        <v>2176</v>
      </c>
      <c r="Z96" s="125">
        <v>2225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5137</v>
      </c>
      <c r="Y97" s="125">
        <v>5346</v>
      </c>
      <c r="Z97" s="125">
        <v>5259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2336</v>
      </c>
      <c r="Y98" s="125">
        <v>2424</v>
      </c>
      <c r="Z98" s="125">
        <v>2538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46</v>
      </c>
      <c r="Y99" s="125">
        <v>50</v>
      </c>
      <c r="Z99" s="125">
        <v>46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313</v>
      </c>
      <c r="Y100" s="125">
        <v>341</v>
      </c>
      <c r="Z100" s="125">
        <v>359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27425</v>
      </c>
      <c r="Y101" s="125">
        <v>28044</v>
      </c>
      <c r="Z101" s="125">
        <v>28381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56115</v>
      </c>
      <c r="Y104" s="125">
        <v>60091</v>
      </c>
      <c r="Z104" s="125">
        <v>61339</v>
      </c>
      <c r="AB104" s="122" t="str">
        <f>TEXT(Z104,"###,###")</f>
        <v>61,339</v>
      </c>
      <c r="AD104" s="143">
        <f>Z104/($Z$4)*100</f>
        <v>77.617776203069837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11843</v>
      </c>
      <c r="Y105" s="125">
        <v>11703</v>
      </c>
      <c r="Z105" s="125">
        <v>11248</v>
      </c>
      <c r="AB105" s="122" t="str">
        <f>TEXT(Z105,"###,###")</f>
        <v>11,248</v>
      </c>
      <c r="AD105" s="143">
        <f>Z105/($Z$4)*100</f>
        <v>14.233110202842067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67958</v>
      </c>
      <c r="Y106" s="132">
        <v>71794</v>
      </c>
      <c r="Z106" s="132">
        <v>72587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12893</v>
      </c>
      <c r="Y108" s="125">
        <v>14316</v>
      </c>
      <c r="Z108" s="125">
        <v>15967</v>
      </c>
      <c r="AB108" s="122" t="str">
        <f>TEXT(Z108,"###,###")</f>
        <v>15,967</v>
      </c>
      <c r="AD108" s="143">
        <f>Z108/($Z$4)*100</f>
        <v>20.204487074037988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10474</v>
      </c>
      <c r="Y109" s="125">
        <v>11130</v>
      </c>
      <c r="Z109" s="125">
        <v>10783</v>
      </c>
      <c r="AB109" s="122" t="str">
        <f>TEXT(Z109,"###,###")</f>
        <v>10,783</v>
      </c>
      <c r="AD109" s="143">
        <f>Z109/($Z$4)*100</f>
        <v>13.644703708858996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15942</v>
      </c>
      <c r="Y110" s="125">
        <v>16474</v>
      </c>
      <c r="Z110" s="125">
        <v>15717</v>
      </c>
      <c r="AB110" s="122" t="str">
        <f>TEXT(Z110,"###,###")</f>
        <v>15,717</v>
      </c>
      <c r="AD110" s="143">
        <f>Z110/($Z$4)*100</f>
        <v>19.888139496627737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28649</v>
      </c>
      <c r="Y111" s="125">
        <v>29874</v>
      </c>
      <c r="Z111" s="125">
        <v>30120</v>
      </c>
      <c r="AB111" s="122" t="str">
        <f>TEXT(Z111,"###,###")</f>
        <v>30,120</v>
      </c>
      <c r="AD111" s="143">
        <f>Z111/($Z$4)*100</f>
        <v>38.113556126387181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75688</v>
      </c>
      <c r="Y112" s="125">
        <v>78001</v>
      </c>
      <c r="Z112" s="125">
        <v>79027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41.54</v>
      </c>
      <c r="U118" s="144">
        <v>45.72</v>
      </c>
      <c r="V118" s="144">
        <v>46.8</v>
      </c>
      <c r="W118" s="144">
        <v>40.880000000000003</v>
      </c>
      <c r="X118" s="144">
        <v>42</v>
      </c>
      <c r="Y118" s="144">
        <v>43.95</v>
      </c>
      <c r="Z118" s="144">
        <v>43.92</v>
      </c>
      <c r="AB118" s="122" t="str">
        <f>TEXT(Z118,"##.0")</f>
        <v>43.9</v>
      </c>
    </row>
    <row r="120" spans="19:32" x14ac:dyDescent="0.25">
      <c r="S120" s="115" t="s">
        <v>106</v>
      </c>
      <c r="T120" s="125">
        <v>44352</v>
      </c>
      <c r="U120" s="125">
        <v>44734</v>
      </c>
      <c r="V120" s="125">
        <v>45409</v>
      </c>
      <c r="W120" s="125">
        <v>46011</v>
      </c>
      <c r="X120" s="125">
        <v>46094</v>
      </c>
      <c r="Y120" s="125">
        <v>47038</v>
      </c>
      <c r="Z120" s="125">
        <v>47772</v>
      </c>
      <c r="AB120" s="122" t="str">
        <f>TEXT(Z120,"###,###")</f>
        <v>47,772</v>
      </c>
    </row>
    <row r="121" spans="19:32" x14ac:dyDescent="0.25">
      <c r="S121" s="115" t="s">
        <v>107</v>
      </c>
      <c r="T121" s="125">
        <v>4871</v>
      </c>
      <c r="U121" s="125">
        <v>4864</v>
      </c>
      <c r="V121" s="125">
        <v>4760</v>
      </c>
      <c r="W121" s="125">
        <v>4516</v>
      </c>
      <c r="X121" s="125">
        <v>4698</v>
      </c>
      <c r="Y121" s="125">
        <v>4676</v>
      </c>
      <c r="Z121" s="125">
        <v>4654</v>
      </c>
      <c r="AB121" s="122" t="str">
        <f>TEXT(Z121,"###,###")</f>
        <v>4,654</v>
      </c>
    </row>
    <row r="122" spans="19:32" x14ac:dyDescent="0.25">
      <c r="S122" s="115" t="s">
        <v>108</v>
      </c>
      <c r="T122" s="125">
        <v>4378</v>
      </c>
      <c r="U122" s="125">
        <v>4287</v>
      </c>
      <c r="V122" s="125">
        <v>4223</v>
      </c>
      <c r="W122" s="125">
        <v>4180</v>
      </c>
      <c r="X122" s="125">
        <v>4208</v>
      </c>
      <c r="Y122" s="125">
        <v>4365</v>
      </c>
      <c r="Z122" s="125">
        <v>4453</v>
      </c>
      <c r="AB122" s="122" t="str">
        <f>TEXT(Z122,"###,###")</f>
        <v>4,453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48730</v>
      </c>
      <c r="U124" s="125">
        <v>49021</v>
      </c>
      <c r="V124" s="125">
        <v>49632</v>
      </c>
      <c r="W124" s="125">
        <v>50191</v>
      </c>
      <c r="X124" s="125">
        <v>50302</v>
      </c>
      <c r="Y124" s="125">
        <v>51403</v>
      </c>
      <c r="Z124" s="125">
        <v>52225</v>
      </c>
      <c r="AB124" s="122" t="str">
        <f>TEXT(Z124,"###,###")</f>
        <v>52,225</v>
      </c>
      <c r="AD124" s="139">
        <f>Z124/$Z$7*100</f>
        <v>91.814489899966603</v>
      </c>
    </row>
    <row r="125" spans="19:32" x14ac:dyDescent="0.25">
      <c r="S125" s="115" t="s">
        <v>110</v>
      </c>
      <c r="T125" s="125">
        <v>9249</v>
      </c>
      <c r="U125" s="125">
        <v>9151</v>
      </c>
      <c r="V125" s="125">
        <v>8983</v>
      </c>
      <c r="W125" s="125">
        <v>8696</v>
      </c>
      <c r="X125" s="125">
        <v>8906</v>
      </c>
      <c r="Y125" s="125">
        <v>9041</v>
      </c>
      <c r="Z125" s="125">
        <v>9107</v>
      </c>
      <c r="AB125" s="122" t="str">
        <f>TEXT(Z125,"###,###")</f>
        <v>9,107</v>
      </c>
      <c r="AD125" s="139">
        <f>Z125/$Z$7*100</f>
        <v>16.010618660009492</v>
      </c>
    </row>
    <row r="127" spans="19:32" x14ac:dyDescent="0.25">
      <c r="S127" s="115" t="s">
        <v>111</v>
      </c>
      <c r="T127" s="125">
        <v>27257</v>
      </c>
      <c r="U127" s="125">
        <v>27302</v>
      </c>
      <c r="V127" s="125">
        <v>27507</v>
      </c>
      <c r="W127" s="125">
        <v>27538</v>
      </c>
      <c r="X127" s="125">
        <v>27574</v>
      </c>
      <c r="Y127" s="125">
        <v>28035</v>
      </c>
      <c r="Z127" s="125">
        <v>28499</v>
      </c>
      <c r="AB127" s="122" t="str">
        <f>TEXT(Z127,"###,###")</f>
        <v>28,499</v>
      </c>
      <c r="AD127" s="139">
        <f>Z127/$Z$7*100</f>
        <v>50.102846293138306</v>
      </c>
    </row>
    <row r="128" spans="19:32" x14ac:dyDescent="0.25">
      <c r="S128" s="115" t="s">
        <v>112</v>
      </c>
      <c r="T128" s="125">
        <v>26344</v>
      </c>
      <c r="U128" s="125">
        <v>26587</v>
      </c>
      <c r="V128" s="125">
        <v>26885</v>
      </c>
      <c r="W128" s="125">
        <v>27165</v>
      </c>
      <c r="X128" s="125">
        <v>27425</v>
      </c>
      <c r="Y128" s="125">
        <v>28044</v>
      </c>
      <c r="Z128" s="125">
        <v>28381</v>
      </c>
      <c r="AB128" s="122" t="str">
        <f>TEXT(Z128,"###,###")</f>
        <v>28,381</v>
      </c>
      <c r="AD128" s="139">
        <f>Z128/$Z$7*100</f>
        <v>49.89539565056873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35" id="{A1CB9E75-7052-4171-B448-ACAB18E46E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38" id="{99FBFEA0-B691-4C25-9597-325AC1FE86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41" id="{6D010FEA-BEAF-4B0F-94DB-86E71D2C04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44" id="{A18FC7F9-9721-4D6C-B5D9-ACAD0736BB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A6FDF-4BA3-4CD6-9BC1-0BF953A39A8D}">
  <sheetPr codeName="Sheet14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Yarriambiack</v>
      </c>
      <c r="T1" s="113"/>
      <c r="U1" s="113"/>
      <c r="V1" s="113"/>
      <c r="W1" s="113"/>
      <c r="X1" s="113"/>
      <c r="Y1" s="114" t="str">
        <f>Y3</f>
        <v>8.79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199</v>
      </c>
      <c r="Y3" s="118" t="s">
        <v>284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8.79 Yarriambiack,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5171</v>
      </c>
      <c r="U4" s="121">
        <v>5044</v>
      </c>
      <c r="V4" s="121">
        <v>5129</v>
      </c>
      <c r="W4" s="121">
        <v>4847</v>
      </c>
      <c r="X4" s="121">
        <v>4525</v>
      </c>
      <c r="Y4" s="121">
        <v>4751</v>
      </c>
      <c r="Z4" s="121">
        <v>5212</v>
      </c>
      <c r="AB4" s="122" t="str">
        <f>TEXT(Z4,"###,###")</f>
        <v>5,212</v>
      </c>
      <c r="AD4" s="123">
        <f>Z4/Y4-1</f>
        <v>9.7032203746579615E-2</v>
      </c>
      <c r="AF4" s="123">
        <f t="shared" ref="AF4:AF9" si="0">Z4/T4-1</f>
        <v>7.9288338812608661E-3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2661</v>
      </c>
      <c r="U5" s="121">
        <v>2594</v>
      </c>
      <c r="V5" s="121">
        <v>2611</v>
      </c>
      <c r="W5" s="121">
        <v>2440</v>
      </c>
      <c r="X5" s="121">
        <v>2281</v>
      </c>
      <c r="Y5" s="121">
        <v>2465</v>
      </c>
      <c r="Z5" s="121">
        <v>2639</v>
      </c>
      <c r="AB5" s="122" t="str">
        <f>TEXT(Z5,"###,###")</f>
        <v>2,639</v>
      </c>
      <c r="AD5" s="123">
        <f t="shared" ref="AD5:AD9" si="1">Z5/Y5-1</f>
        <v>7.0588235294117618E-2</v>
      </c>
      <c r="AF5" s="123">
        <f t="shared" si="0"/>
        <v>-8.2675685832394041E-3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2512</v>
      </c>
      <c r="U6" s="121">
        <v>2450</v>
      </c>
      <c r="V6" s="121">
        <v>2521</v>
      </c>
      <c r="W6" s="121">
        <v>2410</v>
      </c>
      <c r="X6" s="121">
        <v>2243</v>
      </c>
      <c r="Y6" s="121">
        <v>2286</v>
      </c>
      <c r="Z6" s="121">
        <v>2581</v>
      </c>
      <c r="AB6" s="122" t="str">
        <f>TEXT(Z6,"###,###")</f>
        <v>2,581</v>
      </c>
      <c r="AD6" s="123">
        <f t="shared" si="1"/>
        <v>0.12904636920384949</v>
      </c>
      <c r="AF6" s="123">
        <f t="shared" si="0"/>
        <v>2.7468152866241935E-2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3500</v>
      </c>
      <c r="U7" s="121">
        <v>3445</v>
      </c>
      <c r="V7" s="121">
        <v>3456</v>
      </c>
      <c r="W7" s="121">
        <v>3324</v>
      </c>
      <c r="X7" s="121">
        <v>3112</v>
      </c>
      <c r="Y7" s="121">
        <v>3275</v>
      </c>
      <c r="Z7" s="121">
        <v>3550</v>
      </c>
      <c r="AB7" s="122" t="str">
        <f>TEXT(Z7,"###,###")</f>
        <v>3,550</v>
      </c>
      <c r="AD7" s="123">
        <f t="shared" si="1"/>
        <v>8.3969465648854991E-2</v>
      </c>
      <c r="AF7" s="123">
        <f t="shared" si="0"/>
        <v>1.4285714285714235E-2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5,212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3,550</v>
      </c>
      <c r="P8" s="48"/>
      <c r="S8" s="120" t="s">
        <v>88</v>
      </c>
      <c r="T8" s="121">
        <v>23020</v>
      </c>
      <c r="U8" s="121">
        <v>24251.52</v>
      </c>
      <c r="V8" s="121">
        <v>24038.5</v>
      </c>
      <c r="W8" s="121">
        <v>24630.9</v>
      </c>
      <c r="X8" s="121">
        <v>26694.32</v>
      </c>
      <c r="Y8" s="121">
        <v>25756</v>
      </c>
      <c r="Z8" s="121">
        <v>28634</v>
      </c>
      <c r="AB8" s="122" t="str">
        <f>TEXT(Z8,"$###,###")</f>
        <v>$28,634</v>
      </c>
      <c r="AD8" s="123">
        <f t="shared" si="1"/>
        <v>0.11174095356421798</v>
      </c>
      <c r="AF8" s="123">
        <f t="shared" si="0"/>
        <v>0.2438748913987836</v>
      </c>
    </row>
    <row r="9" spans="1:32" x14ac:dyDescent="0.25">
      <c r="A9" s="52" t="s">
        <v>15</v>
      </c>
      <c r="B9" s="53"/>
      <c r="C9" s="54"/>
      <c r="D9" s="55">
        <f>AD104</f>
        <v>55.04604758250192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52.676056338028168</v>
      </c>
      <c r="P9" s="56" t="s">
        <v>89</v>
      </c>
      <c r="S9" s="120" t="s">
        <v>7</v>
      </c>
      <c r="T9" s="121">
        <v>140739609</v>
      </c>
      <c r="U9" s="121">
        <v>158263981</v>
      </c>
      <c r="V9" s="121">
        <v>160425552</v>
      </c>
      <c r="W9" s="121">
        <v>117696591</v>
      </c>
      <c r="X9" s="121">
        <v>109982864</v>
      </c>
      <c r="Y9" s="121">
        <v>150322470</v>
      </c>
      <c r="Z9" s="121">
        <v>190933755</v>
      </c>
      <c r="AB9" s="122" t="str">
        <f>TEXT(Z9/1000000,"$#,###.0")&amp;" mil"</f>
        <v>$190.9 mil</v>
      </c>
      <c r="AD9" s="123">
        <f t="shared" si="1"/>
        <v>0.27016110765077239</v>
      </c>
      <c r="AF9" s="123">
        <f t="shared" si="0"/>
        <v>0.35664548421475284</v>
      </c>
    </row>
    <row r="10" spans="1:32" x14ac:dyDescent="0.25">
      <c r="A10" s="52" t="s">
        <v>18</v>
      </c>
      <c r="B10" s="53"/>
      <c r="C10" s="54"/>
      <c r="D10" s="55">
        <f>AD105</f>
        <v>22.064466615502688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47.183098591549296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77.859154929577471</v>
      </c>
      <c r="P11" s="56" t="s">
        <v>89</v>
      </c>
      <c r="S11" s="120" t="s">
        <v>30</v>
      </c>
      <c r="T11" s="125">
        <v>3929</v>
      </c>
      <c r="U11" s="125">
        <v>3772</v>
      </c>
      <c r="V11" s="125">
        <v>3847</v>
      </c>
      <c r="W11" s="125">
        <v>3669</v>
      </c>
      <c r="X11" s="125">
        <v>3520</v>
      </c>
      <c r="Y11" s="125">
        <v>3652</v>
      </c>
      <c r="Z11" s="125">
        <v>3920</v>
      </c>
    </row>
    <row r="12" spans="1:32" ht="28.5" customHeight="1" x14ac:dyDescent="0.25">
      <c r="A12" s="52" t="s">
        <v>20</v>
      </c>
      <c r="B12" s="54"/>
      <c r="C12" s="54"/>
      <c r="D12" s="55">
        <f>AD108</f>
        <v>18.630084420567918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36.507042253521128</v>
      </c>
      <c r="P12" s="56" t="s">
        <v>89</v>
      </c>
      <c r="S12" s="120" t="s">
        <v>31</v>
      </c>
      <c r="T12" s="125">
        <v>1245</v>
      </c>
      <c r="U12" s="125">
        <v>1273</v>
      </c>
      <c r="V12" s="125">
        <v>1284</v>
      </c>
      <c r="W12" s="125">
        <v>1180</v>
      </c>
      <c r="X12" s="125">
        <v>1000</v>
      </c>
      <c r="Y12" s="125">
        <v>1099</v>
      </c>
      <c r="Z12" s="125">
        <v>1296</v>
      </c>
    </row>
    <row r="13" spans="1:32" ht="15" customHeight="1" x14ac:dyDescent="0.25">
      <c r="A13" s="52" t="s">
        <v>21</v>
      </c>
      <c r="B13" s="54"/>
      <c r="C13" s="54"/>
      <c r="D13" s="55">
        <f>AD109</f>
        <v>15.09976976208749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20.567920184190331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22.831926323867997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597</v>
      </c>
      <c r="Z15" s="125">
        <v>633</v>
      </c>
      <c r="AB15" s="129">
        <f t="shared" ref="AB15:AB34" si="2">IF(Z15="np",0,Z15/$Z$34)</f>
        <v>0.12133410005750431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24</v>
      </c>
      <c r="Z16" s="125">
        <v>16</v>
      </c>
      <c r="AB16" s="129">
        <f t="shared" si="2"/>
        <v>3.0668966839179604E-3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133</v>
      </c>
      <c r="Z17" s="125">
        <v>255</v>
      </c>
      <c r="AB17" s="129">
        <f t="shared" si="2"/>
        <v>4.8878665899942497E-2</v>
      </c>
    </row>
    <row r="18" spans="1:28" x14ac:dyDescent="0.25">
      <c r="A18" s="82" t="str">
        <f>$S$1&amp;" ("&amp;$T$2&amp;" to "&amp;$Z$2&amp;")"</f>
        <v>Yarriambiack (2011-12 to 2017-18)</v>
      </c>
      <c r="B18" s="82"/>
      <c r="C18" s="82"/>
      <c r="D18" s="82"/>
      <c r="E18" s="82"/>
      <c r="F18" s="82"/>
      <c r="G18" s="82" t="str">
        <f>$S$1&amp;" ("&amp;$T$2&amp;" to "&amp;$Z$2&amp;")"</f>
        <v>Yarriambiack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39</v>
      </c>
      <c r="Z18" s="125">
        <v>44</v>
      </c>
      <c r="AB18" s="129">
        <f t="shared" si="2"/>
        <v>8.4339658807743908E-3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190</v>
      </c>
      <c r="Z19" s="125">
        <v>189</v>
      </c>
      <c r="AB19" s="129">
        <f t="shared" si="2"/>
        <v>3.6227717078780912E-2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164</v>
      </c>
      <c r="Z20" s="125">
        <v>256</v>
      </c>
      <c r="AB20" s="129">
        <f t="shared" si="2"/>
        <v>4.9070346942687366E-2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309</v>
      </c>
      <c r="Z21" s="125">
        <v>355</v>
      </c>
      <c r="AB21" s="129">
        <f t="shared" si="2"/>
        <v>6.8046770174429755E-2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148</v>
      </c>
      <c r="Z22" s="125">
        <v>190</v>
      </c>
      <c r="AB22" s="129">
        <f t="shared" si="2"/>
        <v>3.6419398121525781E-2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280</v>
      </c>
      <c r="Z23" s="125">
        <v>186</v>
      </c>
      <c r="AB23" s="129">
        <f t="shared" si="2"/>
        <v>3.565267395054629E-2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14</v>
      </c>
      <c r="Z24" s="125">
        <v>17</v>
      </c>
      <c r="AB24" s="129">
        <f t="shared" si="2"/>
        <v>3.2585777266628331E-3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91</v>
      </c>
      <c r="Z25" s="125">
        <v>121</v>
      </c>
      <c r="AB25" s="129">
        <f t="shared" si="2"/>
        <v>2.3193406172129578E-2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42</v>
      </c>
      <c r="Z26" s="125">
        <v>59</v>
      </c>
      <c r="AB26" s="129">
        <f t="shared" si="2"/>
        <v>1.130918152194748E-2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114</v>
      </c>
      <c r="Z27" s="125">
        <v>120</v>
      </c>
      <c r="AB27" s="129">
        <f t="shared" si="2"/>
        <v>2.3001725129384705E-2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177</v>
      </c>
      <c r="Z28" s="125">
        <v>214</v>
      </c>
      <c r="AB28" s="129">
        <f t="shared" si="2"/>
        <v>4.1019743147402719E-2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271</v>
      </c>
      <c r="Z29" s="125">
        <v>215</v>
      </c>
      <c r="AB29" s="129">
        <f t="shared" si="2"/>
        <v>4.1211424190147596E-2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359</v>
      </c>
      <c r="Z30" s="125">
        <v>388</v>
      </c>
      <c r="AB30" s="129">
        <f t="shared" si="2"/>
        <v>7.4372244585010544E-2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500</v>
      </c>
      <c r="Z31" s="125">
        <v>860</v>
      </c>
      <c r="AB31" s="129">
        <f t="shared" si="2"/>
        <v>0.16484569676059038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64</v>
      </c>
      <c r="Z32" s="125">
        <v>70</v>
      </c>
      <c r="AB32" s="129">
        <f t="shared" si="2"/>
        <v>1.3417672992141078E-2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96</v>
      </c>
      <c r="Z33" s="125">
        <v>116</v>
      </c>
      <c r="AB33" s="129">
        <f t="shared" si="2"/>
        <v>2.2235000958405214E-2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4751</v>
      </c>
      <c r="Z34" s="132">
        <v>5217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60</v>
      </c>
      <c r="Y45" s="125">
        <v>58</v>
      </c>
      <c r="Z45" s="125">
        <v>69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147</v>
      </c>
      <c r="Y46" s="125">
        <v>159</v>
      </c>
      <c r="Z46" s="125">
        <v>170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218</v>
      </c>
      <c r="Y47" s="125">
        <v>244</v>
      </c>
      <c r="Z47" s="125">
        <v>259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225</v>
      </c>
      <c r="Y48" s="125">
        <v>240</v>
      </c>
      <c r="Z48" s="125">
        <v>271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Yarriambiack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163</v>
      </c>
      <c r="Y49" s="125">
        <v>170</v>
      </c>
      <c r="Z49" s="125">
        <v>179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135</v>
      </c>
      <c r="Y50" s="125">
        <v>160</v>
      </c>
      <c r="Z50" s="125">
        <v>153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141</v>
      </c>
      <c r="Y51" s="125">
        <v>131</v>
      </c>
      <c r="Z51" s="125">
        <v>148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210</v>
      </c>
      <c r="Y52" s="125">
        <v>227</v>
      </c>
      <c r="Z52" s="125">
        <v>195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221</v>
      </c>
      <c r="Y53" s="125">
        <v>240</v>
      </c>
      <c r="Z53" s="125">
        <v>258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275</v>
      </c>
      <c r="Y54" s="125">
        <v>295</v>
      </c>
      <c r="Z54" s="125">
        <v>298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220</v>
      </c>
      <c r="Y55" s="125">
        <v>256</v>
      </c>
      <c r="Z55" s="125">
        <v>242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125</v>
      </c>
      <c r="Y56" s="125">
        <v>127</v>
      </c>
      <c r="Z56" s="125">
        <v>145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57</v>
      </c>
      <c r="Y57" s="125">
        <v>64</v>
      </c>
      <c r="Z57" s="125">
        <v>81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35</v>
      </c>
      <c r="Y58" s="125">
        <v>40</v>
      </c>
      <c r="Z58" s="125">
        <v>39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26</v>
      </c>
      <c r="Y59" s="125">
        <v>34</v>
      </c>
      <c r="Z59" s="125">
        <v>39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19</v>
      </c>
      <c r="Y60" s="125">
        <v>18</v>
      </c>
      <c r="Z60" s="125">
        <v>22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2282</v>
      </c>
      <c r="Y61" s="125">
        <v>2465</v>
      </c>
      <c r="Z61" s="125">
        <v>2637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Yarriambiack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66</v>
      </c>
      <c r="Y64" s="125">
        <v>62</v>
      </c>
      <c r="Z64" s="125">
        <v>49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155</v>
      </c>
      <c r="Y65" s="125">
        <v>161</v>
      </c>
      <c r="Z65" s="125">
        <v>205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212</v>
      </c>
      <c r="Y66" s="125">
        <v>215</v>
      </c>
      <c r="Z66" s="125">
        <v>252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207</v>
      </c>
      <c r="Y67" s="125">
        <v>182</v>
      </c>
      <c r="Z67" s="125">
        <v>219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152</v>
      </c>
      <c r="Y68" s="125">
        <v>164</v>
      </c>
      <c r="Z68" s="125">
        <v>178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155</v>
      </c>
      <c r="Y69" s="125">
        <v>144</v>
      </c>
      <c r="Z69" s="125">
        <v>184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148</v>
      </c>
      <c r="Y70" s="125">
        <v>184</v>
      </c>
      <c r="Z70" s="125">
        <v>192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205</v>
      </c>
      <c r="Y71" s="125">
        <v>209</v>
      </c>
      <c r="Z71" s="125">
        <v>251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265</v>
      </c>
      <c r="Y72" s="125">
        <v>253</v>
      </c>
      <c r="Z72" s="125">
        <v>262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276</v>
      </c>
      <c r="Y73" s="125">
        <v>302</v>
      </c>
      <c r="Z73" s="125">
        <v>313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182</v>
      </c>
      <c r="Y74" s="125">
        <v>194</v>
      </c>
      <c r="Z74" s="125">
        <v>237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105</v>
      </c>
      <c r="Y75" s="125">
        <v>87</v>
      </c>
      <c r="Z75" s="125">
        <v>97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45</v>
      </c>
      <c r="Y76" s="125">
        <v>53</v>
      </c>
      <c r="Z76" s="125">
        <v>56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32</v>
      </c>
      <c r="Y77" s="125">
        <v>38</v>
      </c>
      <c r="Z77" s="125">
        <v>34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13</v>
      </c>
      <c r="Y78" s="125">
        <v>13</v>
      </c>
      <c r="Z78" s="125">
        <v>25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19</v>
      </c>
      <c r="Y79" s="125">
        <v>24</v>
      </c>
      <c r="Z79" s="125">
        <v>16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2239</v>
      </c>
      <c r="Y80" s="125">
        <v>2286</v>
      </c>
      <c r="Z80" s="125">
        <v>2576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Yarriambiack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155</v>
      </c>
      <c r="Y83" s="125">
        <v>174</v>
      </c>
      <c r="Z83" s="125">
        <v>176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114</v>
      </c>
      <c r="Y84" s="125">
        <v>110</v>
      </c>
      <c r="Z84" s="125">
        <v>110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5,212</v>
      </c>
      <c r="D85" s="96">
        <f t="shared" ref="D85:D90" si="4">AD4</f>
        <v>9.7032203746579615E-2</v>
      </c>
      <c r="E85" s="97">
        <f t="shared" ref="E85:E90" si="5">AD4</f>
        <v>9.7032203746579615E-2</v>
      </c>
      <c r="F85" s="96">
        <f t="shared" ref="F85:F90" si="6">AF4</f>
        <v>7.9288338812608661E-3</v>
      </c>
      <c r="G85" s="97">
        <f t="shared" ref="G85:G90" si="7">AF4</f>
        <v>7.9288338812608661E-3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197</v>
      </c>
      <c r="Y85" s="125">
        <v>192</v>
      </c>
      <c r="Z85" s="125">
        <v>222</v>
      </c>
    </row>
    <row r="86" spans="1:32" ht="15" customHeight="1" x14ac:dyDescent="0.25">
      <c r="A86" s="98" t="s">
        <v>4</v>
      </c>
      <c r="B86" s="95"/>
      <c r="C86" s="109" t="str">
        <f t="shared" si="3"/>
        <v>2,639</v>
      </c>
      <c r="D86" s="96">
        <f t="shared" si="4"/>
        <v>7.0588235294117618E-2</v>
      </c>
      <c r="E86" s="97">
        <f t="shared" si="5"/>
        <v>7.0588235294117618E-2</v>
      </c>
      <c r="F86" s="96">
        <f t="shared" si="6"/>
        <v>-8.2675685832394041E-3</v>
      </c>
      <c r="G86" s="97">
        <f t="shared" si="7"/>
        <v>-8.2675685832394041E-3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63</v>
      </c>
      <c r="Y86" s="125">
        <v>59</v>
      </c>
      <c r="Z86" s="125">
        <v>58</v>
      </c>
    </row>
    <row r="87" spans="1:32" ht="15" customHeight="1" x14ac:dyDescent="0.25">
      <c r="A87" s="98" t="s">
        <v>5</v>
      </c>
      <c r="B87" s="95"/>
      <c r="C87" s="109" t="str">
        <f t="shared" si="3"/>
        <v>2,581</v>
      </c>
      <c r="D87" s="96">
        <f t="shared" si="4"/>
        <v>0.12904636920384949</v>
      </c>
      <c r="E87" s="97">
        <f t="shared" si="5"/>
        <v>0.12904636920384949</v>
      </c>
      <c r="F87" s="96">
        <f t="shared" si="6"/>
        <v>2.7468152866241935E-2</v>
      </c>
      <c r="G87" s="97">
        <f t="shared" si="7"/>
        <v>2.7468152866241935E-2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43</v>
      </c>
      <c r="Y87" s="125">
        <v>55</v>
      </c>
      <c r="Z87" s="125">
        <v>50</v>
      </c>
    </row>
    <row r="88" spans="1:32" ht="15" customHeight="1" x14ac:dyDescent="0.25">
      <c r="A88" s="95" t="s">
        <v>6</v>
      </c>
      <c r="B88" s="95"/>
      <c r="C88" s="109" t="str">
        <f t="shared" si="3"/>
        <v>3,550</v>
      </c>
      <c r="D88" s="96">
        <f t="shared" si="4"/>
        <v>8.3969465648854991E-2</v>
      </c>
      <c r="E88" s="97">
        <f t="shared" si="5"/>
        <v>8.3969465648854991E-2</v>
      </c>
      <c r="F88" s="96">
        <f t="shared" si="6"/>
        <v>1.4285714285714235E-2</v>
      </c>
      <c r="G88" s="97">
        <f t="shared" si="7"/>
        <v>1.4285714285714235E-2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57</v>
      </c>
      <c r="Y88" s="125">
        <v>64</v>
      </c>
      <c r="Z88" s="125">
        <v>66</v>
      </c>
    </row>
    <row r="89" spans="1:32" ht="15" customHeight="1" x14ac:dyDescent="0.25">
      <c r="A89" s="95" t="s">
        <v>104</v>
      </c>
      <c r="B89" s="95"/>
      <c r="C89" s="146" t="str">
        <f t="shared" si="3"/>
        <v>$28,634</v>
      </c>
      <c r="D89" s="96">
        <f t="shared" si="4"/>
        <v>0.11174095356421798</v>
      </c>
      <c r="E89" s="97">
        <f t="shared" si="5"/>
        <v>0.11174095356421798</v>
      </c>
      <c r="F89" s="96">
        <f t="shared" si="6"/>
        <v>0.2438748913987836</v>
      </c>
      <c r="G89" s="97">
        <f t="shared" si="7"/>
        <v>0.2438748913987836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158</v>
      </c>
      <c r="Y89" s="125">
        <v>182</v>
      </c>
      <c r="Z89" s="125">
        <v>175</v>
      </c>
    </row>
    <row r="90" spans="1:32" ht="15" customHeight="1" x14ac:dyDescent="0.25">
      <c r="A90" s="95" t="s">
        <v>7</v>
      </c>
      <c r="B90" s="95"/>
      <c r="C90" s="109" t="str">
        <f t="shared" si="3"/>
        <v>$190.9 mil</v>
      </c>
      <c r="D90" s="96">
        <f t="shared" si="4"/>
        <v>0.27016110765077239</v>
      </c>
      <c r="E90" s="97">
        <f t="shared" si="5"/>
        <v>0.27016110765077239</v>
      </c>
      <c r="F90" s="96">
        <f t="shared" si="6"/>
        <v>0.35664548421475284</v>
      </c>
      <c r="G90" s="97">
        <f t="shared" si="7"/>
        <v>0.35664548421475284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262</v>
      </c>
      <c r="Y90" s="125">
        <v>296</v>
      </c>
      <c r="Z90" s="125">
        <v>316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1624</v>
      </c>
      <c r="Y91" s="125">
        <v>1733</v>
      </c>
      <c r="Z91" s="125">
        <v>1869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75</v>
      </c>
      <c r="Y93" s="125">
        <v>80</v>
      </c>
      <c r="Z93" s="125">
        <v>95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302</v>
      </c>
      <c r="Y94" s="125">
        <v>321</v>
      </c>
      <c r="Z94" s="125">
        <v>331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38</v>
      </c>
      <c r="Y95" s="125">
        <v>28</v>
      </c>
      <c r="Z95" s="125">
        <v>33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230</v>
      </c>
      <c r="Y96" s="125">
        <v>256</v>
      </c>
      <c r="Z96" s="125">
        <v>276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207</v>
      </c>
      <c r="Y97" s="125">
        <v>210</v>
      </c>
      <c r="Z97" s="125">
        <v>217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116</v>
      </c>
      <c r="Y98" s="125">
        <v>114</v>
      </c>
      <c r="Z98" s="125">
        <v>115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19</v>
      </c>
      <c r="Y99" s="125">
        <v>24</v>
      </c>
      <c r="Z99" s="125">
        <v>23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102</v>
      </c>
      <c r="Y100" s="125">
        <v>119</v>
      </c>
      <c r="Z100" s="125">
        <v>130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1486</v>
      </c>
      <c r="Y101" s="125">
        <v>1542</v>
      </c>
      <c r="Z101" s="125">
        <v>1673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2363</v>
      </c>
      <c r="Y104" s="125">
        <v>2707</v>
      </c>
      <c r="Z104" s="125">
        <v>2869</v>
      </c>
      <c r="AB104" s="122" t="str">
        <f>TEXT(Z104,"###,###")</f>
        <v>2,869</v>
      </c>
      <c r="AD104" s="143">
        <f>Z104/($Z$4)*100</f>
        <v>55.04604758250192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1207</v>
      </c>
      <c r="Y105" s="125">
        <v>920</v>
      </c>
      <c r="Z105" s="125">
        <v>1150</v>
      </c>
      <c r="AB105" s="122" t="str">
        <f>TEXT(Z105,"###,###")</f>
        <v>1,150</v>
      </c>
      <c r="AD105" s="143">
        <f>Z105/($Z$4)*100</f>
        <v>22.064466615502688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3570</v>
      </c>
      <c r="Y106" s="132">
        <v>3627</v>
      </c>
      <c r="Z106" s="132">
        <v>4019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773</v>
      </c>
      <c r="Y108" s="125">
        <v>941</v>
      </c>
      <c r="Z108" s="125">
        <v>971</v>
      </c>
      <c r="AB108" s="122" t="str">
        <f>TEXT(Z108,"###,###")</f>
        <v>971</v>
      </c>
      <c r="AD108" s="143">
        <f>Z108/($Z$4)*100</f>
        <v>18.630084420567918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701</v>
      </c>
      <c r="Y109" s="125">
        <v>746</v>
      </c>
      <c r="Z109" s="125">
        <v>787</v>
      </c>
      <c r="AB109" s="122" t="str">
        <f>TEXT(Z109,"###,###")</f>
        <v>787</v>
      </c>
      <c r="AD109" s="143">
        <f>Z109/($Z$4)*100</f>
        <v>15.09976976208749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962</v>
      </c>
      <c r="Y110" s="125">
        <v>868</v>
      </c>
      <c r="Z110" s="125">
        <v>1072</v>
      </c>
      <c r="AB110" s="122" t="str">
        <f>TEXT(Z110,"###,###")</f>
        <v>1,072</v>
      </c>
      <c r="AD110" s="143">
        <f>Z110/($Z$4)*100</f>
        <v>20.567920184190331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1140</v>
      </c>
      <c r="Y111" s="125">
        <v>1072</v>
      </c>
      <c r="Z111" s="125">
        <v>1190</v>
      </c>
      <c r="AB111" s="122" t="str">
        <f>TEXT(Z111,"###,###")</f>
        <v>1,190</v>
      </c>
      <c r="AD111" s="143">
        <f>Z111/($Z$4)*100</f>
        <v>22.831926323867997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4521</v>
      </c>
      <c r="Y112" s="125">
        <v>4751</v>
      </c>
      <c r="Z112" s="125">
        <v>5211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43.86</v>
      </c>
      <c r="U118" s="144">
        <v>45.25</v>
      </c>
      <c r="V118" s="144">
        <v>47.22</v>
      </c>
      <c r="W118" s="144">
        <v>44.5</v>
      </c>
      <c r="X118" s="144">
        <v>44.78</v>
      </c>
      <c r="Y118" s="144">
        <v>46.02</v>
      </c>
      <c r="Z118" s="144">
        <v>45.79</v>
      </c>
      <c r="AB118" s="122" t="str">
        <f>TEXT(Z118,"##.0")</f>
        <v>45.8</v>
      </c>
    </row>
    <row r="120" spans="19:32" x14ac:dyDescent="0.25">
      <c r="S120" s="115" t="s">
        <v>106</v>
      </c>
      <c r="T120" s="125">
        <v>2253</v>
      </c>
      <c r="U120" s="125">
        <v>2172</v>
      </c>
      <c r="V120" s="125">
        <v>2177</v>
      </c>
      <c r="W120" s="125">
        <v>2147</v>
      </c>
      <c r="X120" s="125">
        <v>2111</v>
      </c>
      <c r="Y120" s="125">
        <v>2176</v>
      </c>
      <c r="Z120" s="125">
        <v>2250</v>
      </c>
      <c r="AB120" s="122" t="str">
        <f>TEXT(Z120,"###,###")</f>
        <v>2,250</v>
      </c>
    </row>
    <row r="121" spans="19:32" x14ac:dyDescent="0.25">
      <c r="S121" s="115" t="s">
        <v>107</v>
      </c>
      <c r="T121" s="125">
        <v>726</v>
      </c>
      <c r="U121" s="125">
        <v>730</v>
      </c>
      <c r="V121" s="125">
        <v>757</v>
      </c>
      <c r="W121" s="125">
        <v>680</v>
      </c>
      <c r="X121" s="125">
        <v>588</v>
      </c>
      <c r="Y121" s="125">
        <v>659</v>
      </c>
      <c r="Z121" s="125">
        <v>782</v>
      </c>
      <c r="AB121" s="122" t="str">
        <f>TEXT(Z121,"###,###")</f>
        <v>782</v>
      </c>
    </row>
    <row r="122" spans="19:32" x14ac:dyDescent="0.25">
      <c r="S122" s="115" t="s">
        <v>108</v>
      </c>
      <c r="T122" s="125">
        <v>520</v>
      </c>
      <c r="U122" s="125">
        <v>544</v>
      </c>
      <c r="V122" s="125">
        <v>524</v>
      </c>
      <c r="W122" s="125">
        <v>498</v>
      </c>
      <c r="X122" s="125">
        <v>412</v>
      </c>
      <c r="Y122" s="125">
        <v>440</v>
      </c>
      <c r="Z122" s="125">
        <v>514</v>
      </c>
      <c r="AB122" s="122" t="str">
        <f>TEXT(Z122,"###,###")</f>
        <v>514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2773</v>
      </c>
      <c r="U124" s="125">
        <v>2716</v>
      </c>
      <c r="V124" s="125">
        <v>2701</v>
      </c>
      <c r="W124" s="125">
        <v>2645</v>
      </c>
      <c r="X124" s="125">
        <v>2523</v>
      </c>
      <c r="Y124" s="125">
        <v>2616</v>
      </c>
      <c r="Z124" s="125">
        <v>2764</v>
      </c>
      <c r="AB124" s="122" t="str">
        <f>TEXT(Z124,"###,###")</f>
        <v>2,764</v>
      </c>
      <c r="AD124" s="139">
        <f>Z124/$Z$7*100</f>
        <v>77.859154929577471</v>
      </c>
    </row>
    <row r="125" spans="19:32" x14ac:dyDescent="0.25">
      <c r="S125" s="115" t="s">
        <v>110</v>
      </c>
      <c r="T125" s="125">
        <v>1246</v>
      </c>
      <c r="U125" s="125">
        <v>1274</v>
      </c>
      <c r="V125" s="125">
        <v>1281</v>
      </c>
      <c r="W125" s="125">
        <v>1178</v>
      </c>
      <c r="X125" s="125">
        <v>1000</v>
      </c>
      <c r="Y125" s="125">
        <v>1099</v>
      </c>
      <c r="Z125" s="125">
        <v>1296</v>
      </c>
      <c r="AB125" s="122" t="str">
        <f>TEXT(Z125,"###,###")</f>
        <v>1,296</v>
      </c>
      <c r="AD125" s="139">
        <f>Z125/$Z$7*100</f>
        <v>36.507042253521128</v>
      </c>
    </row>
    <row r="127" spans="19:32" x14ac:dyDescent="0.25">
      <c r="S127" s="115" t="s">
        <v>111</v>
      </c>
      <c r="T127" s="125">
        <v>1872</v>
      </c>
      <c r="U127" s="125">
        <v>1840</v>
      </c>
      <c r="V127" s="125">
        <v>1863</v>
      </c>
      <c r="W127" s="125">
        <v>1753</v>
      </c>
      <c r="X127" s="125">
        <v>1627</v>
      </c>
      <c r="Y127" s="125">
        <v>1733</v>
      </c>
      <c r="Z127" s="125">
        <v>1870</v>
      </c>
      <c r="AB127" s="122" t="str">
        <f>TEXT(Z127,"###,###")</f>
        <v>1,870</v>
      </c>
      <c r="AD127" s="139">
        <f>Z127/$Z$7*100</f>
        <v>52.676056338028168</v>
      </c>
    </row>
    <row r="128" spans="19:32" x14ac:dyDescent="0.25">
      <c r="S128" s="115" t="s">
        <v>112</v>
      </c>
      <c r="T128" s="125">
        <v>1626</v>
      </c>
      <c r="U128" s="125">
        <v>1608</v>
      </c>
      <c r="V128" s="125">
        <v>1598</v>
      </c>
      <c r="W128" s="125">
        <v>1573</v>
      </c>
      <c r="X128" s="125">
        <v>1482</v>
      </c>
      <c r="Y128" s="125">
        <v>1542</v>
      </c>
      <c r="Z128" s="125">
        <v>1675</v>
      </c>
      <c r="AB128" s="122" t="str">
        <f>TEXT(Z128,"###,###")</f>
        <v>1,675</v>
      </c>
      <c r="AD128" s="139">
        <f>Z128/$Z$7*100</f>
        <v>47.183098591549296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" id="{C1A5A4AB-EE0F-40A8-8F87-AE38ED017BF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8" id="{F3265ED3-AAD5-4F17-80AC-EA3FAA868E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1" id="{E446619C-1A79-477C-A497-DA43CDFEE0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4" id="{9983103F-A410-407A-BDAA-70F2FFEB4E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584E0-5624-4BF7-AF5C-9609E4B8C900}">
  <sheetPr codeName="Sheet17">
    <tabColor theme="4" tint="-0.249977111117893"/>
  </sheetPr>
  <dimension ref="A1:N58"/>
  <sheetViews>
    <sheetView workbookViewId="0"/>
  </sheetViews>
  <sheetFormatPr defaultRowHeight="15" x14ac:dyDescent="0.25"/>
  <cols>
    <col min="1" max="1" width="43.140625" style="105" bestFit="1" customWidth="1"/>
    <col min="2" max="2" width="14.85546875" style="105" bestFit="1" customWidth="1"/>
    <col min="3" max="3" width="16.7109375" style="105" bestFit="1" customWidth="1"/>
    <col min="4" max="8" width="14.85546875" style="105" bestFit="1" customWidth="1"/>
    <col min="9" max="9" width="7.85546875" style="105" customWidth="1"/>
    <col min="10" max="10" width="11.5703125" style="105" bestFit="1" customWidth="1"/>
    <col min="11" max="11" width="5.28515625" style="105" customWidth="1"/>
    <col min="12" max="12" width="9.140625" style="105"/>
    <col min="13" max="13" width="4.28515625" style="105" customWidth="1"/>
    <col min="14" max="16384" width="9.140625" style="105"/>
  </cols>
  <sheetData>
    <row r="1" spans="1:14" ht="18" thickBot="1" x14ac:dyDescent="0.35">
      <c r="A1" s="99" t="str">
        <f>C3</f>
        <v>Victoria</v>
      </c>
      <c r="B1" s="99"/>
      <c r="C1" s="99"/>
      <c r="D1" s="99"/>
      <c r="E1" s="99"/>
      <c r="F1" s="99"/>
      <c r="G1" s="100">
        <f>G3</f>
        <v>2</v>
      </c>
      <c r="H1" s="100"/>
      <c r="J1" s="157" t="s">
        <v>24</v>
      </c>
      <c r="K1" s="157"/>
      <c r="L1" s="157"/>
      <c r="M1" s="157"/>
      <c r="N1" s="157"/>
    </row>
    <row r="2" spans="1:14" ht="18.75" thickTop="1" thickBot="1" x14ac:dyDescent="0.35">
      <c r="A2" s="99"/>
      <c r="B2" s="101" t="s">
        <v>102</v>
      </c>
      <c r="C2" s="101" t="s">
        <v>61</v>
      </c>
      <c r="D2" s="101" t="s">
        <v>62</v>
      </c>
      <c r="E2" s="101" t="s">
        <v>63</v>
      </c>
      <c r="F2" s="101" t="s">
        <v>60</v>
      </c>
      <c r="G2" s="101" t="s">
        <v>95</v>
      </c>
      <c r="H2" s="101" t="s">
        <v>203</v>
      </c>
      <c r="J2" s="157" t="str">
        <f>$H$2</f>
        <v>2017-18</v>
      </c>
      <c r="K2" s="157"/>
      <c r="L2" s="157"/>
      <c r="M2" s="157"/>
      <c r="N2" s="157"/>
    </row>
    <row r="3" spans="1:14" ht="16.5" thickTop="1" thickBot="1" x14ac:dyDescent="0.3">
      <c r="C3" s="105" t="s">
        <v>285</v>
      </c>
      <c r="G3" s="7">
        <v>2</v>
      </c>
      <c r="H3" s="7"/>
      <c r="J3" s="33" t="s">
        <v>25</v>
      </c>
      <c r="L3" s="34" t="s">
        <v>26</v>
      </c>
      <c r="N3" s="34" t="s">
        <v>200</v>
      </c>
    </row>
    <row r="4" spans="1:14" x14ac:dyDescent="0.25">
      <c r="A4" s="37" t="s">
        <v>28</v>
      </c>
      <c r="B4" s="65">
        <v>4400842</v>
      </c>
      <c r="C4" s="65">
        <v>4450139</v>
      </c>
      <c r="D4" s="65">
        <v>4489675</v>
      </c>
      <c r="E4" s="65">
        <v>4570537</v>
      </c>
      <c r="F4" s="65">
        <v>4652227</v>
      </c>
      <c r="G4" s="65">
        <v>4864254</v>
      </c>
      <c r="H4" s="65">
        <v>5015308</v>
      </c>
      <c r="J4" s="38" t="str">
        <f>TEXT(H4,"#,###,###")</f>
        <v>5,015,308</v>
      </c>
      <c r="L4" s="39">
        <f>H4/G4-1</f>
        <v>3.1053888222120074E-2</v>
      </c>
      <c r="N4" s="39">
        <f t="shared" ref="N4:N9" si="0">H4/B4-1</f>
        <v>0.13962464455665535</v>
      </c>
    </row>
    <row r="5" spans="1:14" x14ac:dyDescent="0.25">
      <c r="A5" s="41" t="s">
        <v>4</v>
      </c>
      <c r="B5" s="65">
        <v>2284194</v>
      </c>
      <c r="C5" s="65">
        <v>2301001</v>
      </c>
      <c r="D5" s="65">
        <v>2313930</v>
      </c>
      <c r="E5" s="65">
        <v>2348167</v>
      </c>
      <c r="F5" s="65">
        <v>2388686</v>
      </c>
      <c r="G5" s="65">
        <v>2500569</v>
      </c>
      <c r="H5" s="65">
        <v>2582697</v>
      </c>
      <c r="J5" s="38" t="str">
        <f>TEXT(H5,"#,###,###")</f>
        <v>2,582,697</v>
      </c>
      <c r="L5" s="39">
        <f t="shared" ref="L5:L9" si="1">H5/G5-1</f>
        <v>3.284372476824271E-2</v>
      </c>
      <c r="N5" s="39">
        <f t="shared" si="0"/>
        <v>0.1306819823535128</v>
      </c>
    </row>
    <row r="6" spans="1:14" x14ac:dyDescent="0.25">
      <c r="A6" s="41" t="s">
        <v>5</v>
      </c>
      <c r="B6" s="65">
        <v>2116648</v>
      </c>
      <c r="C6" s="65">
        <v>2149066</v>
      </c>
      <c r="D6" s="65">
        <v>2175745</v>
      </c>
      <c r="E6" s="65">
        <v>2222364</v>
      </c>
      <c r="F6" s="65">
        <v>2263536</v>
      </c>
      <c r="G6" s="65">
        <v>2363685</v>
      </c>
      <c r="H6" s="65">
        <v>2432566</v>
      </c>
      <c r="J6" s="38" t="str">
        <f>TEXT(H6,"#,###,###")</f>
        <v>2,432,566</v>
      </c>
      <c r="L6" s="39">
        <f t="shared" si="1"/>
        <v>2.9141361898899376E-2</v>
      </c>
      <c r="N6" s="39">
        <f t="shared" si="0"/>
        <v>0.14925391468019256</v>
      </c>
    </row>
    <row r="7" spans="1:14" x14ac:dyDescent="0.25">
      <c r="A7" s="37" t="s">
        <v>6</v>
      </c>
      <c r="B7" s="65">
        <v>3172126</v>
      </c>
      <c r="C7" s="65">
        <v>3202434</v>
      </c>
      <c r="D7" s="65">
        <v>3238934</v>
      </c>
      <c r="E7" s="65">
        <v>3273259</v>
      </c>
      <c r="F7" s="65">
        <v>3340094</v>
      </c>
      <c r="G7" s="65">
        <v>3433844</v>
      </c>
      <c r="H7" s="65">
        <v>3527089</v>
      </c>
      <c r="J7" s="38" t="str">
        <f>TEXT(H7,"#,###,###")</f>
        <v>3,527,089</v>
      </c>
      <c r="L7" s="39">
        <f t="shared" si="1"/>
        <v>2.7154698932158938E-2</v>
      </c>
      <c r="N7" s="39">
        <f t="shared" si="0"/>
        <v>0.1119006622057257</v>
      </c>
    </row>
    <row r="8" spans="1:14" x14ac:dyDescent="0.25">
      <c r="A8" s="37" t="s">
        <v>29</v>
      </c>
      <c r="B8" s="65">
        <v>37538</v>
      </c>
      <c r="C8" s="65">
        <v>38118.43</v>
      </c>
      <c r="D8" s="65">
        <v>38724.76</v>
      </c>
      <c r="E8" s="65">
        <v>40299</v>
      </c>
      <c r="F8" s="65">
        <v>41785</v>
      </c>
      <c r="G8" s="65">
        <v>42133.59</v>
      </c>
      <c r="H8" s="65">
        <v>43611</v>
      </c>
      <c r="J8" s="38" t="str">
        <f>TEXT(H8,"$###,###")</f>
        <v>$43,611</v>
      </c>
      <c r="L8" s="39">
        <f t="shared" si="1"/>
        <v>3.5064897152129682E-2</v>
      </c>
      <c r="N8" s="39">
        <f t="shared" si="0"/>
        <v>0.16178272683680528</v>
      </c>
    </row>
    <row r="9" spans="1:14" x14ac:dyDescent="0.25">
      <c r="A9" s="37" t="s">
        <v>7</v>
      </c>
      <c r="B9" s="65">
        <v>159429620007</v>
      </c>
      <c r="C9" s="65">
        <v>164849227923</v>
      </c>
      <c r="D9" s="65">
        <v>171425227026</v>
      </c>
      <c r="E9" s="65">
        <v>178228138570</v>
      </c>
      <c r="F9" s="65">
        <v>187626643956</v>
      </c>
      <c r="G9" s="65">
        <v>197549552712</v>
      </c>
      <c r="H9" s="65">
        <v>210677544000</v>
      </c>
      <c r="J9" s="38" t="str">
        <f>TEXT(H9/1000000000,"$#,###.0")&amp;" bil"</f>
        <v>$210.7 bil</v>
      </c>
      <c r="L9" s="39">
        <f t="shared" si="1"/>
        <v>6.6454168626434607E-2</v>
      </c>
      <c r="N9" s="39">
        <f t="shared" si="0"/>
        <v>0.32144543774707546</v>
      </c>
    </row>
    <row r="10" spans="1:14" x14ac:dyDescent="0.25">
      <c r="A10" s="37"/>
    </row>
    <row r="11" spans="1:14" x14ac:dyDescent="0.25">
      <c r="A11" s="37" t="s">
        <v>30</v>
      </c>
      <c r="B11" s="65">
        <v>3903589</v>
      </c>
      <c r="C11" s="65">
        <v>3955302</v>
      </c>
      <c r="D11" s="65">
        <v>3995612</v>
      </c>
      <c r="E11" s="65">
        <v>4083986</v>
      </c>
      <c r="F11" s="65">
        <v>4149390</v>
      </c>
      <c r="G11" s="65">
        <v>4341063</v>
      </c>
      <c r="H11" s="65">
        <v>4475665</v>
      </c>
    </row>
    <row r="12" spans="1:14" x14ac:dyDescent="0.25">
      <c r="A12" s="37" t="s">
        <v>31</v>
      </c>
      <c r="B12" s="65">
        <v>497253</v>
      </c>
      <c r="C12" s="65">
        <v>494837</v>
      </c>
      <c r="D12" s="65">
        <v>494063</v>
      </c>
      <c r="E12" s="65">
        <v>486551</v>
      </c>
      <c r="F12" s="65">
        <v>502837</v>
      </c>
      <c r="G12" s="65">
        <v>523191</v>
      </c>
      <c r="H12" s="65">
        <v>539643</v>
      </c>
    </row>
    <row r="13" spans="1:14" x14ac:dyDescent="0.25">
      <c r="A13" s="37"/>
      <c r="B13" s="37"/>
    </row>
    <row r="14" spans="1:14" ht="15.75" thickBot="1" x14ac:dyDescent="0.3">
      <c r="A14" s="70" t="s">
        <v>32</v>
      </c>
      <c r="B14" s="70"/>
      <c r="C14" s="71"/>
      <c r="D14" s="33"/>
      <c r="E14" s="33"/>
      <c r="F14" s="33"/>
      <c r="G14" s="33"/>
      <c r="H14" s="33"/>
      <c r="J14" s="70" t="s">
        <v>33</v>
      </c>
    </row>
    <row r="15" spans="1:14" x14ac:dyDescent="0.25">
      <c r="A15" s="79" t="s">
        <v>64</v>
      </c>
      <c r="B15" s="79"/>
      <c r="C15" s="80"/>
      <c r="D15" s="80"/>
      <c r="E15" s="80"/>
      <c r="F15" s="80"/>
      <c r="G15" s="65">
        <v>92259</v>
      </c>
      <c r="H15" s="65">
        <v>90785</v>
      </c>
      <c r="J15" s="102">
        <f t="shared" ref="J15:J34" si="2">IF(H15="np",0,H15/$H$34)</f>
        <v>1.8101580202053394E-2</v>
      </c>
    </row>
    <row r="16" spans="1:14" x14ac:dyDescent="0.25">
      <c r="A16" s="79" t="s">
        <v>65</v>
      </c>
      <c r="B16" s="79"/>
      <c r="C16" s="80"/>
      <c r="D16" s="80"/>
      <c r="E16" s="80"/>
      <c r="F16" s="80"/>
      <c r="G16" s="65">
        <v>11850</v>
      </c>
      <c r="H16" s="65">
        <v>10811</v>
      </c>
      <c r="J16" s="102">
        <f t="shared" si="2"/>
        <v>2.1556004137731921E-3</v>
      </c>
    </row>
    <row r="17" spans="1:10" x14ac:dyDescent="0.25">
      <c r="A17" s="79" t="s">
        <v>66</v>
      </c>
      <c r="B17" s="79"/>
      <c r="C17" s="80"/>
      <c r="D17" s="80"/>
      <c r="E17" s="80"/>
      <c r="F17" s="80"/>
      <c r="G17" s="65">
        <v>302742</v>
      </c>
      <c r="H17" s="65">
        <v>313657</v>
      </c>
      <c r="J17" s="102">
        <f t="shared" si="2"/>
        <v>6.2539927757178621E-2</v>
      </c>
    </row>
    <row r="18" spans="1:10" x14ac:dyDescent="0.25">
      <c r="A18" s="79" t="s">
        <v>67</v>
      </c>
      <c r="B18" s="79"/>
      <c r="C18" s="80"/>
      <c r="D18" s="80"/>
      <c r="E18" s="80"/>
      <c r="F18" s="80"/>
      <c r="G18" s="65">
        <v>34054</v>
      </c>
      <c r="H18" s="65">
        <v>35221</v>
      </c>
      <c r="J18" s="102">
        <f t="shared" si="2"/>
        <v>7.0226993038114511E-3</v>
      </c>
    </row>
    <row r="19" spans="1:10" x14ac:dyDescent="0.25">
      <c r="A19" s="79" t="s">
        <v>68</v>
      </c>
      <c r="B19" s="79"/>
      <c r="C19" s="80"/>
      <c r="D19" s="80"/>
      <c r="E19" s="80"/>
      <c r="F19" s="80"/>
      <c r="G19" s="65">
        <v>293034</v>
      </c>
      <c r="H19" s="65">
        <v>336539</v>
      </c>
      <c r="J19" s="102">
        <f t="shared" si="2"/>
        <v>6.7102359416410712E-2</v>
      </c>
    </row>
    <row r="20" spans="1:10" x14ac:dyDescent="0.25">
      <c r="A20" s="79" t="s">
        <v>69</v>
      </c>
      <c r="B20" s="79"/>
      <c r="C20" s="80"/>
      <c r="D20" s="80"/>
      <c r="E20" s="80"/>
      <c r="F20" s="80"/>
      <c r="G20" s="65">
        <v>205760</v>
      </c>
      <c r="H20" s="65">
        <v>209903</v>
      </c>
      <c r="J20" s="102">
        <f t="shared" si="2"/>
        <v>4.1852464494703021E-2</v>
      </c>
    </row>
    <row r="21" spans="1:10" x14ac:dyDescent="0.25">
      <c r="A21" s="79" t="s">
        <v>70</v>
      </c>
      <c r="B21" s="79"/>
      <c r="C21" s="80"/>
      <c r="D21" s="80"/>
      <c r="E21" s="80"/>
      <c r="F21" s="80"/>
      <c r="G21" s="65">
        <v>433388</v>
      </c>
      <c r="H21" s="65">
        <v>451678</v>
      </c>
      <c r="J21" s="102">
        <f t="shared" si="2"/>
        <v>9.0059872693760784E-2</v>
      </c>
    </row>
    <row r="22" spans="1:10" x14ac:dyDescent="0.25">
      <c r="A22" s="79" t="s">
        <v>71</v>
      </c>
      <c r="B22" s="79"/>
      <c r="C22" s="80"/>
      <c r="D22" s="80"/>
      <c r="E22" s="80"/>
      <c r="F22" s="80"/>
      <c r="G22" s="65">
        <v>345266</v>
      </c>
      <c r="H22" s="65">
        <v>354094</v>
      </c>
      <c r="J22" s="102">
        <f t="shared" si="2"/>
        <v>7.0602642948349337E-2</v>
      </c>
    </row>
    <row r="23" spans="1:10" x14ac:dyDescent="0.25">
      <c r="A23" s="79" t="s">
        <v>72</v>
      </c>
      <c r="B23" s="79"/>
      <c r="C23" s="80"/>
      <c r="D23" s="80"/>
      <c r="E23" s="80"/>
      <c r="F23" s="80"/>
      <c r="G23" s="65">
        <v>169596</v>
      </c>
      <c r="H23" s="65">
        <v>194229</v>
      </c>
      <c r="J23" s="102">
        <f t="shared" si="2"/>
        <v>3.8727232704352355E-2</v>
      </c>
    </row>
    <row r="24" spans="1:10" x14ac:dyDescent="0.25">
      <c r="A24" s="79" t="s">
        <v>73</v>
      </c>
      <c r="B24" s="79"/>
      <c r="C24" s="80"/>
      <c r="D24" s="80"/>
      <c r="E24" s="80"/>
      <c r="F24" s="80"/>
      <c r="G24" s="65">
        <v>85191</v>
      </c>
      <c r="H24" s="65">
        <v>85582</v>
      </c>
      <c r="J24" s="102">
        <f t="shared" si="2"/>
        <v>1.7064156378830572E-2</v>
      </c>
    </row>
    <row r="25" spans="1:10" x14ac:dyDescent="0.25">
      <c r="A25" s="79" t="s">
        <v>74</v>
      </c>
      <c r="B25" s="79"/>
      <c r="C25" s="80"/>
      <c r="D25" s="80"/>
      <c r="E25" s="80"/>
      <c r="F25" s="80"/>
      <c r="G25" s="65">
        <v>202805</v>
      </c>
      <c r="H25" s="65">
        <v>208112</v>
      </c>
      <c r="J25" s="102">
        <f t="shared" si="2"/>
        <v>4.1495357812521186E-2</v>
      </c>
    </row>
    <row r="26" spans="1:10" x14ac:dyDescent="0.25">
      <c r="A26" s="79" t="s">
        <v>75</v>
      </c>
      <c r="B26" s="79"/>
      <c r="C26" s="80"/>
      <c r="D26" s="80"/>
      <c r="E26" s="80"/>
      <c r="F26" s="80"/>
      <c r="G26" s="65">
        <v>83571</v>
      </c>
      <c r="H26" s="65">
        <v>91800</v>
      </c>
      <c r="J26" s="102">
        <f t="shared" si="2"/>
        <v>1.8303960594244661E-2</v>
      </c>
    </row>
    <row r="27" spans="1:10" x14ac:dyDescent="0.25">
      <c r="A27" s="79" t="s">
        <v>76</v>
      </c>
      <c r="B27" s="79"/>
      <c r="C27" s="80"/>
      <c r="D27" s="80"/>
      <c r="E27" s="80"/>
      <c r="F27" s="80"/>
      <c r="G27" s="65">
        <v>376776</v>
      </c>
      <c r="H27" s="65">
        <v>419870</v>
      </c>
      <c r="J27" s="102">
        <f t="shared" si="2"/>
        <v>8.3717689920539282E-2</v>
      </c>
    </row>
    <row r="28" spans="1:10" x14ac:dyDescent="0.25">
      <c r="A28" s="79" t="s">
        <v>77</v>
      </c>
      <c r="B28" s="79"/>
      <c r="C28" s="80"/>
      <c r="D28" s="80"/>
      <c r="E28" s="80"/>
      <c r="F28" s="80"/>
      <c r="G28" s="65">
        <v>431729</v>
      </c>
      <c r="H28" s="65">
        <v>492708</v>
      </c>
      <c r="J28" s="102">
        <f t="shared" si="2"/>
        <v>9.824082588746294E-2</v>
      </c>
    </row>
    <row r="29" spans="1:10" x14ac:dyDescent="0.25">
      <c r="A29" s="79" t="s">
        <v>78</v>
      </c>
      <c r="B29" s="79"/>
      <c r="C29" s="80"/>
      <c r="D29" s="80"/>
      <c r="E29" s="80"/>
      <c r="F29" s="80"/>
      <c r="G29" s="65">
        <v>234578</v>
      </c>
      <c r="H29" s="65">
        <v>220962</v>
      </c>
      <c r="J29" s="102">
        <f t="shared" si="2"/>
        <v>4.4057513516617526E-2</v>
      </c>
    </row>
    <row r="30" spans="1:10" x14ac:dyDescent="0.25">
      <c r="A30" s="79" t="s">
        <v>79</v>
      </c>
      <c r="B30" s="79"/>
      <c r="C30" s="80"/>
      <c r="D30" s="80"/>
      <c r="E30" s="80"/>
      <c r="F30" s="80"/>
      <c r="G30" s="65">
        <v>385099</v>
      </c>
      <c r="H30" s="65">
        <v>400730</v>
      </c>
      <c r="J30" s="102">
        <f t="shared" si="2"/>
        <v>7.9901373953503954E-2</v>
      </c>
    </row>
    <row r="31" spans="1:10" x14ac:dyDescent="0.25">
      <c r="A31" s="79" t="s">
        <v>80</v>
      </c>
      <c r="B31" s="79"/>
      <c r="C31" s="80"/>
      <c r="D31" s="80"/>
      <c r="E31" s="80"/>
      <c r="F31" s="80"/>
      <c r="G31" s="65">
        <v>511500</v>
      </c>
      <c r="H31" s="65">
        <v>552940</v>
      </c>
      <c r="J31" s="102">
        <f t="shared" si="2"/>
        <v>0.11025045720023575</v>
      </c>
    </row>
    <row r="32" spans="1:10" x14ac:dyDescent="0.25">
      <c r="A32" s="79" t="s">
        <v>81</v>
      </c>
      <c r="B32" s="79"/>
      <c r="C32" s="80"/>
      <c r="D32" s="80"/>
      <c r="E32" s="80"/>
      <c r="F32" s="80"/>
      <c r="G32" s="65">
        <v>100425</v>
      </c>
      <c r="H32" s="65">
        <v>114349</v>
      </c>
      <c r="J32" s="102">
        <f t="shared" si="2"/>
        <v>2.2799995533674105E-2</v>
      </c>
    </row>
    <row r="33" spans="1:14" x14ac:dyDescent="0.25">
      <c r="A33" s="79" t="s">
        <v>82</v>
      </c>
      <c r="B33" s="79"/>
      <c r="C33" s="80"/>
      <c r="D33" s="80"/>
      <c r="E33" s="80"/>
      <c r="F33" s="80"/>
      <c r="G33" s="65">
        <v>145139</v>
      </c>
      <c r="H33" s="65">
        <v>163215</v>
      </c>
      <c r="J33" s="102">
        <f t="shared" si="2"/>
        <v>3.2543365233002636E-2</v>
      </c>
    </row>
    <row r="34" spans="1:14" ht="15.75" thickBot="1" x14ac:dyDescent="0.3">
      <c r="A34" s="83" t="s">
        <v>83</v>
      </c>
      <c r="B34" s="83"/>
      <c r="C34" s="84"/>
      <c r="D34" s="84"/>
      <c r="E34" s="84"/>
      <c r="F34" s="84"/>
      <c r="G34" s="85">
        <v>4864254</v>
      </c>
      <c r="H34" s="85">
        <v>5015308</v>
      </c>
      <c r="J34" s="86">
        <f t="shared" si="2"/>
        <v>1</v>
      </c>
    </row>
    <row r="35" spans="1:14" ht="15.75" thickTop="1" x14ac:dyDescent="0.25">
      <c r="G35" s="87"/>
      <c r="H35" s="87"/>
      <c r="J35" s="91"/>
      <c r="K35" s="91"/>
      <c r="L35" s="91"/>
      <c r="M35" s="91"/>
      <c r="N35" s="91"/>
    </row>
    <row r="36" spans="1:14" ht="15.75" thickBot="1" x14ac:dyDescent="0.3">
      <c r="J36" s="33" t="s">
        <v>25</v>
      </c>
      <c r="L36" s="34" t="s">
        <v>26</v>
      </c>
      <c r="N36" s="34" t="s">
        <v>200</v>
      </c>
    </row>
    <row r="37" spans="1:14" x14ac:dyDescent="0.25">
      <c r="A37" s="37" t="s">
        <v>10</v>
      </c>
      <c r="B37" s="65"/>
      <c r="C37" s="65"/>
      <c r="D37" s="65"/>
      <c r="E37" s="65"/>
      <c r="F37" s="65"/>
      <c r="G37" s="65"/>
      <c r="H37" s="65"/>
      <c r="J37" s="38"/>
      <c r="L37" s="39"/>
      <c r="N37" s="39"/>
    </row>
    <row r="38" spans="1:14" x14ac:dyDescent="0.25">
      <c r="A38" s="37" t="s">
        <v>11</v>
      </c>
      <c r="B38" s="65"/>
      <c r="C38" s="65"/>
      <c r="D38" s="65"/>
      <c r="E38" s="65"/>
      <c r="F38" s="65"/>
      <c r="G38" s="65"/>
      <c r="H38" s="65"/>
      <c r="J38" s="38"/>
      <c r="L38" s="39"/>
      <c r="N38" s="39"/>
    </row>
    <row r="39" spans="1:14" x14ac:dyDescent="0.25">
      <c r="A39" s="37" t="s">
        <v>12</v>
      </c>
      <c r="B39" s="37"/>
      <c r="G39" s="65"/>
      <c r="H39" s="65"/>
      <c r="J39" s="38" t="str">
        <f>TEXT(H39,"#,###,###")</f>
        <v/>
      </c>
      <c r="L39" s="81"/>
      <c r="N39" s="38"/>
    </row>
    <row r="40" spans="1:14" x14ac:dyDescent="0.25">
      <c r="A40" s="37" t="s">
        <v>34</v>
      </c>
      <c r="B40" s="65"/>
      <c r="C40" s="65"/>
      <c r="D40" s="65"/>
      <c r="E40" s="65"/>
      <c r="F40" s="65"/>
      <c r="G40" s="65"/>
      <c r="H40" s="65"/>
      <c r="J40" s="38"/>
    </row>
    <row r="42" spans="1:14" x14ac:dyDescent="0.25">
      <c r="A42" s="79"/>
      <c r="B42" s="79"/>
      <c r="G42" s="87"/>
      <c r="H42" s="87"/>
      <c r="J42" s="91"/>
      <c r="K42" s="91"/>
      <c r="L42" s="91"/>
      <c r="M42" s="91"/>
      <c r="N42" s="91"/>
    </row>
    <row r="43" spans="1:14" ht="15.75" thickBot="1" x14ac:dyDescent="0.3">
      <c r="A43" s="90" t="s">
        <v>14</v>
      </c>
      <c r="B43" s="90"/>
      <c r="J43" s="88" t="s">
        <v>25</v>
      </c>
      <c r="K43" s="33"/>
      <c r="L43" s="33" t="s">
        <v>27</v>
      </c>
      <c r="M43" s="33"/>
      <c r="N43" s="33" t="s">
        <v>25</v>
      </c>
    </row>
    <row r="44" spans="1:14" x14ac:dyDescent="0.25">
      <c r="A44" s="79" t="s">
        <v>15</v>
      </c>
      <c r="B44" s="79"/>
      <c r="C44" s="65"/>
      <c r="D44" s="65"/>
      <c r="E44" s="65"/>
      <c r="F44" s="65"/>
      <c r="G44" s="65"/>
      <c r="H44" s="65"/>
      <c r="J44" s="38" t="str">
        <f>TEXT(H44,"#,###,###")</f>
        <v/>
      </c>
      <c r="L44" s="81"/>
      <c r="N44" s="38"/>
    </row>
    <row r="45" spans="1:14" x14ac:dyDescent="0.25">
      <c r="A45" s="103" t="s">
        <v>16</v>
      </c>
      <c r="B45" s="103"/>
      <c r="C45" s="65"/>
      <c r="D45" s="65"/>
      <c r="E45" s="65"/>
      <c r="F45" s="65"/>
      <c r="G45" s="65"/>
      <c r="H45" s="65"/>
      <c r="J45" s="38" t="str">
        <f>TEXT(H45,"#,###,###")</f>
        <v/>
      </c>
      <c r="L45" s="81"/>
      <c r="N45" s="38"/>
    </row>
    <row r="46" spans="1:14" x14ac:dyDescent="0.25">
      <c r="A46" s="103" t="s">
        <v>17</v>
      </c>
      <c r="B46" s="103"/>
      <c r="C46" s="65"/>
      <c r="D46" s="65"/>
      <c r="E46" s="65"/>
      <c r="F46" s="65"/>
      <c r="G46" s="65"/>
      <c r="H46" s="65"/>
      <c r="J46" s="38" t="str">
        <f>TEXT(H46,"#,###,###")</f>
        <v/>
      </c>
      <c r="L46" s="81"/>
      <c r="N46" s="38"/>
    </row>
    <row r="47" spans="1:14" x14ac:dyDescent="0.25">
      <c r="A47" s="79" t="s">
        <v>18</v>
      </c>
      <c r="B47" s="79"/>
      <c r="C47" s="65"/>
      <c r="D47" s="65"/>
      <c r="E47" s="65"/>
      <c r="F47" s="65"/>
      <c r="G47" s="65"/>
      <c r="H47" s="65"/>
      <c r="J47" s="38" t="str">
        <f>TEXT(H47,"#,###,###")</f>
        <v/>
      </c>
      <c r="L47" s="81"/>
      <c r="N47" s="38"/>
    </row>
    <row r="48" spans="1:14" ht="15.75" thickBot="1" x14ac:dyDescent="0.3">
      <c r="A48" s="90" t="s">
        <v>19</v>
      </c>
      <c r="B48" s="90"/>
      <c r="C48" s="65"/>
      <c r="D48" s="65"/>
      <c r="E48" s="65"/>
      <c r="F48" s="65"/>
      <c r="G48" s="65"/>
      <c r="H48" s="65"/>
    </row>
    <row r="49" spans="1:14" x14ac:dyDescent="0.25">
      <c r="A49" s="79" t="s">
        <v>20</v>
      </c>
      <c r="B49" s="79"/>
      <c r="C49" s="65"/>
      <c r="D49" s="65"/>
      <c r="E49" s="65"/>
      <c r="F49" s="65"/>
      <c r="G49" s="65"/>
      <c r="H49" s="65"/>
      <c r="J49" s="38" t="str">
        <f>TEXT(H49,"#,###,###")</f>
        <v/>
      </c>
      <c r="L49" s="81"/>
      <c r="N49" s="38"/>
    </row>
    <row r="50" spans="1:14" x14ac:dyDescent="0.25">
      <c r="A50" s="79" t="s">
        <v>21</v>
      </c>
      <c r="B50" s="79"/>
      <c r="C50" s="65"/>
      <c r="D50" s="65"/>
      <c r="E50" s="65"/>
      <c r="F50" s="65"/>
      <c r="G50" s="65"/>
      <c r="H50" s="65"/>
      <c r="J50" s="38" t="str">
        <f>TEXT(H50,"#,###,###")</f>
        <v/>
      </c>
      <c r="L50" s="81"/>
      <c r="N50" s="38"/>
    </row>
    <row r="51" spans="1:14" x14ac:dyDescent="0.25">
      <c r="A51" s="79" t="s">
        <v>22</v>
      </c>
      <c r="B51" s="79"/>
      <c r="C51" s="65"/>
      <c r="D51" s="65"/>
      <c r="E51" s="65"/>
      <c r="F51" s="65"/>
      <c r="G51" s="65"/>
      <c r="H51" s="65"/>
      <c r="J51" s="38" t="str">
        <f>TEXT(H51,"#,###,###")</f>
        <v/>
      </c>
      <c r="L51" s="81"/>
      <c r="N51" s="38"/>
    </row>
    <row r="52" spans="1:14" x14ac:dyDescent="0.25">
      <c r="A52" s="79" t="s">
        <v>23</v>
      </c>
      <c r="B52" s="79"/>
      <c r="C52" s="65"/>
      <c r="D52" s="65"/>
      <c r="E52" s="65"/>
      <c r="F52" s="65"/>
      <c r="G52" s="65"/>
      <c r="H52" s="65"/>
      <c r="J52" s="38" t="str">
        <f>TEXT(H52,"#,###,###")</f>
        <v/>
      </c>
      <c r="L52" s="81"/>
      <c r="N52" s="38"/>
    </row>
    <row r="54" spans="1:14" ht="15.75" thickBot="1" x14ac:dyDescent="0.3">
      <c r="J54" s="33" t="s">
        <v>25</v>
      </c>
      <c r="L54" s="34" t="s">
        <v>26</v>
      </c>
      <c r="N54" s="34" t="s">
        <v>200</v>
      </c>
    </row>
    <row r="55" spans="1:14" x14ac:dyDescent="0.25">
      <c r="A55" s="79" t="s">
        <v>93</v>
      </c>
      <c r="B55" s="65"/>
      <c r="C55" s="65"/>
      <c r="D55" s="65"/>
      <c r="E55" s="65"/>
      <c r="F55" s="65"/>
      <c r="G55" s="65"/>
      <c r="H55" s="65"/>
      <c r="J55" s="38"/>
      <c r="L55" s="39"/>
      <c r="N55" s="39"/>
    </row>
    <row r="56" spans="1:14" x14ac:dyDescent="0.25">
      <c r="A56" s="79" t="s">
        <v>94</v>
      </c>
      <c r="B56" s="65"/>
      <c r="C56" s="65"/>
      <c r="D56" s="65"/>
      <c r="E56" s="65"/>
      <c r="F56" s="65"/>
      <c r="G56" s="65"/>
      <c r="H56" s="65"/>
      <c r="J56" s="38"/>
      <c r="L56" s="39"/>
      <c r="N56" s="39"/>
    </row>
    <row r="57" spans="1:14" ht="15.75" thickBot="1" x14ac:dyDescent="0.3">
      <c r="A57" s="83" t="s">
        <v>54</v>
      </c>
      <c r="B57" s="85"/>
      <c r="C57" s="85"/>
      <c r="D57" s="85"/>
      <c r="E57" s="85"/>
      <c r="F57" s="85"/>
      <c r="G57" s="85"/>
      <c r="H57" s="85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F05B5-D2A4-4972-BEA9-6BA4DCA2E343}">
  <sheetPr codeName="Sheet7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Benalla</v>
      </c>
      <c r="T1" s="113"/>
      <c r="U1" s="113"/>
      <c r="V1" s="113"/>
      <c r="W1" s="113"/>
      <c r="X1" s="113"/>
      <c r="Y1" s="114" t="str">
        <f>Y3</f>
        <v>8.8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Victoria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203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287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122</v>
      </c>
      <c r="Y3" s="118" t="s">
        <v>220</v>
      </c>
      <c r="Z3" s="118"/>
      <c r="AB3" s="119" t="s">
        <v>25</v>
      </c>
      <c r="AD3" s="119" t="s">
        <v>26</v>
      </c>
      <c r="AF3" s="119" t="s">
        <v>200</v>
      </c>
    </row>
    <row r="4" spans="1:32" ht="15" customHeight="1" x14ac:dyDescent="0.25">
      <c r="A4" s="35" t="str">
        <f>"Table "&amp;$Y$3&amp;" "&amp;$U$3&amp;", "&amp;'State data for spotlight'!$C$3&amp;", "&amp;$Z$2</f>
        <v>Table 8.8 Benalla, Victoria,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10120</v>
      </c>
      <c r="U4" s="121">
        <v>10351</v>
      </c>
      <c r="V4" s="121">
        <v>10009</v>
      </c>
      <c r="W4" s="121">
        <v>10097</v>
      </c>
      <c r="X4" s="121">
        <v>9904</v>
      </c>
      <c r="Y4" s="121">
        <v>9907</v>
      </c>
      <c r="Z4" s="121">
        <v>10399</v>
      </c>
      <c r="AB4" s="122" t="str">
        <f>TEXT(Z4,"###,###")</f>
        <v>10,399</v>
      </c>
      <c r="AD4" s="123">
        <f>Z4/Y4-1</f>
        <v>4.9661855253860798E-2</v>
      </c>
      <c r="AF4" s="123">
        <f t="shared" ref="AF4:AF9" si="0">Z4/T4-1</f>
        <v>2.7569169960474316E-2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5259</v>
      </c>
      <c r="U5" s="121">
        <v>5324</v>
      </c>
      <c r="V5" s="121">
        <v>5144</v>
      </c>
      <c r="W5" s="121">
        <v>5133</v>
      </c>
      <c r="X5" s="121">
        <v>4981</v>
      </c>
      <c r="Y5" s="121">
        <v>5003</v>
      </c>
      <c r="Z5" s="121">
        <v>5337</v>
      </c>
      <c r="AB5" s="122" t="str">
        <f>TEXT(Z5,"###,###")</f>
        <v>5,337</v>
      </c>
      <c r="AD5" s="123">
        <f t="shared" ref="AD5:AD9" si="1">Z5/Y5-1</f>
        <v>6.6759944033579766E-2</v>
      </c>
      <c r="AF5" s="123">
        <f t="shared" si="0"/>
        <v>1.483171705647468E-2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4863</v>
      </c>
      <c r="U6" s="121">
        <v>5025</v>
      </c>
      <c r="V6" s="121">
        <v>4867</v>
      </c>
      <c r="W6" s="121">
        <v>4966</v>
      </c>
      <c r="X6" s="121">
        <v>4922</v>
      </c>
      <c r="Y6" s="121">
        <v>4904</v>
      </c>
      <c r="Z6" s="121">
        <v>5059</v>
      </c>
      <c r="AB6" s="122" t="str">
        <f>TEXT(Z6,"###,###")</f>
        <v>5,059</v>
      </c>
      <c r="AD6" s="123">
        <f t="shared" si="1"/>
        <v>3.1606851549755399E-2</v>
      </c>
      <c r="AF6" s="123">
        <f t="shared" si="0"/>
        <v>4.0304338885461588E-2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7215</v>
      </c>
      <c r="U7" s="121">
        <v>7199</v>
      </c>
      <c r="V7" s="121">
        <v>7100</v>
      </c>
      <c r="W7" s="121">
        <v>7077</v>
      </c>
      <c r="X7" s="121">
        <v>6910</v>
      </c>
      <c r="Y7" s="121">
        <v>6995</v>
      </c>
      <c r="Z7" s="121">
        <v>7307</v>
      </c>
      <c r="AB7" s="122" t="str">
        <f>TEXT(Z7,"###,###")</f>
        <v>7,307</v>
      </c>
      <c r="AD7" s="123">
        <f t="shared" si="1"/>
        <v>4.4603288062902147E-2</v>
      </c>
      <c r="AF7" s="123">
        <f t="shared" si="0"/>
        <v>1.2751212751212826E-2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10,399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7,307</v>
      </c>
      <c r="P8" s="48"/>
      <c r="S8" s="120" t="s">
        <v>88</v>
      </c>
      <c r="T8" s="121">
        <v>32324.959999999999</v>
      </c>
      <c r="U8" s="121">
        <v>30158</v>
      </c>
      <c r="V8" s="121">
        <v>32611</v>
      </c>
      <c r="W8" s="121">
        <v>32766</v>
      </c>
      <c r="X8" s="121">
        <v>34150.300000000003</v>
      </c>
      <c r="Y8" s="121">
        <v>35908</v>
      </c>
      <c r="Z8" s="121">
        <v>38571</v>
      </c>
      <c r="AB8" s="122" t="str">
        <f>TEXT(Z8,"$###,###")</f>
        <v>$38,571</v>
      </c>
      <c r="AD8" s="123">
        <f t="shared" si="1"/>
        <v>7.4161746685975194E-2</v>
      </c>
      <c r="AF8" s="123">
        <f t="shared" si="0"/>
        <v>0.19322653454172878</v>
      </c>
    </row>
    <row r="9" spans="1:32" x14ac:dyDescent="0.25">
      <c r="A9" s="52" t="s">
        <v>15</v>
      </c>
      <c r="B9" s="53"/>
      <c r="C9" s="54"/>
      <c r="D9" s="55">
        <f>AD104</f>
        <v>66.958361380902005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51.977555768441221</v>
      </c>
      <c r="P9" s="56" t="s">
        <v>89</v>
      </c>
      <c r="S9" s="120" t="s">
        <v>7</v>
      </c>
      <c r="T9" s="121">
        <v>272298690</v>
      </c>
      <c r="U9" s="121">
        <v>276934242</v>
      </c>
      <c r="V9" s="121">
        <v>281988437</v>
      </c>
      <c r="W9" s="121">
        <v>287191564</v>
      </c>
      <c r="X9" s="121">
        <v>294637704</v>
      </c>
      <c r="Y9" s="121">
        <v>308086427</v>
      </c>
      <c r="Z9" s="121">
        <v>330913566</v>
      </c>
      <c r="AB9" s="122" t="str">
        <f>TEXT(Z9/1000000,"$#,###.0")&amp;" mil"</f>
        <v>$330.9 mil</v>
      </c>
      <c r="AD9" s="123">
        <f t="shared" si="1"/>
        <v>7.4093296554086807E-2</v>
      </c>
      <c r="AF9" s="123">
        <f t="shared" si="0"/>
        <v>0.21525948582418808</v>
      </c>
    </row>
    <row r="10" spans="1:32" x14ac:dyDescent="0.25">
      <c r="A10" s="52" t="s">
        <v>18</v>
      </c>
      <c r="B10" s="53"/>
      <c r="C10" s="54"/>
      <c r="D10" s="55">
        <f>AD105</f>
        <v>18.569093182036735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48.063500752702886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86.725058163404952</v>
      </c>
      <c r="P11" s="56" t="s">
        <v>89</v>
      </c>
      <c r="S11" s="120" t="s">
        <v>30</v>
      </c>
      <c r="T11" s="125">
        <v>8321</v>
      </c>
      <c r="U11" s="125">
        <v>8598</v>
      </c>
      <c r="V11" s="125">
        <v>8268</v>
      </c>
      <c r="W11" s="125">
        <v>8360</v>
      </c>
      <c r="X11" s="125">
        <v>8245</v>
      </c>
      <c r="Y11" s="125">
        <v>8246</v>
      </c>
      <c r="Z11" s="125">
        <v>8635</v>
      </c>
    </row>
    <row r="12" spans="1:32" ht="28.5" customHeight="1" x14ac:dyDescent="0.25">
      <c r="A12" s="52" t="s">
        <v>20</v>
      </c>
      <c r="B12" s="54"/>
      <c r="C12" s="54"/>
      <c r="D12" s="55">
        <f>AD108</f>
        <v>19.828829695162998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24.182290953879843</v>
      </c>
      <c r="P12" s="56" t="s">
        <v>89</v>
      </c>
      <c r="S12" s="120" t="s">
        <v>31</v>
      </c>
      <c r="T12" s="125">
        <v>1797</v>
      </c>
      <c r="U12" s="125">
        <v>1755</v>
      </c>
      <c r="V12" s="125">
        <v>1747</v>
      </c>
      <c r="W12" s="125">
        <v>1740</v>
      </c>
      <c r="X12" s="125">
        <v>1659</v>
      </c>
      <c r="Y12" s="125">
        <v>1661</v>
      </c>
      <c r="Z12" s="125">
        <v>1766</v>
      </c>
    </row>
    <row r="13" spans="1:32" ht="15" customHeight="1" x14ac:dyDescent="0.25">
      <c r="A13" s="52" t="s">
        <v>21</v>
      </c>
      <c r="B13" s="54"/>
      <c r="C13" s="54"/>
      <c r="D13" s="55">
        <f>AD109</f>
        <v>15.097605538994133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18.847966150591404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31.724204250408693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611</v>
      </c>
      <c r="Z15" s="125">
        <v>727</v>
      </c>
      <c r="AB15" s="129">
        <f t="shared" ref="AB15:AB34" si="2">IF(Z15="np",0,Z15/$Z$34)</f>
        <v>6.9910568323877292E-2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49</v>
      </c>
      <c r="Z16" s="125">
        <v>59</v>
      </c>
      <c r="AB16" s="129">
        <f t="shared" si="2"/>
        <v>5.6736224636984326E-3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779</v>
      </c>
      <c r="Z17" s="125">
        <v>1001</v>
      </c>
      <c r="AB17" s="129">
        <f t="shared" si="2"/>
        <v>9.6259255697663235E-2</v>
      </c>
    </row>
    <row r="18" spans="1:28" x14ac:dyDescent="0.25">
      <c r="A18" s="82" t="str">
        <f>$S$1&amp;" ("&amp;$T$2&amp;" to "&amp;$Z$2&amp;")"</f>
        <v>Benalla (2011-12 to 2017-18)</v>
      </c>
      <c r="B18" s="82"/>
      <c r="C18" s="82"/>
      <c r="D18" s="82"/>
      <c r="E18" s="82"/>
      <c r="F18" s="82"/>
      <c r="G18" s="82" t="str">
        <f>$S$1&amp;" ("&amp;$T$2&amp;" to "&amp;$Z$2&amp;")"</f>
        <v>Benalla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94</v>
      </c>
      <c r="Z18" s="125">
        <v>99</v>
      </c>
      <c r="AB18" s="129">
        <f t="shared" si="2"/>
        <v>9.5201461679007594E-3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596</v>
      </c>
      <c r="Z19" s="125">
        <v>720</v>
      </c>
      <c r="AB19" s="129">
        <f t="shared" si="2"/>
        <v>6.9237426675641894E-2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285</v>
      </c>
      <c r="Z20" s="125">
        <v>298</v>
      </c>
      <c r="AB20" s="129">
        <f t="shared" si="2"/>
        <v>2.8656601596307337E-2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808</v>
      </c>
      <c r="Z21" s="125">
        <v>805</v>
      </c>
      <c r="AB21" s="129">
        <f t="shared" si="2"/>
        <v>7.741128954707184E-2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697</v>
      </c>
      <c r="Z22" s="125">
        <v>604</v>
      </c>
      <c r="AB22" s="129">
        <f t="shared" si="2"/>
        <v>5.8082507933455138E-2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401</v>
      </c>
      <c r="Z23" s="125">
        <v>444</v>
      </c>
      <c r="AB23" s="129">
        <f t="shared" si="2"/>
        <v>4.2696413116645834E-2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44</v>
      </c>
      <c r="Z24" s="125">
        <v>40</v>
      </c>
      <c r="AB24" s="129">
        <f t="shared" si="2"/>
        <v>3.8465237042023272E-3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241</v>
      </c>
      <c r="Z25" s="125">
        <v>250</v>
      </c>
      <c r="AB25" s="129">
        <f t="shared" si="2"/>
        <v>2.4040773151264544E-2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105</v>
      </c>
      <c r="Z26" s="125">
        <v>126</v>
      </c>
      <c r="AB26" s="129">
        <f t="shared" si="2"/>
        <v>1.2116549668237331E-2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340</v>
      </c>
      <c r="Z27" s="125">
        <v>379</v>
      </c>
      <c r="AB27" s="129">
        <f t="shared" si="2"/>
        <v>3.6445812097317051E-2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527</v>
      </c>
      <c r="Z28" s="125">
        <v>690</v>
      </c>
      <c r="AB28" s="129">
        <f t="shared" si="2"/>
        <v>6.6352533897490143E-2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608</v>
      </c>
      <c r="Z29" s="125">
        <v>549</v>
      </c>
      <c r="AB29" s="129">
        <f t="shared" si="2"/>
        <v>5.2793537840176943E-2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760</v>
      </c>
      <c r="Z30" s="125">
        <v>785</v>
      </c>
      <c r="AB30" s="129">
        <f t="shared" si="2"/>
        <v>7.5488027694970664E-2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1141</v>
      </c>
      <c r="Z31" s="125">
        <v>1223</v>
      </c>
      <c r="AB31" s="129">
        <f t="shared" si="2"/>
        <v>0.11760746225598616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215</v>
      </c>
      <c r="Z32" s="125">
        <v>214</v>
      </c>
      <c r="AB32" s="129">
        <f t="shared" si="2"/>
        <v>2.057890181748245E-2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269</v>
      </c>
      <c r="Z33" s="125">
        <v>309</v>
      </c>
      <c r="AB33" s="129">
        <f t="shared" si="2"/>
        <v>2.9714395614962977E-2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9907</v>
      </c>
      <c r="Z34" s="132">
        <v>10399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200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9</v>
      </c>
      <c r="Y44" s="125">
        <v>3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119</v>
      </c>
      <c r="Y45" s="125">
        <v>105</v>
      </c>
      <c r="Z45" s="125">
        <v>114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319</v>
      </c>
      <c r="Y46" s="125">
        <v>305</v>
      </c>
      <c r="Z46" s="125">
        <v>287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456</v>
      </c>
      <c r="Y47" s="125">
        <v>457</v>
      </c>
      <c r="Z47" s="125">
        <v>498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395</v>
      </c>
      <c r="Y48" s="125">
        <v>399</v>
      </c>
      <c r="Z48" s="125">
        <v>472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Benalla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437</v>
      </c>
      <c r="Y49" s="125">
        <v>458</v>
      </c>
      <c r="Z49" s="125">
        <v>483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341</v>
      </c>
      <c r="Y50" s="125">
        <v>335</v>
      </c>
      <c r="Z50" s="125">
        <v>358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396</v>
      </c>
      <c r="Y51" s="125">
        <v>385</v>
      </c>
      <c r="Z51" s="125">
        <v>380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434</v>
      </c>
      <c r="Y52" s="125">
        <v>446</v>
      </c>
      <c r="Z52" s="125">
        <v>443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514</v>
      </c>
      <c r="Y53" s="125">
        <v>497</v>
      </c>
      <c r="Z53" s="125">
        <v>521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580</v>
      </c>
      <c r="Y54" s="125">
        <v>601</v>
      </c>
      <c r="Z54" s="125">
        <v>611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456</v>
      </c>
      <c r="Y55" s="125">
        <v>469</v>
      </c>
      <c r="Z55" s="125">
        <v>530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292</v>
      </c>
      <c r="Y56" s="125">
        <v>307</v>
      </c>
      <c r="Z56" s="125">
        <v>299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111</v>
      </c>
      <c r="Y57" s="125">
        <v>127</v>
      </c>
      <c r="Z57" s="125">
        <v>129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67</v>
      </c>
      <c r="Y58" s="125">
        <v>60</v>
      </c>
      <c r="Z58" s="125">
        <v>78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22</v>
      </c>
      <c r="Y59" s="125">
        <v>23</v>
      </c>
      <c r="Z59" s="125">
        <v>29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28</v>
      </c>
      <c r="Y60" s="125">
        <v>25</v>
      </c>
      <c r="Z60" s="125">
        <v>25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4976</v>
      </c>
      <c r="Y61" s="125">
        <v>5003</v>
      </c>
      <c r="Z61" s="125">
        <v>5340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Benalla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118</v>
      </c>
      <c r="Y64" s="125">
        <v>135</v>
      </c>
      <c r="Z64" s="125">
        <v>105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329</v>
      </c>
      <c r="Y65" s="125">
        <v>296</v>
      </c>
      <c r="Z65" s="125">
        <v>323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428</v>
      </c>
      <c r="Y66" s="125">
        <v>448</v>
      </c>
      <c r="Z66" s="125">
        <v>423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440</v>
      </c>
      <c r="Y67" s="125">
        <v>455</v>
      </c>
      <c r="Z67" s="125">
        <v>477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356</v>
      </c>
      <c r="Y68" s="125">
        <v>368</v>
      </c>
      <c r="Z68" s="125">
        <v>375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354</v>
      </c>
      <c r="Y69" s="125">
        <v>359</v>
      </c>
      <c r="Z69" s="125">
        <v>368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409</v>
      </c>
      <c r="Y70" s="125">
        <v>380</v>
      </c>
      <c r="Z70" s="125">
        <v>371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502</v>
      </c>
      <c r="Y71" s="125">
        <v>504</v>
      </c>
      <c r="Z71" s="125">
        <v>511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601</v>
      </c>
      <c r="Y72" s="125">
        <v>545</v>
      </c>
      <c r="Z72" s="125">
        <v>561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543</v>
      </c>
      <c r="Y73" s="125">
        <v>577</v>
      </c>
      <c r="Z73" s="125">
        <v>633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450</v>
      </c>
      <c r="Y74" s="125">
        <v>445</v>
      </c>
      <c r="Z74" s="125">
        <v>436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213</v>
      </c>
      <c r="Y75" s="125">
        <v>217</v>
      </c>
      <c r="Z75" s="125">
        <v>241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74</v>
      </c>
      <c r="Y76" s="125">
        <v>80</v>
      </c>
      <c r="Z76" s="125">
        <v>87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55</v>
      </c>
      <c r="Y77" s="125">
        <v>49</v>
      </c>
      <c r="Z77" s="125">
        <v>51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32</v>
      </c>
      <c r="Y78" s="125">
        <v>25</v>
      </c>
      <c r="Z78" s="125">
        <v>32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16</v>
      </c>
      <c r="Y79" s="125">
        <v>20</v>
      </c>
      <c r="Z79" s="125">
        <v>22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4925</v>
      </c>
      <c r="Y80" s="125">
        <v>4904</v>
      </c>
      <c r="Z80" s="125">
        <v>5057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Benalla</v>
      </c>
      <c r="D82" s="154"/>
      <c r="E82" s="154"/>
      <c r="F82" s="154"/>
      <c r="G82" s="154"/>
      <c r="H82" s="93"/>
      <c r="I82" s="93"/>
      <c r="J82" s="155" t="str">
        <f>'State data for spotlight'!A1</f>
        <v>Victoria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211</v>
      </c>
      <c r="G83" s="156"/>
      <c r="H83" s="94"/>
      <c r="I83" s="94"/>
      <c r="J83" s="94"/>
      <c r="K83" s="94"/>
      <c r="L83" s="156" t="s">
        <v>0</v>
      </c>
      <c r="M83" s="156"/>
      <c r="N83" s="156" t="s">
        <v>211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312</v>
      </c>
      <c r="Y83" s="125">
        <v>342</v>
      </c>
      <c r="Z83" s="125">
        <v>368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212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212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328</v>
      </c>
      <c r="Y84" s="125">
        <v>329</v>
      </c>
      <c r="Z84" s="125">
        <v>318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10,399</v>
      </c>
      <c r="D85" s="96">
        <f t="shared" ref="D85:D90" si="4">AD4</f>
        <v>4.9661855253860798E-2</v>
      </c>
      <c r="E85" s="97">
        <f t="shared" ref="E85:E90" si="5">AD4</f>
        <v>4.9661855253860798E-2</v>
      </c>
      <c r="F85" s="96">
        <f t="shared" ref="F85:F90" si="6">AF4</f>
        <v>2.7569169960474316E-2</v>
      </c>
      <c r="G85" s="97">
        <f t="shared" ref="G85:G90" si="7">AF4</f>
        <v>2.7569169960474316E-2</v>
      </c>
      <c r="H85" s="107"/>
      <c r="I85" s="107"/>
      <c r="J85" s="150" t="str">
        <f>'State data for spotlight'!J4</f>
        <v>5,015,308</v>
      </c>
      <c r="K85" s="150"/>
      <c r="L85" s="96">
        <f>'State data for spotlight'!L4</f>
        <v>3.1053888222120074E-2</v>
      </c>
      <c r="M85" s="97">
        <f>'State data for spotlight'!L4</f>
        <v>3.1053888222120074E-2</v>
      </c>
      <c r="N85" s="96">
        <f>'State data for spotlight'!N4</f>
        <v>0.13962464455665535</v>
      </c>
      <c r="O85" s="97">
        <f>'State data for spotlight'!N4</f>
        <v>0.13962464455665535</v>
      </c>
      <c r="S85" s="127" t="s">
        <v>204</v>
      </c>
      <c r="T85" s="127"/>
      <c r="U85" s="125">
        <v>0</v>
      </c>
      <c r="V85" s="125">
        <v>0</v>
      </c>
      <c r="W85" s="125">
        <v>0</v>
      </c>
      <c r="X85" s="125">
        <v>606</v>
      </c>
      <c r="Y85" s="125">
        <v>643</v>
      </c>
      <c r="Z85" s="125">
        <v>669</v>
      </c>
    </row>
    <row r="86" spans="1:32" ht="15" customHeight="1" x14ac:dyDescent="0.25">
      <c r="A86" s="98" t="s">
        <v>4</v>
      </c>
      <c r="B86" s="95"/>
      <c r="C86" s="109" t="str">
        <f t="shared" si="3"/>
        <v>5,337</v>
      </c>
      <c r="D86" s="96">
        <f t="shared" si="4"/>
        <v>6.6759944033579766E-2</v>
      </c>
      <c r="E86" s="97">
        <f t="shared" si="5"/>
        <v>6.6759944033579766E-2</v>
      </c>
      <c r="F86" s="96">
        <f t="shared" si="6"/>
        <v>1.483171705647468E-2</v>
      </c>
      <c r="G86" s="97">
        <f t="shared" si="7"/>
        <v>1.483171705647468E-2</v>
      </c>
      <c r="H86" s="107"/>
      <c r="I86" s="107"/>
      <c r="J86" s="150" t="str">
        <f>'State data for spotlight'!J5</f>
        <v>2,582,697</v>
      </c>
      <c r="K86" s="150"/>
      <c r="L86" s="96">
        <f>'State data for spotlight'!L5</f>
        <v>3.284372476824271E-2</v>
      </c>
      <c r="M86" s="97">
        <f>'State data for spotlight'!L5</f>
        <v>3.284372476824271E-2</v>
      </c>
      <c r="N86" s="96">
        <f>'State data for spotlight'!N5</f>
        <v>0.1306819823535128</v>
      </c>
      <c r="O86" s="97">
        <f>'State data for spotlight'!N5</f>
        <v>0.1306819823535128</v>
      </c>
      <c r="S86" s="127" t="s">
        <v>205</v>
      </c>
      <c r="T86" s="127"/>
      <c r="U86" s="125">
        <v>0</v>
      </c>
      <c r="V86" s="125">
        <v>0</v>
      </c>
      <c r="W86" s="125">
        <v>0</v>
      </c>
      <c r="X86" s="125">
        <v>171</v>
      </c>
      <c r="Y86" s="125">
        <v>170</v>
      </c>
      <c r="Z86" s="125">
        <v>170</v>
      </c>
    </row>
    <row r="87" spans="1:32" ht="15" customHeight="1" x14ac:dyDescent="0.25">
      <c r="A87" s="98" t="s">
        <v>5</v>
      </c>
      <c r="B87" s="95"/>
      <c r="C87" s="109" t="str">
        <f t="shared" si="3"/>
        <v>5,059</v>
      </c>
      <c r="D87" s="96">
        <f t="shared" si="4"/>
        <v>3.1606851549755399E-2</v>
      </c>
      <c r="E87" s="97">
        <f t="shared" si="5"/>
        <v>3.1606851549755399E-2</v>
      </c>
      <c r="F87" s="96">
        <f t="shared" si="6"/>
        <v>4.0304338885461588E-2</v>
      </c>
      <c r="G87" s="97">
        <f t="shared" si="7"/>
        <v>4.0304338885461588E-2</v>
      </c>
      <c r="H87" s="107"/>
      <c r="I87" s="107"/>
      <c r="J87" s="150" t="str">
        <f>'State data for spotlight'!J6</f>
        <v>2,432,566</v>
      </c>
      <c r="K87" s="150"/>
      <c r="L87" s="96">
        <f>'State data for spotlight'!L6</f>
        <v>2.9141361898899376E-2</v>
      </c>
      <c r="M87" s="97">
        <f>'State data for spotlight'!L6</f>
        <v>2.9141361898899376E-2</v>
      </c>
      <c r="N87" s="96">
        <f>'State data for spotlight'!N6</f>
        <v>0.14925391468019256</v>
      </c>
      <c r="O87" s="97">
        <f>'State data for spotlight'!N6</f>
        <v>0.14925391468019256</v>
      </c>
      <c r="S87" s="127" t="s">
        <v>206</v>
      </c>
      <c r="T87" s="127"/>
      <c r="U87" s="125">
        <v>0</v>
      </c>
      <c r="V87" s="125">
        <v>0</v>
      </c>
      <c r="W87" s="125">
        <v>0</v>
      </c>
      <c r="X87" s="125">
        <v>115</v>
      </c>
      <c r="Y87" s="125">
        <v>111</v>
      </c>
      <c r="Z87" s="125">
        <v>99</v>
      </c>
    </row>
    <row r="88" spans="1:32" ht="15" customHeight="1" x14ac:dyDescent="0.25">
      <c r="A88" s="95" t="s">
        <v>6</v>
      </c>
      <c r="B88" s="95"/>
      <c r="C88" s="109" t="str">
        <f t="shared" si="3"/>
        <v>7,307</v>
      </c>
      <c r="D88" s="96">
        <f t="shared" si="4"/>
        <v>4.4603288062902147E-2</v>
      </c>
      <c r="E88" s="97">
        <f t="shared" si="5"/>
        <v>4.4603288062902147E-2</v>
      </c>
      <c r="F88" s="96">
        <f t="shared" si="6"/>
        <v>1.2751212751212826E-2</v>
      </c>
      <c r="G88" s="97">
        <f t="shared" si="7"/>
        <v>1.2751212751212826E-2</v>
      </c>
      <c r="H88" s="107"/>
      <c r="I88" s="107"/>
      <c r="J88" s="150" t="str">
        <f>'State data for spotlight'!J7</f>
        <v>3,527,089</v>
      </c>
      <c r="K88" s="150"/>
      <c r="L88" s="96">
        <f>'State data for spotlight'!L7</f>
        <v>2.7154698932158938E-2</v>
      </c>
      <c r="M88" s="97">
        <f>'State data for spotlight'!L7</f>
        <v>2.7154698932158938E-2</v>
      </c>
      <c r="N88" s="96">
        <f>'State data for spotlight'!N7</f>
        <v>0.1119006622057257</v>
      </c>
      <c r="O88" s="97">
        <f>'State data for spotlight'!N7</f>
        <v>0.1119006622057257</v>
      </c>
      <c r="S88" s="127" t="s">
        <v>207</v>
      </c>
      <c r="T88" s="127"/>
      <c r="U88" s="125">
        <v>0</v>
      </c>
      <c r="V88" s="125">
        <v>0</v>
      </c>
      <c r="W88" s="125">
        <v>0</v>
      </c>
      <c r="X88" s="125">
        <v>142</v>
      </c>
      <c r="Y88" s="125">
        <v>150</v>
      </c>
      <c r="Z88" s="125">
        <v>162</v>
      </c>
    </row>
    <row r="89" spans="1:32" ht="15" customHeight="1" x14ac:dyDescent="0.25">
      <c r="A89" s="95" t="s">
        <v>104</v>
      </c>
      <c r="B89" s="95"/>
      <c r="C89" s="146" t="str">
        <f t="shared" si="3"/>
        <v>$38,571</v>
      </c>
      <c r="D89" s="96">
        <f t="shared" si="4"/>
        <v>7.4161746685975194E-2</v>
      </c>
      <c r="E89" s="97">
        <f t="shared" si="5"/>
        <v>7.4161746685975194E-2</v>
      </c>
      <c r="F89" s="96">
        <f t="shared" si="6"/>
        <v>0.19322653454172878</v>
      </c>
      <c r="G89" s="97">
        <f t="shared" si="7"/>
        <v>0.19322653454172878</v>
      </c>
      <c r="H89" s="145"/>
      <c r="I89" s="145"/>
      <c r="J89" s="145"/>
      <c r="K89" s="146" t="str">
        <f>'State data for spotlight'!J8</f>
        <v>$43,611</v>
      </c>
      <c r="L89" s="96">
        <f>'State data for spotlight'!L8</f>
        <v>3.5064897152129682E-2</v>
      </c>
      <c r="M89" s="97">
        <f>'State data for spotlight'!L8</f>
        <v>3.5064897152129682E-2</v>
      </c>
      <c r="N89" s="96">
        <f>'State data for spotlight'!N8</f>
        <v>0.16178272683680528</v>
      </c>
      <c r="O89" s="97">
        <f>'State data for spotlight'!N8</f>
        <v>0.16178272683680528</v>
      </c>
      <c r="S89" s="127" t="s">
        <v>208</v>
      </c>
      <c r="T89" s="127"/>
      <c r="U89" s="125">
        <v>0</v>
      </c>
      <c r="V89" s="125">
        <v>0</v>
      </c>
      <c r="W89" s="125">
        <v>0</v>
      </c>
      <c r="X89" s="125">
        <v>418</v>
      </c>
      <c r="Y89" s="125">
        <v>415</v>
      </c>
      <c r="Z89" s="125">
        <v>443</v>
      </c>
    </row>
    <row r="90" spans="1:32" ht="15" customHeight="1" x14ac:dyDescent="0.25">
      <c r="A90" s="95" t="s">
        <v>7</v>
      </c>
      <c r="B90" s="95"/>
      <c r="C90" s="109" t="str">
        <f t="shared" si="3"/>
        <v>$330.9 mil</v>
      </c>
      <c r="D90" s="96">
        <f t="shared" si="4"/>
        <v>7.4093296554086807E-2</v>
      </c>
      <c r="E90" s="97">
        <f t="shared" si="5"/>
        <v>7.4093296554086807E-2</v>
      </c>
      <c r="F90" s="96">
        <f t="shared" si="6"/>
        <v>0.21525948582418808</v>
      </c>
      <c r="G90" s="97">
        <f t="shared" si="7"/>
        <v>0.21525948582418808</v>
      </c>
      <c r="H90" s="107"/>
      <c r="I90" s="107"/>
      <c r="J90" s="107"/>
      <c r="K90" s="109" t="str">
        <f>'State data for spotlight'!J9</f>
        <v>$210.7 bil</v>
      </c>
      <c r="L90" s="96">
        <f>'State data for spotlight'!L9</f>
        <v>6.6454168626434607E-2</v>
      </c>
      <c r="M90" s="97">
        <f>'State data for spotlight'!L9</f>
        <v>6.6454168626434607E-2</v>
      </c>
      <c r="N90" s="96">
        <f>'State data for spotlight'!N9</f>
        <v>0.32144543774707546</v>
      </c>
      <c r="O90" s="97">
        <f>'State data for spotlight'!N9</f>
        <v>0.32144543774707546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516</v>
      </c>
      <c r="Y90" s="125">
        <v>530</v>
      </c>
      <c r="Z90" s="125">
        <v>598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3584</v>
      </c>
      <c r="Y91" s="125">
        <v>3631</v>
      </c>
      <c r="Z91" s="125">
        <v>3798</v>
      </c>
    </row>
    <row r="92" spans="1:32" ht="15" customHeight="1" x14ac:dyDescent="0.25">
      <c r="A92" s="26" t="s">
        <v>286</v>
      </c>
      <c r="S92" s="142" t="s">
        <v>55</v>
      </c>
      <c r="T92" s="142"/>
    </row>
    <row r="93" spans="1:32" ht="15" customHeight="1" x14ac:dyDescent="0.25">
      <c r="A93" s="110" t="s">
        <v>289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187</v>
      </c>
      <c r="Y93" s="125">
        <v>205</v>
      </c>
      <c r="Z93" s="125">
        <v>251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631</v>
      </c>
      <c r="Y94" s="125">
        <v>638</v>
      </c>
      <c r="Z94" s="125">
        <v>664</v>
      </c>
    </row>
    <row r="95" spans="1:32" ht="15" customHeight="1" x14ac:dyDescent="0.25">
      <c r="A95" s="26" t="s">
        <v>288</v>
      </c>
      <c r="S95" s="127" t="s">
        <v>204</v>
      </c>
      <c r="T95" s="127"/>
      <c r="U95" s="125">
        <v>0</v>
      </c>
      <c r="V95" s="125">
        <v>0</v>
      </c>
      <c r="W95" s="125">
        <v>0</v>
      </c>
      <c r="X95" s="125">
        <v>120</v>
      </c>
      <c r="Y95" s="125">
        <v>118</v>
      </c>
      <c r="Z95" s="125">
        <v>136</v>
      </c>
    </row>
    <row r="96" spans="1:32" ht="15" customHeight="1" x14ac:dyDescent="0.25">
      <c r="S96" s="127" t="s">
        <v>205</v>
      </c>
      <c r="T96" s="127"/>
      <c r="U96" s="125">
        <v>0</v>
      </c>
      <c r="V96" s="125">
        <v>0</v>
      </c>
      <c r="W96" s="125">
        <v>0</v>
      </c>
      <c r="X96" s="125">
        <v>497</v>
      </c>
      <c r="Y96" s="125">
        <v>509</v>
      </c>
      <c r="Z96" s="125">
        <v>528</v>
      </c>
    </row>
    <row r="97" spans="1:32" ht="15" customHeight="1" x14ac:dyDescent="0.25">
      <c r="S97" s="127" t="s">
        <v>206</v>
      </c>
      <c r="T97" s="127"/>
      <c r="U97" s="125">
        <v>0</v>
      </c>
      <c r="V97" s="125">
        <v>0</v>
      </c>
      <c r="W97" s="125">
        <v>0</v>
      </c>
      <c r="X97" s="125">
        <v>511</v>
      </c>
      <c r="Y97" s="125">
        <v>534</v>
      </c>
      <c r="Z97" s="125">
        <v>533</v>
      </c>
    </row>
    <row r="98" spans="1:32" ht="15" customHeight="1" x14ac:dyDescent="0.25">
      <c r="S98" s="127" t="s">
        <v>207</v>
      </c>
      <c r="T98" s="127"/>
      <c r="U98" s="125">
        <v>0</v>
      </c>
      <c r="V98" s="125">
        <v>0</v>
      </c>
      <c r="W98" s="125">
        <v>0</v>
      </c>
      <c r="X98" s="125">
        <v>319</v>
      </c>
      <c r="Y98" s="125">
        <v>321</v>
      </c>
      <c r="Z98" s="125">
        <v>341</v>
      </c>
    </row>
    <row r="99" spans="1:32" ht="15" customHeight="1" x14ac:dyDescent="0.25">
      <c r="S99" s="127" t="s">
        <v>208</v>
      </c>
      <c r="T99" s="127"/>
      <c r="U99" s="125">
        <v>0</v>
      </c>
      <c r="V99" s="125">
        <v>0</v>
      </c>
      <c r="W99" s="125">
        <v>0</v>
      </c>
      <c r="X99" s="125">
        <v>20</v>
      </c>
      <c r="Y99" s="125">
        <v>27</v>
      </c>
      <c r="Z99" s="125">
        <v>37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257</v>
      </c>
      <c r="Y100" s="125">
        <v>263</v>
      </c>
      <c r="Z100" s="125">
        <v>305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3329</v>
      </c>
      <c r="Y101" s="125">
        <v>3364</v>
      </c>
      <c r="Z101" s="125">
        <v>3513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6418</v>
      </c>
      <c r="Y104" s="125">
        <v>6547</v>
      </c>
      <c r="Z104" s="125">
        <v>6963</v>
      </c>
      <c r="AB104" s="122" t="str">
        <f>TEXT(Z104,"###,###")</f>
        <v>6,963</v>
      </c>
      <c r="AD104" s="143">
        <f>Z104/($Z$4)*100</f>
        <v>66.958361380902005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1922</v>
      </c>
      <c r="Y105" s="125">
        <v>2030</v>
      </c>
      <c r="Z105" s="125">
        <v>1931</v>
      </c>
      <c r="AB105" s="122" t="str">
        <f>TEXT(Z105,"###,###")</f>
        <v>1,931</v>
      </c>
      <c r="AD105" s="143">
        <f>Z105/($Z$4)*100</f>
        <v>18.569093182036735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8340</v>
      </c>
      <c r="Y106" s="132">
        <v>8577</v>
      </c>
      <c r="Z106" s="132">
        <v>8894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1700</v>
      </c>
      <c r="Y108" s="125">
        <v>1801</v>
      </c>
      <c r="Z108" s="125">
        <v>2062</v>
      </c>
      <c r="AB108" s="122" t="str">
        <f>TEXT(Z108,"###,###")</f>
        <v>2,062</v>
      </c>
      <c r="AD108" s="143">
        <f>Z108/($Z$4)*100</f>
        <v>19.828829695162998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1551</v>
      </c>
      <c r="Y109" s="125">
        <v>1659</v>
      </c>
      <c r="Z109" s="125">
        <v>1570</v>
      </c>
      <c r="AB109" s="122" t="str">
        <f>TEXT(Z109,"###,###")</f>
        <v>1,570</v>
      </c>
      <c r="AD109" s="143">
        <f>Z109/($Z$4)*100</f>
        <v>15.097605538994133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1974</v>
      </c>
      <c r="Y110" s="125">
        <v>1860</v>
      </c>
      <c r="Z110" s="125">
        <v>1960</v>
      </c>
      <c r="AB110" s="122" t="str">
        <f>TEXT(Z110,"###,###")</f>
        <v>1,960</v>
      </c>
      <c r="AD110" s="143">
        <f>Z110/($Z$4)*100</f>
        <v>18.847966150591404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3127</v>
      </c>
      <c r="Y111" s="125">
        <v>3257</v>
      </c>
      <c r="Z111" s="125">
        <v>3299</v>
      </c>
      <c r="AB111" s="122" t="str">
        <f>TEXT(Z111,"###,###")</f>
        <v>3,299</v>
      </c>
      <c r="AD111" s="143">
        <f>Z111/($Z$4)*100</f>
        <v>31.724204250408693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9899</v>
      </c>
      <c r="Y112" s="125">
        <v>9907</v>
      </c>
      <c r="Z112" s="125">
        <v>10399</v>
      </c>
    </row>
    <row r="113" spans="19:32" x14ac:dyDescent="0.25">
      <c r="AB113" s="137" t="s">
        <v>25</v>
      </c>
      <c r="AC113" s="119"/>
      <c r="AD113" s="119" t="s">
        <v>201</v>
      </c>
      <c r="AF113" s="119" t="s">
        <v>202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44.07</v>
      </c>
      <c r="U118" s="144">
        <v>44.42</v>
      </c>
      <c r="V118" s="144">
        <v>43.55</v>
      </c>
      <c r="W118" s="144">
        <v>45.81</v>
      </c>
      <c r="X118" s="144">
        <v>46.92</v>
      </c>
      <c r="Y118" s="144">
        <v>45.07</v>
      </c>
      <c r="Z118" s="144">
        <v>45.24</v>
      </c>
      <c r="AB118" s="122" t="str">
        <f>TEXT(Z118,"##.0")</f>
        <v>45.2</v>
      </c>
    </row>
    <row r="120" spans="19:32" x14ac:dyDescent="0.25">
      <c r="S120" s="115" t="s">
        <v>106</v>
      </c>
      <c r="T120" s="125">
        <v>5420</v>
      </c>
      <c r="U120" s="125">
        <v>5446</v>
      </c>
      <c r="V120" s="125">
        <v>5352</v>
      </c>
      <c r="W120" s="125">
        <v>5335</v>
      </c>
      <c r="X120" s="125">
        <v>5254</v>
      </c>
      <c r="Y120" s="125">
        <v>5334</v>
      </c>
      <c r="Z120" s="125">
        <v>5542</v>
      </c>
      <c r="AB120" s="122" t="str">
        <f>TEXT(Z120,"###,###")</f>
        <v>5,542</v>
      </c>
    </row>
    <row r="121" spans="19:32" x14ac:dyDescent="0.25">
      <c r="S121" s="115" t="s">
        <v>107</v>
      </c>
      <c r="T121" s="125">
        <v>999</v>
      </c>
      <c r="U121" s="125">
        <v>965</v>
      </c>
      <c r="V121" s="125">
        <v>936</v>
      </c>
      <c r="W121" s="125">
        <v>936</v>
      </c>
      <c r="X121" s="125">
        <v>898</v>
      </c>
      <c r="Y121" s="125">
        <v>932</v>
      </c>
      <c r="Z121" s="125">
        <v>972</v>
      </c>
      <c r="AB121" s="122" t="str">
        <f>TEXT(Z121,"###,###")</f>
        <v>972</v>
      </c>
    </row>
    <row r="122" spans="19:32" x14ac:dyDescent="0.25">
      <c r="S122" s="115" t="s">
        <v>108</v>
      </c>
      <c r="T122" s="125">
        <v>799</v>
      </c>
      <c r="U122" s="125">
        <v>790</v>
      </c>
      <c r="V122" s="125">
        <v>808</v>
      </c>
      <c r="W122" s="125">
        <v>803</v>
      </c>
      <c r="X122" s="125">
        <v>762</v>
      </c>
      <c r="Y122" s="125">
        <v>729</v>
      </c>
      <c r="Z122" s="125">
        <v>795</v>
      </c>
      <c r="AB122" s="122" t="str">
        <f>TEXT(Z122,"###,###")</f>
        <v>795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6219</v>
      </c>
      <c r="U124" s="125">
        <v>6236</v>
      </c>
      <c r="V124" s="125">
        <v>6160</v>
      </c>
      <c r="W124" s="125">
        <v>6138</v>
      </c>
      <c r="X124" s="125">
        <v>6016</v>
      </c>
      <c r="Y124" s="125">
        <v>6063</v>
      </c>
      <c r="Z124" s="125">
        <v>6337</v>
      </c>
      <c r="AB124" s="122" t="str">
        <f>TEXT(Z124,"###,###")</f>
        <v>6,337</v>
      </c>
      <c r="AD124" s="139">
        <f>Z124/$Z$7*100</f>
        <v>86.725058163404952</v>
      </c>
    </row>
    <row r="125" spans="19:32" x14ac:dyDescent="0.25">
      <c r="S125" s="115" t="s">
        <v>110</v>
      </c>
      <c r="T125" s="125">
        <v>1798</v>
      </c>
      <c r="U125" s="125">
        <v>1755</v>
      </c>
      <c r="V125" s="125">
        <v>1744</v>
      </c>
      <c r="W125" s="125">
        <v>1739</v>
      </c>
      <c r="X125" s="125">
        <v>1660</v>
      </c>
      <c r="Y125" s="125">
        <v>1661</v>
      </c>
      <c r="Z125" s="125">
        <v>1767</v>
      </c>
      <c r="AB125" s="122" t="str">
        <f>TEXT(Z125,"###,###")</f>
        <v>1,767</v>
      </c>
      <c r="AD125" s="139">
        <f>Z125/$Z$7*100</f>
        <v>24.182290953879843</v>
      </c>
    </row>
    <row r="127" spans="19:32" x14ac:dyDescent="0.25">
      <c r="S127" s="115" t="s">
        <v>111</v>
      </c>
      <c r="T127" s="125">
        <v>3796</v>
      </c>
      <c r="U127" s="125">
        <v>3767</v>
      </c>
      <c r="V127" s="125">
        <v>3723</v>
      </c>
      <c r="W127" s="125">
        <v>3673</v>
      </c>
      <c r="X127" s="125">
        <v>3584</v>
      </c>
      <c r="Y127" s="125">
        <v>3631</v>
      </c>
      <c r="Z127" s="125">
        <v>3798</v>
      </c>
      <c r="AB127" s="122" t="str">
        <f>TEXT(Z127,"###,###")</f>
        <v>3,798</v>
      </c>
      <c r="AD127" s="139">
        <f>Z127/$Z$7*100</f>
        <v>51.977555768441221</v>
      </c>
    </row>
    <row r="128" spans="19:32" x14ac:dyDescent="0.25">
      <c r="S128" s="115" t="s">
        <v>112</v>
      </c>
      <c r="T128" s="125">
        <v>3424</v>
      </c>
      <c r="U128" s="125">
        <v>3436</v>
      </c>
      <c r="V128" s="125">
        <v>3378</v>
      </c>
      <c r="W128" s="125">
        <v>3401</v>
      </c>
      <c r="X128" s="125">
        <v>3330</v>
      </c>
      <c r="Y128" s="125">
        <v>3364</v>
      </c>
      <c r="Z128" s="125">
        <v>3512</v>
      </c>
      <c r="AB128" s="122" t="str">
        <f>TEXT(Z128,"###,###")</f>
        <v>3,512</v>
      </c>
      <c r="AD128" s="139">
        <f>Z128/$Z$7*100</f>
        <v>48.063500752702886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25" id="{F86985AE-5D18-45C4-AF9F-F1AA171827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28" id="{DD35CA24-8336-40F0-9B66-B10F3B8705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31" id="{0A447FFB-EE8F-4026-AE07-61A44D8190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34" id="{339980E8-8BC3-4002-AE3A-E7AE3F0533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79</vt:i4>
      </vt:variant>
    </vt:vector>
  </HeadingPairs>
  <TitlesOfParts>
    <vt:vector size="160" baseType="lpstr">
      <vt:lpstr>Contents</vt:lpstr>
      <vt:lpstr>Table 8.1</vt:lpstr>
      <vt:lpstr>Table 8.2</vt:lpstr>
      <vt:lpstr>Table 8.3</vt:lpstr>
      <vt:lpstr>Table 8.4</vt:lpstr>
      <vt:lpstr>Table 8.5</vt:lpstr>
      <vt:lpstr>Table 8.6</vt:lpstr>
      <vt:lpstr>Table 8.7</vt:lpstr>
      <vt:lpstr>Table 8.8</vt:lpstr>
      <vt:lpstr>Table 8.9</vt:lpstr>
      <vt:lpstr>Table 8.10</vt:lpstr>
      <vt:lpstr>Table 8.11</vt:lpstr>
      <vt:lpstr>Table 8.12</vt:lpstr>
      <vt:lpstr>Table 8.13</vt:lpstr>
      <vt:lpstr>Table 8.14</vt:lpstr>
      <vt:lpstr>Table 8.15</vt:lpstr>
      <vt:lpstr>Table 8.16</vt:lpstr>
      <vt:lpstr>Table 8.17</vt:lpstr>
      <vt:lpstr>Table 8.18</vt:lpstr>
      <vt:lpstr>Table 8.19</vt:lpstr>
      <vt:lpstr>Table 8.20</vt:lpstr>
      <vt:lpstr>Table 8.21</vt:lpstr>
      <vt:lpstr>Table 8.22</vt:lpstr>
      <vt:lpstr>Table 8.23</vt:lpstr>
      <vt:lpstr>Table 8.24</vt:lpstr>
      <vt:lpstr>Table 8.25</vt:lpstr>
      <vt:lpstr>Table 8.26</vt:lpstr>
      <vt:lpstr>Table 8.27</vt:lpstr>
      <vt:lpstr>Table 8.28</vt:lpstr>
      <vt:lpstr>Table 8.29</vt:lpstr>
      <vt:lpstr>Table 8.30</vt:lpstr>
      <vt:lpstr>Table 8.31</vt:lpstr>
      <vt:lpstr>Table 8.32</vt:lpstr>
      <vt:lpstr>Table 8.33</vt:lpstr>
      <vt:lpstr>Table 8.34</vt:lpstr>
      <vt:lpstr>Table 8.35</vt:lpstr>
      <vt:lpstr>Table 8.36</vt:lpstr>
      <vt:lpstr>Table 8.37</vt:lpstr>
      <vt:lpstr>Table 8.38</vt:lpstr>
      <vt:lpstr>Table 8.39</vt:lpstr>
      <vt:lpstr>Table 8.40</vt:lpstr>
      <vt:lpstr>Table 8.41</vt:lpstr>
      <vt:lpstr>Table 8.42</vt:lpstr>
      <vt:lpstr>Table 8.43</vt:lpstr>
      <vt:lpstr>Table 8.44</vt:lpstr>
      <vt:lpstr>Table 8.45</vt:lpstr>
      <vt:lpstr>Table 8.46</vt:lpstr>
      <vt:lpstr>Table 8.47</vt:lpstr>
      <vt:lpstr>Table 8.48</vt:lpstr>
      <vt:lpstr>Table 8.49</vt:lpstr>
      <vt:lpstr>Table 8.50</vt:lpstr>
      <vt:lpstr>Table 8.51</vt:lpstr>
      <vt:lpstr>Table 8.52</vt:lpstr>
      <vt:lpstr>Table 8.53</vt:lpstr>
      <vt:lpstr>Table 8.54</vt:lpstr>
      <vt:lpstr>Table 8.55</vt:lpstr>
      <vt:lpstr>Table 8.56</vt:lpstr>
      <vt:lpstr>Table 8.57</vt:lpstr>
      <vt:lpstr>Table 8.58</vt:lpstr>
      <vt:lpstr>Table 8.59</vt:lpstr>
      <vt:lpstr>Table 8.60</vt:lpstr>
      <vt:lpstr>Table 8.61</vt:lpstr>
      <vt:lpstr>Table 8.62</vt:lpstr>
      <vt:lpstr>Table 8.63</vt:lpstr>
      <vt:lpstr>Table 8.64</vt:lpstr>
      <vt:lpstr>Table 8.65</vt:lpstr>
      <vt:lpstr>Table 8.66</vt:lpstr>
      <vt:lpstr>Table 8.67</vt:lpstr>
      <vt:lpstr>Table 8.68</vt:lpstr>
      <vt:lpstr>Table 8.69</vt:lpstr>
      <vt:lpstr>Table 8.70</vt:lpstr>
      <vt:lpstr>Table 8.71</vt:lpstr>
      <vt:lpstr>Table 8.72</vt:lpstr>
      <vt:lpstr>Table 8.73</vt:lpstr>
      <vt:lpstr>Table 8.74</vt:lpstr>
      <vt:lpstr>Table 8.75</vt:lpstr>
      <vt:lpstr>Table 8.76</vt:lpstr>
      <vt:lpstr>Table 8.77</vt:lpstr>
      <vt:lpstr>Table 8.78</vt:lpstr>
      <vt:lpstr>Table 8.79</vt:lpstr>
      <vt:lpstr>State data for spotlight</vt:lpstr>
      <vt:lpstr>'Table 8.1'!Print_Area</vt:lpstr>
      <vt:lpstr>'Table 8.10'!Print_Area</vt:lpstr>
      <vt:lpstr>'Table 8.11'!Print_Area</vt:lpstr>
      <vt:lpstr>'Table 8.12'!Print_Area</vt:lpstr>
      <vt:lpstr>'Table 8.13'!Print_Area</vt:lpstr>
      <vt:lpstr>'Table 8.14'!Print_Area</vt:lpstr>
      <vt:lpstr>'Table 8.15'!Print_Area</vt:lpstr>
      <vt:lpstr>'Table 8.16'!Print_Area</vt:lpstr>
      <vt:lpstr>'Table 8.17'!Print_Area</vt:lpstr>
      <vt:lpstr>'Table 8.18'!Print_Area</vt:lpstr>
      <vt:lpstr>'Table 8.19'!Print_Area</vt:lpstr>
      <vt:lpstr>'Table 8.2'!Print_Area</vt:lpstr>
      <vt:lpstr>'Table 8.20'!Print_Area</vt:lpstr>
      <vt:lpstr>'Table 8.21'!Print_Area</vt:lpstr>
      <vt:lpstr>'Table 8.22'!Print_Area</vt:lpstr>
      <vt:lpstr>'Table 8.23'!Print_Area</vt:lpstr>
      <vt:lpstr>'Table 8.24'!Print_Area</vt:lpstr>
      <vt:lpstr>'Table 8.25'!Print_Area</vt:lpstr>
      <vt:lpstr>'Table 8.26'!Print_Area</vt:lpstr>
      <vt:lpstr>'Table 8.27'!Print_Area</vt:lpstr>
      <vt:lpstr>'Table 8.28'!Print_Area</vt:lpstr>
      <vt:lpstr>'Table 8.29'!Print_Area</vt:lpstr>
      <vt:lpstr>'Table 8.3'!Print_Area</vt:lpstr>
      <vt:lpstr>'Table 8.30'!Print_Area</vt:lpstr>
      <vt:lpstr>'Table 8.31'!Print_Area</vt:lpstr>
      <vt:lpstr>'Table 8.32'!Print_Area</vt:lpstr>
      <vt:lpstr>'Table 8.33'!Print_Area</vt:lpstr>
      <vt:lpstr>'Table 8.34'!Print_Area</vt:lpstr>
      <vt:lpstr>'Table 8.35'!Print_Area</vt:lpstr>
      <vt:lpstr>'Table 8.36'!Print_Area</vt:lpstr>
      <vt:lpstr>'Table 8.37'!Print_Area</vt:lpstr>
      <vt:lpstr>'Table 8.38'!Print_Area</vt:lpstr>
      <vt:lpstr>'Table 8.39'!Print_Area</vt:lpstr>
      <vt:lpstr>'Table 8.4'!Print_Area</vt:lpstr>
      <vt:lpstr>'Table 8.40'!Print_Area</vt:lpstr>
      <vt:lpstr>'Table 8.41'!Print_Area</vt:lpstr>
      <vt:lpstr>'Table 8.42'!Print_Area</vt:lpstr>
      <vt:lpstr>'Table 8.43'!Print_Area</vt:lpstr>
      <vt:lpstr>'Table 8.44'!Print_Area</vt:lpstr>
      <vt:lpstr>'Table 8.45'!Print_Area</vt:lpstr>
      <vt:lpstr>'Table 8.46'!Print_Area</vt:lpstr>
      <vt:lpstr>'Table 8.47'!Print_Area</vt:lpstr>
      <vt:lpstr>'Table 8.48'!Print_Area</vt:lpstr>
      <vt:lpstr>'Table 8.49'!Print_Area</vt:lpstr>
      <vt:lpstr>'Table 8.5'!Print_Area</vt:lpstr>
      <vt:lpstr>'Table 8.50'!Print_Area</vt:lpstr>
      <vt:lpstr>'Table 8.51'!Print_Area</vt:lpstr>
      <vt:lpstr>'Table 8.52'!Print_Area</vt:lpstr>
      <vt:lpstr>'Table 8.53'!Print_Area</vt:lpstr>
      <vt:lpstr>'Table 8.54'!Print_Area</vt:lpstr>
      <vt:lpstr>'Table 8.55'!Print_Area</vt:lpstr>
      <vt:lpstr>'Table 8.56'!Print_Area</vt:lpstr>
      <vt:lpstr>'Table 8.57'!Print_Area</vt:lpstr>
      <vt:lpstr>'Table 8.58'!Print_Area</vt:lpstr>
      <vt:lpstr>'Table 8.59'!Print_Area</vt:lpstr>
      <vt:lpstr>'Table 8.6'!Print_Area</vt:lpstr>
      <vt:lpstr>'Table 8.60'!Print_Area</vt:lpstr>
      <vt:lpstr>'Table 8.61'!Print_Area</vt:lpstr>
      <vt:lpstr>'Table 8.62'!Print_Area</vt:lpstr>
      <vt:lpstr>'Table 8.63'!Print_Area</vt:lpstr>
      <vt:lpstr>'Table 8.64'!Print_Area</vt:lpstr>
      <vt:lpstr>'Table 8.65'!Print_Area</vt:lpstr>
      <vt:lpstr>'Table 8.66'!Print_Area</vt:lpstr>
      <vt:lpstr>'Table 8.67'!Print_Area</vt:lpstr>
      <vt:lpstr>'Table 8.68'!Print_Area</vt:lpstr>
      <vt:lpstr>'Table 8.69'!Print_Area</vt:lpstr>
      <vt:lpstr>'Table 8.7'!Print_Area</vt:lpstr>
      <vt:lpstr>'Table 8.70'!Print_Area</vt:lpstr>
      <vt:lpstr>'Table 8.71'!Print_Area</vt:lpstr>
      <vt:lpstr>'Table 8.72'!Print_Area</vt:lpstr>
      <vt:lpstr>'Table 8.73'!Print_Area</vt:lpstr>
      <vt:lpstr>'Table 8.74'!Print_Area</vt:lpstr>
      <vt:lpstr>'Table 8.75'!Print_Area</vt:lpstr>
      <vt:lpstr>'Table 8.76'!Print_Area</vt:lpstr>
      <vt:lpstr>'Table 8.77'!Print_Area</vt:lpstr>
      <vt:lpstr>'Table 8.78'!Print_Area</vt:lpstr>
      <vt:lpstr>'Table 8.79'!Print_Area</vt:lpstr>
      <vt:lpstr>'Table 8.8'!Print_Area</vt:lpstr>
      <vt:lpstr>'Table 8.9'!Print_Area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Son Chu</cp:lastModifiedBy>
  <cp:lastPrinted>2019-07-12T00:48:45Z</cp:lastPrinted>
  <dcterms:created xsi:type="dcterms:W3CDTF">2019-07-02T01:38:47Z</dcterms:created>
  <dcterms:modified xsi:type="dcterms:W3CDTF">2021-02-22T05:16:37Z</dcterms:modified>
</cp:coreProperties>
</file>