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5.xml" ContentType="application/vnd.openxmlformats-officedocument.drawingml.chartshapes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9.xml" ContentType="application/vnd.openxmlformats-officedocument.drawingml.chartshapes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0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11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12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13.xml" ContentType="application/vnd.openxmlformats-officedocument.drawingml.chartshape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4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5.xml" ContentType="application/vnd.openxmlformats-officedocument.drawingml.chartshape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16.xml" ContentType="application/vnd.openxmlformats-officedocument.drawing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7.xml" ContentType="application/vnd.openxmlformats-officedocument.drawingml.chartshapes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drawings/drawing18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19.xml" ContentType="application/vnd.openxmlformats-officedocument.drawingml.chartshapes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20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drawings/drawing21.xml" ContentType="application/vnd.openxmlformats-officedocument.drawingml.chartshapes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drawings/drawing22.xml" ContentType="application/vnd.openxmlformats-officedocument.drawing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drawings/drawing23.xml" ContentType="application/vnd.openxmlformats-officedocument.drawingml.chartshapes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drawings/drawing24.xml" ContentType="application/vnd.openxmlformats-officedocument.drawing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drawings/drawing25.xml" ContentType="application/vnd.openxmlformats-officedocument.drawingml.chartshapes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drawings/drawing26.xml" ContentType="application/vnd.openxmlformats-officedocument.drawing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drawings/drawing27.xml" ContentType="application/vnd.openxmlformats-officedocument.drawingml.chartshapes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drawings/drawing28.xml" ContentType="application/vnd.openxmlformats-officedocument.drawing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drawings/drawing29.xml" ContentType="application/vnd.openxmlformats-officedocument.drawingml.chartshapes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drawings/drawing30.xml" ContentType="application/vnd.openxmlformats-officedocument.drawing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drawings/drawing31.xml" ContentType="application/vnd.openxmlformats-officedocument.drawingml.chartshapes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drawings/drawing32.xml" ContentType="application/vnd.openxmlformats-officedocument.drawing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drawings/drawing33.xml" ContentType="application/vnd.openxmlformats-officedocument.drawingml.chartshapes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drawings/drawing34.xml" ContentType="application/vnd.openxmlformats-officedocument.drawing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drawings/drawing35.xml" ContentType="application/vnd.openxmlformats-officedocument.drawingml.chartshapes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LEED\2018 LEED Project\Output\2019 JIA Publication\Table Shells\Final Publication Tables\"/>
    </mc:Choice>
  </mc:AlternateContent>
  <bookViews>
    <workbookView xWindow="0" yWindow="0" windowWidth="28800" windowHeight="12300" tabRatio="841"/>
  </bookViews>
  <sheets>
    <sheet name="Contents" sheetId="162" r:id="rId1"/>
    <sheet name="Table 13.1" sheetId="166" r:id="rId2"/>
    <sheet name="Table 13.2" sheetId="167" r:id="rId3"/>
    <sheet name="Table 13.3" sheetId="168" r:id="rId4"/>
    <sheet name="Table 13.4" sheetId="169" r:id="rId5"/>
    <sheet name="Table 13.5" sheetId="170" r:id="rId6"/>
    <sheet name="Table 13.6" sheetId="171" r:id="rId7"/>
    <sheet name="Table 13.7" sheetId="172" r:id="rId8"/>
    <sheet name="Table 13.8" sheetId="173" r:id="rId9"/>
    <sheet name="Table 13.9" sheetId="174" r:id="rId10"/>
    <sheet name="Table 13.10" sheetId="175" r:id="rId11"/>
    <sheet name="Table 13.11" sheetId="176" r:id="rId12"/>
    <sheet name="Table 13.12" sheetId="177" r:id="rId13"/>
    <sheet name="Table 13.13" sheetId="178" r:id="rId14"/>
    <sheet name="Table 13.14" sheetId="179" r:id="rId15"/>
    <sheet name="Table 13.15" sheetId="180" r:id="rId16"/>
    <sheet name="Table 13.16" sheetId="181" r:id="rId17"/>
    <sheet name="Table 13.17" sheetId="182" r:id="rId18"/>
    <sheet name="State data for spotlight" sheetId="24" state="hidden" r:id="rId19"/>
  </sheets>
  <definedNames>
    <definedName name="_AMO_UniqueIdentifier" hidden="1">"'2995e12c-7f92-4103-a2d1-a1d598d57c6f'"</definedName>
    <definedName name="_xlnm.Print_Area" localSheetId="1">'Table 13.1'!$A$1:$P$98</definedName>
    <definedName name="_xlnm.Print_Area" localSheetId="10">'Table 13.10'!$A$1:$P$98</definedName>
    <definedName name="_xlnm.Print_Area" localSheetId="11">'Table 13.11'!$A$1:$P$98</definedName>
    <definedName name="_xlnm.Print_Area" localSheetId="12">'Table 13.12'!$A$1:$P$98</definedName>
    <definedName name="_xlnm.Print_Area" localSheetId="13">'Table 13.13'!$A$1:$P$98</definedName>
    <definedName name="_xlnm.Print_Area" localSheetId="14">'Table 13.14'!$A$1:$P$98</definedName>
    <definedName name="_xlnm.Print_Area" localSheetId="15">'Table 13.15'!$A$1:$P$98</definedName>
    <definedName name="_xlnm.Print_Area" localSheetId="16">'Table 13.16'!$A$1:$P$98</definedName>
    <definedName name="_xlnm.Print_Area" localSheetId="17">'Table 13.17'!$A$1:$P$98</definedName>
    <definedName name="_xlnm.Print_Area" localSheetId="2">'Table 13.2'!$A$1:$P$98</definedName>
    <definedName name="_xlnm.Print_Area" localSheetId="3">'Table 13.3'!$A$1:$P$98</definedName>
    <definedName name="_xlnm.Print_Area" localSheetId="4">'Table 13.4'!$A$1:$P$98</definedName>
    <definedName name="_xlnm.Print_Area" localSheetId="5">'Table 13.5'!$A$1:$P$98</definedName>
    <definedName name="_xlnm.Print_Area" localSheetId="6">'Table 13.6'!$A$1:$P$98</definedName>
    <definedName name="_xlnm.Print_Area" localSheetId="7">'Table 13.7'!$A$1:$P$98</definedName>
    <definedName name="_xlnm.Print_Area" localSheetId="8">'Table 13.8'!$A$1:$P$98</definedName>
    <definedName name="_xlnm.Print_Area" localSheetId="9">'Table 13.9'!$A$1:$P$98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81" l="1"/>
  <c r="D8" i="182"/>
  <c r="D8" i="180"/>
  <c r="D8" i="167"/>
  <c r="D8" i="168"/>
  <c r="D8" i="169"/>
  <c r="D8" i="170"/>
  <c r="D8" i="171"/>
  <c r="D8" i="172"/>
  <c r="D8" i="173"/>
  <c r="D8" i="174"/>
  <c r="D8" i="175"/>
  <c r="D8" i="176"/>
  <c r="D8" i="177"/>
  <c r="D8" i="178"/>
  <c r="D8" i="179"/>
  <c r="D8" i="166"/>
  <c r="M56" i="24"/>
  <c r="K56" i="24"/>
  <c r="I56" i="24"/>
  <c r="M55" i="24"/>
  <c r="K55" i="24"/>
  <c r="I55" i="24"/>
  <c r="I52" i="24"/>
  <c r="I51" i="24"/>
  <c r="I50" i="24"/>
  <c r="I49" i="24"/>
  <c r="I47" i="24"/>
  <c r="I46" i="24"/>
  <c r="I45" i="24"/>
  <c r="I44" i="24"/>
  <c r="I39" i="24"/>
  <c r="M38" i="24"/>
  <c r="K38" i="24"/>
  <c r="I38" i="24"/>
  <c r="M37" i="24"/>
  <c r="K37" i="24"/>
  <c r="I37" i="24"/>
  <c r="I34" i="24"/>
  <c r="I33" i="24"/>
  <c r="I32" i="24"/>
  <c r="I31" i="24"/>
  <c r="I30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M9" i="24"/>
  <c r="K9" i="24"/>
  <c r="I9" i="24"/>
  <c r="M8" i="24"/>
  <c r="K8" i="24"/>
  <c r="I8" i="24"/>
  <c r="M7" i="24"/>
  <c r="K7" i="24"/>
  <c r="I7" i="24"/>
  <c r="M6" i="24"/>
  <c r="K6" i="24"/>
  <c r="I6" i="24"/>
  <c r="M5" i="24"/>
  <c r="K5" i="24"/>
  <c r="I5" i="24"/>
  <c r="M4" i="24"/>
  <c r="K4" i="24"/>
  <c r="I4" i="24"/>
  <c r="AC128" i="167"/>
  <c r="AA128" i="167"/>
  <c r="AC127" i="167"/>
  <c r="AA127" i="167"/>
  <c r="AC125" i="167"/>
  <c r="AA125" i="167"/>
  <c r="AC124" i="167"/>
  <c r="AA124" i="167"/>
  <c r="AA122" i="167"/>
  <c r="AA121" i="167"/>
  <c r="AA120" i="167"/>
  <c r="AA118" i="167"/>
  <c r="AE115" i="167"/>
  <c r="AC115" i="167"/>
  <c r="AA115" i="167"/>
  <c r="AE114" i="167"/>
  <c r="AC114" i="167"/>
  <c r="AA114" i="167"/>
  <c r="AC111" i="167"/>
  <c r="AA111" i="167"/>
  <c r="AC110" i="167"/>
  <c r="AA110" i="167"/>
  <c r="AC109" i="167"/>
  <c r="AA109" i="167"/>
  <c r="AC108" i="167"/>
  <c r="AA108" i="167"/>
  <c r="AC105" i="167"/>
  <c r="AA105" i="167"/>
  <c r="AC104" i="167"/>
  <c r="AA104" i="167"/>
  <c r="AC42" i="167"/>
  <c r="AC41" i="167"/>
  <c r="AE38" i="167"/>
  <c r="AC38" i="167"/>
  <c r="AA38" i="167"/>
  <c r="AE37" i="167"/>
  <c r="AC37" i="167"/>
  <c r="AA37" i="167"/>
  <c r="AA34" i="167"/>
  <c r="AA33" i="167"/>
  <c r="AA32" i="167"/>
  <c r="AA31" i="167"/>
  <c r="AA30" i="167"/>
  <c r="AA29" i="167"/>
  <c r="AA28" i="167"/>
  <c r="AA27" i="167"/>
  <c r="AA26" i="167"/>
  <c r="AA25" i="167"/>
  <c r="AA24" i="167"/>
  <c r="AA23" i="167"/>
  <c r="AA22" i="167"/>
  <c r="AA21" i="167"/>
  <c r="AA20" i="167"/>
  <c r="AA19" i="167"/>
  <c r="AA18" i="167"/>
  <c r="AA17" i="167"/>
  <c r="AA16" i="167"/>
  <c r="AA15" i="167"/>
  <c r="AE9" i="167"/>
  <c r="AC9" i="167"/>
  <c r="AA9" i="167"/>
  <c r="AE8" i="167"/>
  <c r="AC8" i="167"/>
  <c r="AA8" i="167"/>
  <c r="AE7" i="167"/>
  <c r="AC7" i="167"/>
  <c r="AA7" i="167"/>
  <c r="AE6" i="167"/>
  <c r="AC6" i="167"/>
  <c r="AA6" i="167"/>
  <c r="AE5" i="167"/>
  <c r="AC5" i="167"/>
  <c r="AA5" i="167"/>
  <c r="AE4" i="167"/>
  <c r="AC4" i="167"/>
  <c r="AA4" i="167"/>
  <c r="AC128" i="168"/>
  <c r="AA128" i="168"/>
  <c r="AC127" i="168"/>
  <c r="AA127" i="168"/>
  <c r="AC125" i="168"/>
  <c r="AA125" i="168"/>
  <c r="AC124" i="168"/>
  <c r="AA124" i="168"/>
  <c r="AA122" i="168"/>
  <c r="AA121" i="168"/>
  <c r="AA120" i="168"/>
  <c r="AA118" i="168"/>
  <c r="AE115" i="168"/>
  <c r="AC115" i="168"/>
  <c r="AA115" i="168"/>
  <c r="AE114" i="168"/>
  <c r="AC114" i="168"/>
  <c r="AA114" i="168"/>
  <c r="AC111" i="168"/>
  <c r="AA111" i="168"/>
  <c r="AC110" i="168"/>
  <c r="AA110" i="168"/>
  <c r="AC109" i="168"/>
  <c r="AA109" i="168"/>
  <c r="AC108" i="168"/>
  <c r="AA108" i="168"/>
  <c r="AC105" i="168"/>
  <c r="AA105" i="168"/>
  <c r="AC104" i="168"/>
  <c r="AA104" i="168"/>
  <c r="AC42" i="168"/>
  <c r="AC41" i="168"/>
  <c r="AE38" i="168"/>
  <c r="AC38" i="168"/>
  <c r="AA38" i="168"/>
  <c r="AE37" i="168"/>
  <c r="AC37" i="168"/>
  <c r="AA37" i="168"/>
  <c r="AA34" i="168"/>
  <c r="AA33" i="168"/>
  <c r="AA32" i="168"/>
  <c r="AA31" i="168"/>
  <c r="AA30" i="168"/>
  <c r="AA29" i="168"/>
  <c r="AA28" i="168"/>
  <c r="AA27" i="168"/>
  <c r="AA26" i="168"/>
  <c r="AA25" i="168"/>
  <c r="AA24" i="168"/>
  <c r="AA23" i="168"/>
  <c r="AA22" i="168"/>
  <c r="AA21" i="168"/>
  <c r="AA20" i="168"/>
  <c r="AA19" i="168"/>
  <c r="AA18" i="168"/>
  <c r="AA17" i="168"/>
  <c r="AA16" i="168"/>
  <c r="AA15" i="168"/>
  <c r="AE9" i="168"/>
  <c r="AC9" i="168"/>
  <c r="AA9" i="168"/>
  <c r="AE8" i="168"/>
  <c r="AC8" i="168"/>
  <c r="AA8" i="168"/>
  <c r="AE7" i="168"/>
  <c r="AC7" i="168"/>
  <c r="AA7" i="168"/>
  <c r="AE6" i="168"/>
  <c r="AC6" i="168"/>
  <c r="AA6" i="168"/>
  <c r="AE5" i="168"/>
  <c r="AC5" i="168"/>
  <c r="AA5" i="168"/>
  <c r="AE4" i="168"/>
  <c r="AC4" i="168"/>
  <c r="AA4" i="168"/>
  <c r="AC128" i="169"/>
  <c r="AA128" i="169"/>
  <c r="AC127" i="169"/>
  <c r="AA127" i="169"/>
  <c r="AC125" i="169"/>
  <c r="AA125" i="169"/>
  <c r="AC124" i="169"/>
  <c r="AA124" i="169"/>
  <c r="AA122" i="169"/>
  <c r="AA121" i="169"/>
  <c r="AA120" i="169"/>
  <c r="AA118" i="169"/>
  <c r="AE115" i="169"/>
  <c r="AC115" i="169"/>
  <c r="AA115" i="169"/>
  <c r="AE114" i="169"/>
  <c r="AC114" i="169"/>
  <c r="AA114" i="169"/>
  <c r="AC111" i="169"/>
  <c r="AA111" i="169"/>
  <c r="AC110" i="169"/>
  <c r="AA110" i="169"/>
  <c r="AC109" i="169"/>
  <c r="AA109" i="169"/>
  <c r="AC108" i="169"/>
  <c r="AA108" i="169"/>
  <c r="AC105" i="169"/>
  <c r="AA105" i="169"/>
  <c r="AC104" i="169"/>
  <c r="AA104" i="169"/>
  <c r="AC42" i="169"/>
  <c r="AC41" i="169"/>
  <c r="AE38" i="169"/>
  <c r="AC38" i="169"/>
  <c r="AA38" i="169"/>
  <c r="AE37" i="169"/>
  <c r="AC37" i="169"/>
  <c r="AA37" i="169"/>
  <c r="AA34" i="169"/>
  <c r="AA33" i="169"/>
  <c r="AA32" i="169"/>
  <c r="AA31" i="169"/>
  <c r="AA30" i="169"/>
  <c r="AA29" i="169"/>
  <c r="AA28" i="169"/>
  <c r="AA27" i="169"/>
  <c r="AA26" i="169"/>
  <c r="AA25" i="169"/>
  <c r="AA24" i="169"/>
  <c r="AA23" i="169"/>
  <c r="AA22" i="169"/>
  <c r="AA21" i="169"/>
  <c r="AA20" i="169"/>
  <c r="AA19" i="169"/>
  <c r="AA18" i="169"/>
  <c r="AA17" i="169"/>
  <c r="AA16" i="169"/>
  <c r="AA15" i="169"/>
  <c r="AE9" i="169"/>
  <c r="AC9" i="169"/>
  <c r="AA9" i="169"/>
  <c r="AE8" i="169"/>
  <c r="AC8" i="169"/>
  <c r="AA8" i="169"/>
  <c r="AE7" i="169"/>
  <c r="AC7" i="169"/>
  <c r="AA7" i="169"/>
  <c r="AE6" i="169"/>
  <c r="AC6" i="169"/>
  <c r="AA6" i="169"/>
  <c r="AE5" i="169"/>
  <c r="AC5" i="169"/>
  <c r="AA5" i="169"/>
  <c r="AE4" i="169"/>
  <c r="AC4" i="169"/>
  <c r="AA4" i="169"/>
  <c r="AC128" i="170"/>
  <c r="AA128" i="170"/>
  <c r="AC127" i="170"/>
  <c r="AA127" i="170"/>
  <c r="AC125" i="170"/>
  <c r="AA125" i="170"/>
  <c r="AC124" i="170"/>
  <c r="AA124" i="170"/>
  <c r="AA122" i="170"/>
  <c r="AA121" i="170"/>
  <c r="AA120" i="170"/>
  <c r="AA118" i="170"/>
  <c r="AE115" i="170"/>
  <c r="AC115" i="170"/>
  <c r="AA115" i="170"/>
  <c r="AE114" i="170"/>
  <c r="AC114" i="170"/>
  <c r="AA114" i="170"/>
  <c r="AC111" i="170"/>
  <c r="AA111" i="170"/>
  <c r="AC110" i="170"/>
  <c r="AA110" i="170"/>
  <c r="AC109" i="170"/>
  <c r="AA109" i="170"/>
  <c r="AC108" i="170"/>
  <c r="AA108" i="170"/>
  <c r="AC105" i="170"/>
  <c r="AA105" i="170"/>
  <c r="AC104" i="170"/>
  <c r="AA104" i="170"/>
  <c r="AC42" i="170"/>
  <c r="AC41" i="170"/>
  <c r="AE38" i="170"/>
  <c r="AC38" i="170"/>
  <c r="AA38" i="170"/>
  <c r="AE37" i="170"/>
  <c r="AC37" i="170"/>
  <c r="AA37" i="170"/>
  <c r="AA34" i="170"/>
  <c r="AA33" i="170"/>
  <c r="AA32" i="170"/>
  <c r="AA31" i="170"/>
  <c r="AA30" i="170"/>
  <c r="AA29" i="170"/>
  <c r="AA28" i="170"/>
  <c r="AA27" i="170"/>
  <c r="AA26" i="170"/>
  <c r="AA25" i="170"/>
  <c r="AA24" i="170"/>
  <c r="AA23" i="170"/>
  <c r="AA22" i="170"/>
  <c r="AA21" i="170"/>
  <c r="AA20" i="170"/>
  <c r="AA19" i="170"/>
  <c r="AA18" i="170"/>
  <c r="AA17" i="170"/>
  <c r="AA16" i="170"/>
  <c r="AA15" i="170"/>
  <c r="AE9" i="170"/>
  <c r="AC9" i="170"/>
  <c r="AA9" i="170"/>
  <c r="AE8" i="170"/>
  <c r="AC8" i="170"/>
  <c r="AA8" i="170"/>
  <c r="AE7" i="170"/>
  <c r="AC7" i="170"/>
  <c r="AA7" i="170"/>
  <c r="AE6" i="170"/>
  <c r="AC6" i="170"/>
  <c r="AA6" i="170"/>
  <c r="AE5" i="170"/>
  <c r="AC5" i="170"/>
  <c r="AA5" i="170"/>
  <c r="AE4" i="170"/>
  <c r="AC4" i="170"/>
  <c r="AA4" i="170"/>
  <c r="AC128" i="171"/>
  <c r="AA128" i="171"/>
  <c r="AC127" i="171"/>
  <c r="AA127" i="171"/>
  <c r="AC125" i="171"/>
  <c r="AA125" i="171"/>
  <c r="AC124" i="171"/>
  <c r="AA124" i="171"/>
  <c r="AA122" i="171"/>
  <c r="AA121" i="171"/>
  <c r="AA120" i="171"/>
  <c r="AA118" i="171"/>
  <c r="AE115" i="171"/>
  <c r="AC115" i="171"/>
  <c r="AA115" i="171"/>
  <c r="AE114" i="171"/>
  <c r="AC114" i="171"/>
  <c r="AA114" i="171"/>
  <c r="AC111" i="171"/>
  <c r="AA111" i="171"/>
  <c r="AC110" i="171"/>
  <c r="AA110" i="171"/>
  <c r="AC109" i="171"/>
  <c r="AA109" i="171"/>
  <c r="AC108" i="171"/>
  <c r="AA108" i="171"/>
  <c r="AC105" i="171"/>
  <c r="AA105" i="171"/>
  <c r="AC104" i="171"/>
  <c r="AA104" i="171"/>
  <c r="AC42" i="171"/>
  <c r="AC41" i="171"/>
  <c r="AE38" i="171"/>
  <c r="AC38" i="171"/>
  <c r="AA38" i="171"/>
  <c r="AE37" i="171"/>
  <c r="AC37" i="171"/>
  <c r="AA37" i="171"/>
  <c r="AA34" i="171"/>
  <c r="AA33" i="171"/>
  <c r="AA32" i="171"/>
  <c r="AA31" i="171"/>
  <c r="AA30" i="171"/>
  <c r="AA29" i="171"/>
  <c r="AA28" i="171"/>
  <c r="AA27" i="171"/>
  <c r="AA26" i="171"/>
  <c r="AA25" i="171"/>
  <c r="AA24" i="171"/>
  <c r="AA23" i="171"/>
  <c r="AA22" i="171"/>
  <c r="AA21" i="171"/>
  <c r="AA20" i="171"/>
  <c r="AA19" i="171"/>
  <c r="AA18" i="171"/>
  <c r="AA17" i="171"/>
  <c r="AA16" i="171"/>
  <c r="AA15" i="171"/>
  <c r="AE9" i="171"/>
  <c r="AC9" i="171"/>
  <c r="AA9" i="171"/>
  <c r="AE8" i="171"/>
  <c r="AC8" i="171"/>
  <c r="AA8" i="171"/>
  <c r="AE7" i="171"/>
  <c r="AC7" i="171"/>
  <c r="AA7" i="171"/>
  <c r="AE6" i="171"/>
  <c r="AC6" i="171"/>
  <c r="AA6" i="171"/>
  <c r="AE5" i="171"/>
  <c r="AC5" i="171"/>
  <c r="AA5" i="171"/>
  <c r="AE4" i="171"/>
  <c r="AC4" i="171"/>
  <c r="AA4" i="171"/>
  <c r="AC128" i="172"/>
  <c r="AA128" i="172"/>
  <c r="AC127" i="172"/>
  <c r="AA127" i="172"/>
  <c r="AC125" i="172"/>
  <c r="AA125" i="172"/>
  <c r="AC124" i="172"/>
  <c r="AA124" i="172"/>
  <c r="AA122" i="172"/>
  <c r="AA121" i="172"/>
  <c r="AA120" i="172"/>
  <c r="AA118" i="172"/>
  <c r="AE115" i="172"/>
  <c r="AC115" i="172"/>
  <c r="AA115" i="172"/>
  <c r="AE114" i="172"/>
  <c r="AC114" i="172"/>
  <c r="AA114" i="172"/>
  <c r="AC111" i="172"/>
  <c r="AA111" i="172"/>
  <c r="AC110" i="172"/>
  <c r="AA110" i="172"/>
  <c r="AC109" i="172"/>
  <c r="AA109" i="172"/>
  <c r="AC108" i="172"/>
  <c r="AA108" i="172"/>
  <c r="AC105" i="172"/>
  <c r="AA105" i="172"/>
  <c r="AC104" i="172"/>
  <c r="AA104" i="172"/>
  <c r="AC42" i="172"/>
  <c r="AC41" i="172"/>
  <c r="AE38" i="172"/>
  <c r="AC38" i="172"/>
  <c r="AA38" i="172"/>
  <c r="AE37" i="172"/>
  <c r="AC37" i="172"/>
  <c r="AA37" i="172"/>
  <c r="AA34" i="172"/>
  <c r="AA33" i="172"/>
  <c r="AA32" i="172"/>
  <c r="AA31" i="172"/>
  <c r="AA30" i="172"/>
  <c r="AA29" i="172"/>
  <c r="AA28" i="172"/>
  <c r="AA27" i="172"/>
  <c r="AA26" i="172"/>
  <c r="AA25" i="172"/>
  <c r="AA24" i="172"/>
  <c r="AA23" i="172"/>
  <c r="AA22" i="172"/>
  <c r="AA21" i="172"/>
  <c r="AA20" i="172"/>
  <c r="AA19" i="172"/>
  <c r="AA18" i="172"/>
  <c r="AA17" i="172"/>
  <c r="AA16" i="172"/>
  <c r="AA15" i="172"/>
  <c r="AE9" i="172"/>
  <c r="AC9" i="172"/>
  <c r="AA9" i="172"/>
  <c r="AE8" i="172"/>
  <c r="AC8" i="172"/>
  <c r="AA8" i="172"/>
  <c r="AE7" i="172"/>
  <c r="AC7" i="172"/>
  <c r="AA7" i="172"/>
  <c r="AE6" i="172"/>
  <c r="AC6" i="172"/>
  <c r="AA6" i="172"/>
  <c r="AE5" i="172"/>
  <c r="AC5" i="172"/>
  <c r="AA5" i="172"/>
  <c r="AE4" i="172"/>
  <c r="AC4" i="172"/>
  <c r="AA4" i="172"/>
  <c r="AC128" i="173"/>
  <c r="AA128" i="173"/>
  <c r="AC127" i="173"/>
  <c r="AA127" i="173"/>
  <c r="AC125" i="173"/>
  <c r="AA125" i="173"/>
  <c r="AC124" i="173"/>
  <c r="AA124" i="173"/>
  <c r="AA122" i="173"/>
  <c r="AA121" i="173"/>
  <c r="AA120" i="173"/>
  <c r="AA118" i="173"/>
  <c r="AE115" i="173"/>
  <c r="AC115" i="173"/>
  <c r="AA115" i="173"/>
  <c r="AE114" i="173"/>
  <c r="AC114" i="173"/>
  <c r="AA114" i="173"/>
  <c r="AC111" i="173"/>
  <c r="AA111" i="173"/>
  <c r="AC110" i="173"/>
  <c r="AA110" i="173"/>
  <c r="AC109" i="173"/>
  <c r="AA109" i="173"/>
  <c r="AC108" i="173"/>
  <c r="AA108" i="173"/>
  <c r="AC105" i="173"/>
  <c r="AA105" i="173"/>
  <c r="AC104" i="173"/>
  <c r="AA104" i="173"/>
  <c r="AC42" i="173"/>
  <c r="AC41" i="173"/>
  <c r="AE38" i="173"/>
  <c r="AC38" i="173"/>
  <c r="AA38" i="173"/>
  <c r="AE37" i="173"/>
  <c r="AC37" i="173"/>
  <c r="AA37" i="173"/>
  <c r="AA34" i="173"/>
  <c r="AA33" i="173"/>
  <c r="AA32" i="173"/>
  <c r="AA31" i="173"/>
  <c r="AA30" i="173"/>
  <c r="AA29" i="173"/>
  <c r="AA28" i="173"/>
  <c r="AA27" i="173"/>
  <c r="AA26" i="173"/>
  <c r="AA25" i="173"/>
  <c r="AA24" i="173"/>
  <c r="AA23" i="173"/>
  <c r="AA22" i="173"/>
  <c r="AA21" i="173"/>
  <c r="AA20" i="173"/>
  <c r="AA19" i="173"/>
  <c r="AA18" i="173"/>
  <c r="AA17" i="173"/>
  <c r="AA16" i="173"/>
  <c r="AA15" i="173"/>
  <c r="AE9" i="173"/>
  <c r="AC9" i="173"/>
  <c r="AA9" i="173"/>
  <c r="AE8" i="173"/>
  <c r="AC8" i="173"/>
  <c r="AA8" i="173"/>
  <c r="AE7" i="173"/>
  <c r="AC7" i="173"/>
  <c r="AA7" i="173"/>
  <c r="AE6" i="173"/>
  <c r="AC6" i="173"/>
  <c r="AA6" i="173"/>
  <c r="AE5" i="173"/>
  <c r="AC5" i="173"/>
  <c r="AA5" i="173"/>
  <c r="AE4" i="173"/>
  <c r="AC4" i="173"/>
  <c r="AA4" i="173"/>
  <c r="AC128" i="174"/>
  <c r="AA128" i="174"/>
  <c r="AC127" i="174"/>
  <c r="AA127" i="174"/>
  <c r="AC125" i="174"/>
  <c r="AA125" i="174"/>
  <c r="AC124" i="174"/>
  <c r="AA124" i="174"/>
  <c r="AA122" i="174"/>
  <c r="AA121" i="174"/>
  <c r="AA120" i="174"/>
  <c r="AA118" i="174"/>
  <c r="AE115" i="174"/>
  <c r="AC115" i="174"/>
  <c r="AA115" i="174"/>
  <c r="AE114" i="174"/>
  <c r="AC114" i="174"/>
  <c r="AA114" i="174"/>
  <c r="AC111" i="174"/>
  <c r="AA111" i="174"/>
  <c r="AC110" i="174"/>
  <c r="AA110" i="174"/>
  <c r="AC109" i="174"/>
  <c r="AA109" i="174"/>
  <c r="AC108" i="174"/>
  <c r="AA108" i="174"/>
  <c r="AC105" i="174"/>
  <c r="AA105" i="174"/>
  <c r="AC104" i="174"/>
  <c r="AA104" i="174"/>
  <c r="AC42" i="174"/>
  <c r="AC41" i="174"/>
  <c r="AE38" i="174"/>
  <c r="AC38" i="174"/>
  <c r="AA38" i="174"/>
  <c r="AE37" i="174"/>
  <c r="AC37" i="174"/>
  <c r="AA37" i="174"/>
  <c r="AA34" i="174"/>
  <c r="AA33" i="174"/>
  <c r="AA32" i="174"/>
  <c r="AA31" i="174"/>
  <c r="AA30" i="174"/>
  <c r="AA29" i="174"/>
  <c r="AA28" i="174"/>
  <c r="AA27" i="174"/>
  <c r="AA26" i="174"/>
  <c r="AA25" i="174"/>
  <c r="AA24" i="174"/>
  <c r="AA23" i="174"/>
  <c r="AA22" i="174"/>
  <c r="AA21" i="174"/>
  <c r="AA20" i="174"/>
  <c r="AA19" i="174"/>
  <c r="AA18" i="174"/>
  <c r="AA17" i="174"/>
  <c r="AA16" i="174"/>
  <c r="AA15" i="174"/>
  <c r="AE9" i="174"/>
  <c r="AC9" i="174"/>
  <c r="AA9" i="174"/>
  <c r="AE8" i="174"/>
  <c r="AC8" i="174"/>
  <c r="AA8" i="174"/>
  <c r="AE7" i="174"/>
  <c r="AC7" i="174"/>
  <c r="AA7" i="174"/>
  <c r="AE6" i="174"/>
  <c r="AC6" i="174"/>
  <c r="AA6" i="174"/>
  <c r="AE5" i="174"/>
  <c r="AC5" i="174"/>
  <c r="AA5" i="174"/>
  <c r="AE4" i="174"/>
  <c r="AC4" i="174"/>
  <c r="AA4" i="174"/>
  <c r="AC128" i="175"/>
  <c r="AA128" i="175"/>
  <c r="AC127" i="175"/>
  <c r="AA127" i="175"/>
  <c r="AC125" i="175"/>
  <c r="AA125" i="175"/>
  <c r="AC124" i="175"/>
  <c r="AA124" i="175"/>
  <c r="AA122" i="175"/>
  <c r="AA121" i="175"/>
  <c r="AA120" i="175"/>
  <c r="AA118" i="175"/>
  <c r="AE115" i="175"/>
  <c r="AC115" i="175"/>
  <c r="AA115" i="175"/>
  <c r="AE114" i="175"/>
  <c r="AC114" i="175"/>
  <c r="AA114" i="175"/>
  <c r="AC111" i="175"/>
  <c r="AA111" i="175"/>
  <c r="AC110" i="175"/>
  <c r="AA110" i="175"/>
  <c r="AC109" i="175"/>
  <c r="AA109" i="175"/>
  <c r="AC108" i="175"/>
  <c r="AA108" i="175"/>
  <c r="AC105" i="175"/>
  <c r="AA105" i="175"/>
  <c r="AC104" i="175"/>
  <c r="AA104" i="175"/>
  <c r="AC42" i="175"/>
  <c r="AC41" i="175"/>
  <c r="AE38" i="175"/>
  <c r="AC38" i="175"/>
  <c r="AA38" i="175"/>
  <c r="AE37" i="175"/>
  <c r="AC37" i="175"/>
  <c r="AA37" i="175"/>
  <c r="AA34" i="175"/>
  <c r="AA33" i="175"/>
  <c r="AA32" i="175"/>
  <c r="AA31" i="175"/>
  <c r="AA30" i="175"/>
  <c r="AA29" i="175"/>
  <c r="AA28" i="175"/>
  <c r="AA27" i="175"/>
  <c r="AA26" i="175"/>
  <c r="AA25" i="175"/>
  <c r="AA24" i="175"/>
  <c r="AA23" i="175"/>
  <c r="AA22" i="175"/>
  <c r="AA21" i="175"/>
  <c r="AA20" i="175"/>
  <c r="AA19" i="175"/>
  <c r="AA18" i="175"/>
  <c r="AA17" i="175"/>
  <c r="AA16" i="175"/>
  <c r="AA15" i="175"/>
  <c r="AE9" i="175"/>
  <c r="AC9" i="175"/>
  <c r="AA9" i="175"/>
  <c r="AE8" i="175"/>
  <c r="AC8" i="175"/>
  <c r="AA8" i="175"/>
  <c r="AE7" i="175"/>
  <c r="AC7" i="175"/>
  <c r="AA7" i="175"/>
  <c r="AE6" i="175"/>
  <c r="AC6" i="175"/>
  <c r="AA6" i="175"/>
  <c r="AE5" i="175"/>
  <c r="AC5" i="175"/>
  <c r="AA5" i="175"/>
  <c r="AE4" i="175"/>
  <c r="AC4" i="175"/>
  <c r="AA4" i="175"/>
  <c r="AC128" i="176"/>
  <c r="AA128" i="176"/>
  <c r="AC127" i="176"/>
  <c r="AA127" i="176"/>
  <c r="AC125" i="176"/>
  <c r="AA125" i="176"/>
  <c r="AC124" i="176"/>
  <c r="AA124" i="176"/>
  <c r="AA122" i="176"/>
  <c r="AA121" i="176"/>
  <c r="AA120" i="176"/>
  <c r="AA118" i="176"/>
  <c r="AE115" i="176"/>
  <c r="AC115" i="176"/>
  <c r="AA115" i="176"/>
  <c r="AE114" i="176"/>
  <c r="AC114" i="176"/>
  <c r="AA114" i="176"/>
  <c r="AC111" i="176"/>
  <c r="AA111" i="176"/>
  <c r="AC110" i="176"/>
  <c r="AA110" i="176"/>
  <c r="AC109" i="176"/>
  <c r="AA109" i="176"/>
  <c r="AC108" i="176"/>
  <c r="AA108" i="176"/>
  <c r="AC105" i="176"/>
  <c r="AA105" i="176"/>
  <c r="AC104" i="176"/>
  <c r="AA104" i="176"/>
  <c r="AC42" i="176"/>
  <c r="AC41" i="176"/>
  <c r="AE38" i="176"/>
  <c r="AC38" i="176"/>
  <c r="AA38" i="176"/>
  <c r="AE37" i="176"/>
  <c r="AC37" i="176"/>
  <c r="AA37" i="176"/>
  <c r="AA34" i="176"/>
  <c r="AA33" i="176"/>
  <c r="AA32" i="176"/>
  <c r="AA31" i="176"/>
  <c r="AA30" i="176"/>
  <c r="AA29" i="176"/>
  <c r="AA28" i="176"/>
  <c r="AA27" i="176"/>
  <c r="AA26" i="176"/>
  <c r="AA25" i="176"/>
  <c r="AA24" i="176"/>
  <c r="AA23" i="176"/>
  <c r="AA22" i="176"/>
  <c r="AA21" i="176"/>
  <c r="AA20" i="176"/>
  <c r="AA19" i="176"/>
  <c r="AA18" i="176"/>
  <c r="AA17" i="176"/>
  <c r="AA16" i="176"/>
  <c r="AA15" i="176"/>
  <c r="AE9" i="176"/>
  <c r="AC9" i="176"/>
  <c r="AA9" i="176"/>
  <c r="AE8" i="176"/>
  <c r="AC8" i="176"/>
  <c r="AA8" i="176"/>
  <c r="AE7" i="176"/>
  <c r="AC7" i="176"/>
  <c r="AA7" i="176"/>
  <c r="AE6" i="176"/>
  <c r="AC6" i="176"/>
  <c r="AA6" i="176"/>
  <c r="AE5" i="176"/>
  <c r="AC5" i="176"/>
  <c r="AA5" i="176"/>
  <c r="AE4" i="176"/>
  <c r="AC4" i="176"/>
  <c r="AA4" i="176"/>
  <c r="AC128" i="177"/>
  <c r="AA128" i="177"/>
  <c r="AC127" i="177"/>
  <c r="AA127" i="177"/>
  <c r="AC125" i="177"/>
  <c r="AA125" i="177"/>
  <c r="AC124" i="177"/>
  <c r="AA124" i="177"/>
  <c r="AA122" i="177"/>
  <c r="AA121" i="177"/>
  <c r="AA120" i="177"/>
  <c r="AA118" i="177"/>
  <c r="AE115" i="177"/>
  <c r="AC115" i="177"/>
  <c r="AA115" i="177"/>
  <c r="AE114" i="177"/>
  <c r="AC114" i="177"/>
  <c r="AA114" i="177"/>
  <c r="AC111" i="177"/>
  <c r="AA111" i="177"/>
  <c r="AC110" i="177"/>
  <c r="AA110" i="177"/>
  <c r="AC109" i="177"/>
  <c r="AA109" i="177"/>
  <c r="AC108" i="177"/>
  <c r="AA108" i="177"/>
  <c r="AC105" i="177"/>
  <c r="AA105" i="177"/>
  <c r="AC104" i="177"/>
  <c r="AA104" i="177"/>
  <c r="AC42" i="177"/>
  <c r="AC41" i="177"/>
  <c r="AE38" i="177"/>
  <c r="AC38" i="177"/>
  <c r="AA38" i="177"/>
  <c r="AE37" i="177"/>
  <c r="AC37" i="177"/>
  <c r="AA37" i="177"/>
  <c r="AA34" i="177"/>
  <c r="AA33" i="177"/>
  <c r="AA32" i="177"/>
  <c r="AA31" i="177"/>
  <c r="AA30" i="177"/>
  <c r="AA29" i="177"/>
  <c r="AA28" i="177"/>
  <c r="AA27" i="177"/>
  <c r="AA26" i="177"/>
  <c r="AA25" i="177"/>
  <c r="AA24" i="177"/>
  <c r="AA23" i="177"/>
  <c r="AA22" i="177"/>
  <c r="AA21" i="177"/>
  <c r="AA20" i="177"/>
  <c r="AA19" i="177"/>
  <c r="AA18" i="177"/>
  <c r="AA17" i="177"/>
  <c r="AA16" i="177"/>
  <c r="AA15" i="177"/>
  <c r="AE9" i="177"/>
  <c r="AC9" i="177"/>
  <c r="AA9" i="177"/>
  <c r="AE8" i="177"/>
  <c r="AC8" i="177"/>
  <c r="AA8" i="177"/>
  <c r="AE7" i="177"/>
  <c r="AC7" i="177"/>
  <c r="AA7" i="177"/>
  <c r="AE6" i="177"/>
  <c r="AC6" i="177"/>
  <c r="AA6" i="177"/>
  <c r="AE5" i="177"/>
  <c r="AC5" i="177"/>
  <c r="AA5" i="177"/>
  <c r="AE4" i="177"/>
  <c r="AC4" i="177"/>
  <c r="AA4" i="177"/>
  <c r="AC128" i="178"/>
  <c r="AA128" i="178"/>
  <c r="AC127" i="178"/>
  <c r="AA127" i="178"/>
  <c r="AC125" i="178"/>
  <c r="AA125" i="178"/>
  <c r="AC124" i="178"/>
  <c r="AA124" i="178"/>
  <c r="AA122" i="178"/>
  <c r="AA121" i="178"/>
  <c r="AA120" i="178"/>
  <c r="AA118" i="178"/>
  <c r="AE115" i="178"/>
  <c r="AC115" i="178"/>
  <c r="AA115" i="178"/>
  <c r="AE114" i="178"/>
  <c r="AC114" i="178"/>
  <c r="AA114" i="178"/>
  <c r="AC111" i="178"/>
  <c r="AA111" i="178"/>
  <c r="AC110" i="178"/>
  <c r="AA110" i="178"/>
  <c r="AC109" i="178"/>
  <c r="AA109" i="178"/>
  <c r="AC108" i="178"/>
  <c r="AA108" i="178"/>
  <c r="AC105" i="178"/>
  <c r="AA105" i="178"/>
  <c r="AC104" i="178"/>
  <c r="AA104" i="178"/>
  <c r="AC42" i="178"/>
  <c r="AC41" i="178"/>
  <c r="AE38" i="178"/>
  <c r="AC38" i="178"/>
  <c r="AA38" i="178"/>
  <c r="AE37" i="178"/>
  <c r="AC37" i="178"/>
  <c r="AA37" i="178"/>
  <c r="AA34" i="178"/>
  <c r="AA33" i="178"/>
  <c r="AA32" i="178"/>
  <c r="AA31" i="178"/>
  <c r="AA30" i="178"/>
  <c r="AA29" i="178"/>
  <c r="AA28" i="178"/>
  <c r="AA27" i="178"/>
  <c r="AA26" i="178"/>
  <c r="AA25" i="178"/>
  <c r="AA24" i="178"/>
  <c r="AA23" i="178"/>
  <c r="AA22" i="178"/>
  <c r="AA21" i="178"/>
  <c r="AA20" i="178"/>
  <c r="AA19" i="178"/>
  <c r="AA18" i="178"/>
  <c r="AA17" i="178"/>
  <c r="AA16" i="178"/>
  <c r="AA15" i="178"/>
  <c r="AE9" i="178"/>
  <c r="AC9" i="178"/>
  <c r="AA9" i="178"/>
  <c r="AE8" i="178"/>
  <c r="AC8" i="178"/>
  <c r="AA8" i="178"/>
  <c r="AE7" i="178"/>
  <c r="AC7" i="178"/>
  <c r="AA7" i="178"/>
  <c r="AE6" i="178"/>
  <c r="AC6" i="178"/>
  <c r="AA6" i="178"/>
  <c r="AE5" i="178"/>
  <c r="AC5" i="178"/>
  <c r="AA5" i="178"/>
  <c r="AE4" i="178"/>
  <c r="AC4" i="178"/>
  <c r="AA4" i="178"/>
  <c r="AC128" i="179"/>
  <c r="AA128" i="179"/>
  <c r="AC127" i="179"/>
  <c r="AA127" i="179"/>
  <c r="AC125" i="179"/>
  <c r="AA125" i="179"/>
  <c r="AC124" i="179"/>
  <c r="AA124" i="179"/>
  <c r="AA122" i="179"/>
  <c r="AA121" i="179"/>
  <c r="AA120" i="179"/>
  <c r="AA118" i="179"/>
  <c r="AE115" i="179"/>
  <c r="AC115" i="179"/>
  <c r="AA115" i="179"/>
  <c r="AE114" i="179"/>
  <c r="AC114" i="179"/>
  <c r="AA114" i="179"/>
  <c r="AC111" i="179"/>
  <c r="AA111" i="179"/>
  <c r="AC110" i="179"/>
  <c r="AA110" i="179"/>
  <c r="AC109" i="179"/>
  <c r="AA109" i="179"/>
  <c r="AC108" i="179"/>
  <c r="AA108" i="179"/>
  <c r="AC105" i="179"/>
  <c r="AA105" i="179"/>
  <c r="AC104" i="179"/>
  <c r="AA104" i="179"/>
  <c r="AC42" i="179"/>
  <c r="AC41" i="179"/>
  <c r="AE38" i="179"/>
  <c r="AC38" i="179"/>
  <c r="AA38" i="179"/>
  <c r="AE37" i="179"/>
  <c r="AC37" i="179"/>
  <c r="AA37" i="179"/>
  <c r="AA34" i="179"/>
  <c r="AA33" i="179"/>
  <c r="AA32" i="179"/>
  <c r="AA31" i="179"/>
  <c r="AA30" i="179"/>
  <c r="AA29" i="179"/>
  <c r="AA28" i="179"/>
  <c r="AA27" i="179"/>
  <c r="AA26" i="179"/>
  <c r="AA25" i="179"/>
  <c r="AA24" i="179"/>
  <c r="AA23" i="179"/>
  <c r="AA22" i="179"/>
  <c r="AA21" i="179"/>
  <c r="AA20" i="179"/>
  <c r="AA19" i="179"/>
  <c r="AA18" i="179"/>
  <c r="AA17" i="179"/>
  <c r="AA16" i="179"/>
  <c r="AA15" i="179"/>
  <c r="AE9" i="179"/>
  <c r="AC9" i="179"/>
  <c r="AA9" i="179"/>
  <c r="AE8" i="179"/>
  <c r="AC8" i="179"/>
  <c r="AA8" i="179"/>
  <c r="AE7" i="179"/>
  <c r="AC7" i="179"/>
  <c r="AA7" i="179"/>
  <c r="AE6" i="179"/>
  <c r="AC6" i="179"/>
  <c r="AA6" i="179"/>
  <c r="AE5" i="179"/>
  <c r="AC5" i="179"/>
  <c r="AA5" i="179"/>
  <c r="AE4" i="179"/>
  <c r="AC4" i="179"/>
  <c r="AA4" i="179"/>
  <c r="AC128" i="180"/>
  <c r="AA128" i="180"/>
  <c r="AC127" i="180"/>
  <c r="AA127" i="180"/>
  <c r="AC125" i="180"/>
  <c r="AA125" i="180"/>
  <c r="AC124" i="180"/>
  <c r="AA124" i="180"/>
  <c r="AA122" i="180"/>
  <c r="AA121" i="180"/>
  <c r="AA120" i="180"/>
  <c r="AA118" i="180"/>
  <c r="AE115" i="180"/>
  <c r="AC115" i="180"/>
  <c r="AA115" i="180"/>
  <c r="AE114" i="180"/>
  <c r="AC114" i="180"/>
  <c r="AA114" i="180"/>
  <c r="AC111" i="180"/>
  <c r="AA111" i="180"/>
  <c r="AC110" i="180"/>
  <c r="AA110" i="180"/>
  <c r="AC109" i="180"/>
  <c r="AA109" i="180"/>
  <c r="AC108" i="180"/>
  <c r="AA108" i="180"/>
  <c r="AC105" i="180"/>
  <c r="AA105" i="180"/>
  <c r="AC104" i="180"/>
  <c r="AA104" i="180"/>
  <c r="AC42" i="180"/>
  <c r="AC41" i="180"/>
  <c r="AE38" i="180"/>
  <c r="AC38" i="180"/>
  <c r="AA38" i="180"/>
  <c r="AE37" i="180"/>
  <c r="AC37" i="180"/>
  <c r="AA37" i="180"/>
  <c r="AA34" i="180"/>
  <c r="AA33" i="180"/>
  <c r="AA32" i="180"/>
  <c r="AA31" i="180"/>
  <c r="AA30" i="180"/>
  <c r="AA29" i="180"/>
  <c r="AA28" i="180"/>
  <c r="AA27" i="180"/>
  <c r="AA26" i="180"/>
  <c r="AA25" i="180"/>
  <c r="AA24" i="180"/>
  <c r="AA23" i="180"/>
  <c r="AA22" i="180"/>
  <c r="AA21" i="180"/>
  <c r="AA20" i="180"/>
  <c r="AA19" i="180"/>
  <c r="AA18" i="180"/>
  <c r="AA17" i="180"/>
  <c r="AA16" i="180"/>
  <c r="AA15" i="180"/>
  <c r="AE9" i="180"/>
  <c r="AC9" i="180"/>
  <c r="AA9" i="180"/>
  <c r="AE8" i="180"/>
  <c r="AC8" i="180"/>
  <c r="AA8" i="180"/>
  <c r="AE7" i="180"/>
  <c r="AC7" i="180"/>
  <c r="AA7" i="180"/>
  <c r="AE6" i="180"/>
  <c r="AC6" i="180"/>
  <c r="AA6" i="180"/>
  <c r="AE5" i="180"/>
  <c r="AC5" i="180"/>
  <c r="AA5" i="180"/>
  <c r="AE4" i="180"/>
  <c r="AC4" i="180"/>
  <c r="AA4" i="180"/>
  <c r="AC128" i="181"/>
  <c r="AA128" i="181"/>
  <c r="AC127" i="181"/>
  <c r="AA127" i="181"/>
  <c r="AC125" i="181"/>
  <c r="AA125" i="181"/>
  <c r="AC124" i="181"/>
  <c r="AA124" i="181"/>
  <c r="AA122" i="181"/>
  <c r="AA121" i="181"/>
  <c r="AA120" i="181"/>
  <c r="AA118" i="181"/>
  <c r="AE115" i="181"/>
  <c r="AC115" i="181"/>
  <c r="AA115" i="181"/>
  <c r="AE114" i="181"/>
  <c r="AC114" i="181"/>
  <c r="AA114" i="181"/>
  <c r="AC111" i="181"/>
  <c r="AA111" i="181"/>
  <c r="AC110" i="181"/>
  <c r="AA110" i="181"/>
  <c r="AC109" i="181"/>
  <c r="AA109" i="181"/>
  <c r="AC108" i="181"/>
  <c r="AA108" i="181"/>
  <c r="AC105" i="181"/>
  <c r="AA105" i="181"/>
  <c r="AC104" i="181"/>
  <c r="AA104" i="181"/>
  <c r="AC42" i="181"/>
  <c r="AC41" i="181"/>
  <c r="AE38" i="181"/>
  <c r="AC38" i="181"/>
  <c r="AA38" i="181"/>
  <c r="AE37" i="181"/>
  <c r="AC37" i="181"/>
  <c r="AA37" i="181"/>
  <c r="AA34" i="181"/>
  <c r="AA33" i="181"/>
  <c r="AA32" i="181"/>
  <c r="AA31" i="181"/>
  <c r="AA30" i="181"/>
  <c r="AA29" i="181"/>
  <c r="AA28" i="181"/>
  <c r="AA27" i="181"/>
  <c r="AA26" i="181"/>
  <c r="AA25" i="181"/>
  <c r="AA24" i="181"/>
  <c r="AA23" i="181"/>
  <c r="AA22" i="181"/>
  <c r="AA21" i="181"/>
  <c r="AA20" i="181"/>
  <c r="AA19" i="181"/>
  <c r="AA18" i="181"/>
  <c r="AA17" i="181"/>
  <c r="AA16" i="181"/>
  <c r="AA15" i="181"/>
  <c r="AE9" i="181"/>
  <c r="AC9" i="181"/>
  <c r="AA9" i="181"/>
  <c r="AE8" i="181"/>
  <c r="AC8" i="181"/>
  <c r="AA8" i="181"/>
  <c r="AE7" i="181"/>
  <c r="AC7" i="181"/>
  <c r="AA7" i="181"/>
  <c r="AE6" i="181"/>
  <c r="AC6" i="181"/>
  <c r="AA6" i="181"/>
  <c r="AE5" i="181"/>
  <c r="AC5" i="181"/>
  <c r="AA5" i="181"/>
  <c r="AE4" i="181"/>
  <c r="AC4" i="181"/>
  <c r="AA4" i="181"/>
  <c r="AC128" i="182"/>
  <c r="AA128" i="182"/>
  <c r="AC127" i="182"/>
  <c r="AA127" i="182"/>
  <c r="AC125" i="182"/>
  <c r="AA125" i="182"/>
  <c r="AC124" i="182"/>
  <c r="AA124" i="182"/>
  <c r="AA122" i="182"/>
  <c r="AA121" i="182"/>
  <c r="AA120" i="182"/>
  <c r="AA118" i="182"/>
  <c r="AE115" i="182"/>
  <c r="AC115" i="182"/>
  <c r="AA115" i="182"/>
  <c r="AE114" i="182"/>
  <c r="AC114" i="182"/>
  <c r="AA114" i="182"/>
  <c r="AC111" i="182"/>
  <c r="AA111" i="182"/>
  <c r="AC110" i="182"/>
  <c r="AA110" i="182"/>
  <c r="AC109" i="182"/>
  <c r="AA109" i="182"/>
  <c r="AC108" i="182"/>
  <c r="AA108" i="182"/>
  <c r="AC105" i="182"/>
  <c r="AA105" i="182"/>
  <c r="AC104" i="182"/>
  <c r="AA104" i="182"/>
  <c r="AC42" i="182"/>
  <c r="AC41" i="182"/>
  <c r="AE38" i="182"/>
  <c r="AC38" i="182"/>
  <c r="AA38" i="182"/>
  <c r="AE37" i="182"/>
  <c r="AC37" i="182"/>
  <c r="AA37" i="182"/>
  <c r="AA34" i="182"/>
  <c r="AA33" i="182"/>
  <c r="AA32" i="182"/>
  <c r="AA31" i="182"/>
  <c r="AA30" i="182"/>
  <c r="AA29" i="182"/>
  <c r="AA28" i="182"/>
  <c r="AA27" i="182"/>
  <c r="AA26" i="182"/>
  <c r="AA25" i="182"/>
  <c r="AA24" i="182"/>
  <c r="AA23" i="182"/>
  <c r="AA22" i="182"/>
  <c r="AA21" i="182"/>
  <c r="AA20" i="182"/>
  <c r="AA19" i="182"/>
  <c r="AA18" i="182"/>
  <c r="AA17" i="182"/>
  <c r="AA16" i="182"/>
  <c r="AA15" i="182"/>
  <c r="AE9" i="182"/>
  <c r="AC9" i="182"/>
  <c r="AA9" i="182"/>
  <c r="AE8" i="182"/>
  <c r="AC8" i="182"/>
  <c r="AA8" i="182"/>
  <c r="AE7" i="182"/>
  <c r="AC7" i="182"/>
  <c r="AA7" i="182"/>
  <c r="AE6" i="182"/>
  <c r="AC6" i="182"/>
  <c r="AA6" i="182"/>
  <c r="AE5" i="182"/>
  <c r="AC5" i="182"/>
  <c r="AA5" i="182"/>
  <c r="AE4" i="182"/>
  <c r="AC4" i="182"/>
  <c r="AA4" i="182"/>
  <c r="AC128" i="166"/>
  <c r="AA128" i="166"/>
  <c r="AC127" i="166"/>
  <c r="AA127" i="166"/>
  <c r="AC125" i="166"/>
  <c r="AA125" i="166"/>
  <c r="AC124" i="166"/>
  <c r="AA124" i="166"/>
  <c r="AA122" i="166"/>
  <c r="AA121" i="166"/>
  <c r="AA120" i="166"/>
  <c r="AA118" i="166"/>
  <c r="AE115" i="166"/>
  <c r="AC115" i="166"/>
  <c r="AA115" i="166"/>
  <c r="AE114" i="166"/>
  <c r="AC114" i="166"/>
  <c r="AA114" i="166"/>
  <c r="AC111" i="166"/>
  <c r="AA111" i="166"/>
  <c r="AC110" i="166"/>
  <c r="AA110" i="166"/>
  <c r="AC109" i="166"/>
  <c r="AA109" i="166"/>
  <c r="AC108" i="166"/>
  <c r="AA108" i="166"/>
  <c r="AC105" i="166"/>
  <c r="AA105" i="166"/>
  <c r="AC104" i="166"/>
  <c r="AA104" i="166"/>
  <c r="AC42" i="166"/>
  <c r="AC41" i="166"/>
  <c r="AE38" i="166"/>
  <c r="AC38" i="166"/>
  <c r="AA38" i="166"/>
  <c r="AE37" i="166"/>
  <c r="AC37" i="166"/>
  <c r="AA37" i="166"/>
  <c r="AA34" i="166"/>
  <c r="AA33" i="166"/>
  <c r="AA32" i="166"/>
  <c r="AA31" i="166"/>
  <c r="AA30" i="166"/>
  <c r="AA29" i="166"/>
  <c r="AA28" i="166"/>
  <c r="AA27" i="166"/>
  <c r="AA26" i="166"/>
  <c r="AA25" i="166"/>
  <c r="AA24" i="166"/>
  <c r="AA23" i="166"/>
  <c r="AA22" i="166"/>
  <c r="AA21" i="166"/>
  <c r="AA20" i="166"/>
  <c r="AA19" i="166"/>
  <c r="AA18" i="166"/>
  <c r="AA17" i="166"/>
  <c r="AA16" i="166"/>
  <c r="AA15" i="166"/>
  <c r="AE9" i="166"/>
  <c r="AC9" i="166"/>
  <c r="AA9" i="166"/>
  <c r="AE8" i="166"/>
  <c r="AC8" i="166"/>
  <c r="AA8" i="166"/>
  <c r="AE7" i="166"/>
  <c r="AC7" i="166"/>
  <c r="AA7" i="166"/>
  <c r="AE6" i="166"/>
  <c r="AC6" i="166"/>
  <c r="AA6" i="166"/>
  <c r="AE5" i="166"/>
  <c r="AC5" i="166"/>
  <c r="AA5" i="166"/>
  <c r="AE4" i="166"/>
  <c r="AC4" i="166"/>
  <c r="AA4" i="166"/>
  <c r="O94" i="182"/>
  <c r="N94" i="182"/>
  <c r="M94" i="182"/>
  <c r="L94" i="182"/>
  <c r="K94" i="182"/>
  <c r="G94" i="182"/>
  <c r="F94" i="182"/>
  <c r="E94" i="182"/>
  <c r="D94" i="182"/>
  <c r="C94" i="182"/>
  <c r="O93" i="182"/>
  <c r="N93" i="182"/>
  <c r="M93" i="182"/>
  <c r="L93" i="182"/>
  <c r="K93" i="182"/>
  <c r="G93" i="182"/>
  <c r="F93" i="182"/>
  <c r="E93" i="182"/>
  <c r="D93" i="182"/>
  <c r="C93" i="182"/>
  <c r="O92" i="182"/>
  <c r="N92" i="182"/>
  <c r="M92" i="182"/>
  <c r="L92" i="182"/>
  <c r="J92" i="182"/>
  <c r="G92" i="182"/>
  <c r="F92" i="182"/>
  <c r="E92" i="182"/>
  <c r="D92" i="182"/>
  <c r="C92" i="182"/>
  <c r="O91" i="182"/>
  <c r="N91" i="182"/>
  <c r="M91" i="182"/>
  <c r="L91" i="182"/>
  <c r="J91" i="182"/>
  <c r="G91" i="182"/>
  <c r="F91" i="182"/>
  <c r="E91" i="182"/>
  <c r="D91" i="182"/>
  <c r="C91" i="182"/>
  <c r="O90" i="182"/>
  <c r="N90" i="182"/>
  <c r="M90" i="182"/>
  <c r="L90" i="182"/>
  <c r="J90" i="182"/>
  <c r="G90" i="182"/>
  <c r="F90" i="182"/>
  <c r="E90" i="182"/>
  <c r="D90" i="182"/>
  <c r="C90" i="182"/>
  <c r="O89" i="182"/>
  <c r="N89" i="182"/>
  <c r="M89" i="182"/>
  <c r="L89" i="182"/>
  <c r="J89" i="182"/>
  <c r="G89" i="182"/>
  <c r="F89" i="182"/>
  <c r="E89" i="182"/>
  <c r="D89" i="182"/>
  <c r="C89" i="182"/>
  <c r="O88" i="182"/>
  <c r="N88" i="182"/>
  <c r="M88" i="182"/>
  <c r="L88" i="182"/>
  <c r="J88" i="182"/>
  <c r="G88" i="182"/>
  <c r="F88" i="182"/>
  <c r="E88" i="182"/>
  <c r="D88" i="182"/>
  <c r="C88" i="182"/>
  <c r="O87" i="182"/>
  <c r="N87" i="182"/>
  <c r="M87" i="182"/>
  <c r="L87" i="182"/>
  <c r="J87" i="182"/>
  <c r="G87" i="182"/>
  <c r="F87" i="182"/>
  <c r="E87" i="182"/>
  <c r="D87" i="182"/>
  <c r="C87" i="182"/>
  <c r="O86" i="182"/>
  <c r="N86" i="182"/>
  <c r="M86" i="182"/>
  <c r="L86" i="182"/>
  <c r="J86" i="182"/>
  <c r="G86" i="182"/>
  <c r="F86" i="182"/>
  <c r="E86" i="182"/>
  <c r="D86" i="182"/>
  <c r="C86" i="182"/>
  <c r="O85" i="182"/>
  <c r="N85" i="182"/>
  <c r="M85" i="182"/>
  <c r="L85" i="182"/>
  <c r="J85" i="182"/>
  <c r="G85" i="182"/>
  <c r="F85" i="182"/>
  <c r="E85" i="182"/>
  <c r="D85" i="182"/>
  <c r="C85" i="182"/>
  <c r="S1" i="182"/>
  <c r="C82" i="182"/>
  <c r="A31" i="182"/>
  <c r="O15" i="182"/>
  <c r="D15" i="182"/>
  <c r="O14" i="182"/>
  <c r="D14" i="182"/>
  <c r="O13" i="182"/>
  <c r="D13" i="182"/>
  <c r="O12" i="182"/>
  <c r="D12" i="182"/>
  <c r="O11" i="182"/>
  <c r="O10" i="182"/>
  <c r="D10" i="182"/>
  <c r="O9" i="182"/>
  <c r="D9" i="182"/>
  <c r="O8" i="182"/>
  <c r="A7" i="182"/>
  <c r="A4" i="182"/>
  <c r="A2" i="182"/>
  <c r="Y1" i="182"/>
  <c r="A64" i="182"/>
  <c r="O94" i="181"/>
  <c r="N94" i="181"/>
  <c r="M94" i="181"/>
  <c r="L94" i="181"/>
  <c r="K94" i="181"/>
  <c r="G94" i="181"/>
  <c r="F94" i="181"/>
  <c r="E94" i="181"/>
  <c r="D94" i="181"/>
  <c r="C94" i="181"/>
  <c r="O93" i="181"/>
  <c r="N93" i="181"/>
  <c r="M93" i="181"/>
  <c r="L93" i="181"/>
  <c r="K93" i="181"/>
  <c r="G93" i="181"/>
  <c r="F93" i="181"/>
  <c r="E93" i="181"/>
  <c r="D93" i="181"/>
  <c r="C93" i="181"/>
  <c r="O92" i="181"/>
  <c r="N92" i="181"/>
  <c r="M92" i="181"/>
  <c r="L92" i="181"/>
  <c r="J92" i="181"/>
  <c r="G92" i="181"/>
  <c r="F92" i="181"/>
  <c r="E92" i="181"/>
  <c r="D92" i="181"/>
  <c r="C92" i="181"/>
  <c r="O91" i="181"/>
  <c r="N91" i="181"/>
  <c r="M91" i="181"/>
  <c r="L91" i="181"/>
  <c r="J91" i="181"/>
  <c r="G91" i="181"/>
  <c r="F91" i="181"/>
  <c r="E91" i="181"/>
  <c r="D91" i="181"/>
  <c r="C91" i="181"/>
  <c r="O90" i="181"/>
  <c r="N90" i="181"/>
  <c r="M90" i="181"/>
  <c r="L90" i="181"/>
  <c r="J90" i="181"/>
  <c r="G90" i="181"/>
  <c r="F90" i="181"/>
  <c r="E90" i="181"/>
  <c r="D90" i="181"/>
  <c r="C90" i="181"/>
  <c r="O89" i="181"/>
  <c r="N89" i="181"/>
  <c r="M89" i="181"/>
  <c r="L89" i="181"/>
  <c r="J89" i="181"/>
  <c r="G89" i="181"/>
  <c r="F89" i="181"/>
  <c r="E89" i="181"/>
  <c r="D89" i="181"/>
  <c r="C89" i="181"/>
  <c r="O88" i="181"/>
  <c r="N88" i="181"/>
  <c r="M88" i="181"/>
  <c r="L88" i="181"/>
  <c r="J88" i="181"/>
  <c r="G88" i="181"/>
  <c r="F88" i="181"/>
  <c r="E88" i="181"/>
  <c r="D88" i="181"/>
  <c r="C88" i="181"/>
  <c r="O87" i="181"/>
  <c r="N87" i="181"/>
  <c r="M87" i="181"/>
  <c r="L87" i="181"/>
  <c r="J87" i="181"/>
  <c r="G87" i="181"/>
  <c r="F87" i="181"/>
  <c r="E87" i="181"/>
  <c r="D87" i="181"/>
  <c r="C87" i="181"/>
  <c r="O86" i="181"/>
  <c r="N86" i="181"/>
  <c r="M86" i="181"/>
  <c r="L86" i="181"/>
  <c r="J86" i="181"/>
  <c r="G86" i="181"/>
  <c r="F86" i="181"/>
  <c r="E86" i="181"/>
  <c r="D86" i="181"/>
  <c r="C86" i="181"/>
  <c r="O85" i="181"/>
  <c r="N85" i="181"/>
  <c r="M85" i="181"/>
  <c r="L85" i="181"/>
  <c r="J85" i="181"/>
  <c r="G85" i="181"/>
  <c r="F85" i="181"/>
  <c r="E85" i="181"/>
  <c r="D85" i="181"/>
  <c r="C85" i="181"/>
  <c r="A31" i="181"/>
  <c r="O15" i="181"/>
  <c r="D15" i="181"/>
  <c r="O14" i="181"/>
  <c r="D14" i="181"/>
  <c r="O13" i="181"/>
  <c r="D13" i="181"/>
  <c r="O12" i="181"/>
  <c r="D12" i="181"/>
  <c r="O11" i="181"/>
  <c r="O10" i="181"/>
  <c r="D10" i="181"/>
  <c r="O9" i="181"/>
  <c r="D9" i="181"/>
  <c r="O8" i="181"/>
  <c r="A7" i="181"/>
  <c r="A4" i="181"/>
  <c r="A2" i="181"/>
  <c r="Y1" i="181"/>
  <c r="S1" i="181"/>
  <c r="A64" i="181"/>
  <c r="O94" i="180"/>
  <c r="N94" i="180"/>
  <c r="M94" i="180"/>
  <c r="L94" i="180"/>
  <c r="K94" i="180"/>
  <c r="G94" i="180"/>
  <c r="F94" i="180"/>
  <c r="E94" i="180"/>
  <c r="D94" i="180"/>
  <c r="C94" i="180"/>
  <c r="O93" i="180"/>
  <c r="N93" i="180"/>
  <c r="M93" i="180"/>
  <c r="L93" i="180"/>
  <c r="K93" i="180"/>
  <c r="G93" i="180"/>
  <c r="F93" i="180"/>
  <c r="E93" i="180"/>
  <c r="D93" i="180"/>
  <c r="C93" i="180"/>
  <c r="O92" i="180"/>
  <c r="N92" i="180"/>
  <c r="M92" i="180"/>
  <c r="L92" i="180"/>
  <c r="J92" i="180"/>
  <c r="G92" i="180"/>
  <c r="F92" i="180"/>
  <c r="E92" i="180"/>
  <c r="D92" i="180"/>
  <c r="C92" i="180"/>
  <c r="O91" i="180"/>
  <c r="N91" i="180"/>
  <c r="M91" i="180"/>
  <c r="L91" i="180"/>
  <c r="J91" i="180"/>
  <c r="G91" i="180"/>
  <c r="F91" i="180"/>
  <c r="E91" i="180"/>
  <c r="D91" i="180"/>
  <c r="C91" i="180"/>
  <c r="O90" i="180"/>
  <c r="N90" i="180"/>
  <c r="M90" i="180"/>
  <c r="L90" i="180"/>
  <c r="J90" i="180"/>
  <c r="G90" i="180"/>
  <c r="F90" i="180"/>
  <c r="E90" i="180"/>
  <c r="D90" i="180"/>
  <c r="C90" i="180"/>
  <c r="O89" i="180"/>
  <c r="N89" i="180"/>
  <c r="M89" i="180"/>
  <c r="L89" i="180"/>
  <c r="J89" i="180"/>
  <c r="G89" i="180"/>
  <c r="F89" i="180"/>
  <c r="E89" i="180"/>
  <c r="D89" i="180"/>
  <c r="C89" i="180"/>
  <c r="O88" i="180"/>
  <c r="N88" i="180"/>
  <c r="M88" i="180"/>
  <c r="L88" i="180"/>
  <c r="J88" i="180"/>
  <c r="G88" i="180"/>
  <c r="F88" i="180"/>
  <c r="E88" i="180"/>
  <c r="D88" i="180"/>
  <c r="C88" i="180"/>
  <c r="O87" i="180"/>
  <c r="N87" i="180"/>
  <c r="M87" i="180"/>
  <c r="L87" i="180"/>
  <c r="J87" i="180"/>
  <c r="G87" i="180"/>
  <c r="F87" i="180"/>
  <c r="E87" i="180"/>
  <c r="D87" i="180"/>
  <c r="C87" i="180"/>
  <c r="O86" i="180"/>
  <c r="N86" i="180"/>
  <c r="M86" i="180"/>
  <c r="L86" i="180"/>
  <c r="J86" i="180"/>
  <c r="G86" i="180"/>
  <c r="F86" i="180"/>
  <c r="E86" i="180"/>
  <c r="D86" i="180"/>
  <c r="C86" i="180"/>
  <c r="O85" i="180"/>
  <c r="N85" i="180"/>
  <c r="M85" i="180"/>
  <c r="L85" i="180"/>
  <c r="J85" i="180"/>
  <c r="G85" i="180"/>
  <c r="F85" i="180"/>
  <c r="E85" i="180"/>
  <c r="D85" i="180"/>
  <c r="C85" i="180"/>
  <c r="S1" i="180"/>
  <c r="C82" i="180"/>
  <c r="A31" i="180"/>
  <c r="O15" i="180"/>
  <c r="D15" i="180"/>
  <c r="O14" i="180"/>
  <c r="D14" i="180"/>
  <c r="O13" i="180"/>
  <c r="D13" i="180"/>
  <c r="O12" i="180"/>
  <c r="D12" i="180"/>
  <c r="O11" i="180"/>
  <c r="O10" i="180"/>
  <c r="D10" i="180"/>
  <c r="O9" i="180"/>
  <c r="D9" i="180"/>
  <c r="O8" i="180"/>
  <c r="A7" i="180"/>
  <c r="A4" i="180"/>
  <c r="A2" i="180"/>
  <c r="Y1" i="180"/>
  <c r="A64" i="180"/>
  <c r="O94" i="179"/>
  <c r="N94" i="179"/>
  <c r="M94" i="179"/>
  <c r="L94" i="179"/>
  <c r="K94" i="179"/>
  <c r="G94" i="179"/>
  <c r="F94" i="179"/>
  <c r="E94" i="179"/>
  <c r="D94" i="179"/>
  <c r="C94" i="179"/>
  <c r="O93" i="179"/>
  <c r="N93" i="179"/>
  <c r="M93" i="179"/>
  <c r="L93" i="179"/>
  <c r="K93" i="179"/>
  <c r="G93" i="179"/>
  <c r="F93" i="179"/>
  <c r="E93" i="179"/>
  <c r="D93" i="179"/>
  <c r="C93" i="179"/>
  <c r="O92" i="179"/>
  <c r="N92" i="179"/>
  <c r="M92" i="179"/>
  <c r="L92" i="179"/>
  <c r="J92" i="179"/>
  <c r="G92" i="179"/>
  <c r="F92" i="179"/>
  <c r="E92" i="179"/>
  <c r="D92" i="179"/>
  <c r="C92" i="179"/>
  <c r="O91" i="179"/>
  <c r="N91" i="179"/>
  <c r="M91" i="179"/>
  <c r="L91" i="179"/>
  <c r="J91" i="179"/>
  <c r="G91" i="179"/>
  <c r="F91" i="179"/>
  <c r="E91" i="179"/>
  <c r="D91" i="179"/>
  <c r="C91" i="179"/>
  <c r="O90" i="179"/>
  <c r="N90" i="179"/>
  <c r="M90" i="179"/>
  <c r="L90" i="179"/>
  <c r="J90" i="179"/>
  <c r="G90" i="179"/>
  <c r="F90" i="179"/>
  <c r="E90" i="179"/>
  <c r="D90" i="179"/>
  <c r="C90" i="179"/>
  <c r="O89" i="179"/>
  <c r="N89" i="179"/>
  <c r="M89" i="179"/>
  <c r="L89" i="179"/>
  <c r="J89" i="179"/>
  <c r="G89" i="179"/>
  <c r="F89" i="179"/>
  <c r="E89" i="179"/>
  <c r="D89" i="179"/>
  <c r="C89" i="179"/>
  <c r="O88" i="179"/>
  <c r="N88" i="179"/>
  <c r="M88" i="179"/>
  <c r="L88" i="179"/>
  <c r="J88" i="179"/>
  <c r="G88" i="179"/>
  <c r="F88" i="179"/>
  <c r="E88" i="179"/>
  <c r="D88" i="179"/>
  <c r="C88" i="179"/>
  <c r="O87" i="179"/>
  <c r="N87" i="179"/>
  <c r="M87" i="179"/>
  <c r="L87" i="179"/>
  <c r="J87" i="179"/>
  <c r="G87" i="179"/>
  <c r="F87" i="179"/>
  <c r="E87" i="179"/>
  <c r="D87" i="179"/>
  <c r="C87" i="179"/>
  <c r="O86" i="179"/>
  <c r="N86" i="179"/>
  <c r="M86" i="179"/>
  <c r="L86" i="179"/>
  <c r="J86" i="179"/>
  <c r="G86" i="179"/>
  <c r="F86" i="179"/>
  <c r="E86" i="179"/>
  <c r="D86" i="179"/>
  <c r="C86" i="179"/>
  <c r="O85" i="179"/>
  <c r="N85" i="179"/>
  <c r="M85" i="179"/>
  <c r="L85" i="179"/>
  <c r="J85" i="179"/>
  <c r="G85" i="179"/>
  <c r="F85" i="179"/>
  <c r="E85" i="179"/>
  <c r="D85" i="179"/>
  <c r="C85" i="179"/>
  <c r="A31" i="179"/>
  <c r="O15" i="179"/>
  <c r="D15" i="179"/>
  <c r="O14" i="179"/>
  <c r="D14" i="179"/>
  <c r="O13" i="179"/>
  <c r="D13" i="179"/>
  <c r="O12" i="179"/>
  <c r="D12" i="179"/>
  <c r="O11" i="179"/>
  <c r="O10" i="179"/>
  <c r="D10" i="179"/>
  <c r="O9" i="179"/>
  <c r="D9" i="179"/>
  <c r="O8" i="179"/>
  <c r="A7" i="179"/>
  <c r="A4" i="179"/>
  <c r="A2" i="179"/>
  <c r="Y1" i="179"/>
  <c r="S1" i="179"/>
  <c r="A64" i="179"/>
  <c r="O94" i="178"/>
  <c r="N94" i="178"/>
  <c r="M94" i="178"/>
  <c r="L94" i="178"/>
  <c r="K94" i="178"/>
  <c r="G94" i="178"/>
  <c r="F94" i="178"/>
  <c r="E94" i="178"/>
  <c r="D94" i="178"/>
  <c r="C94" i="178"/>
  <c r="O93" i="178"/>
  <c r="N93" i="178"/>
  <c r="M93" i="178"/>
  <c r="L93" i="178"/>
  <c r="K93" i="178"/>
  <c r="G93" i="178"/>
  <c r="F93" i="178"/>
  <c r="E93" i="178"/>
  <c r="D93" i="178"/>
  <c r="C93" i="178"/>
  <c r="O92" i="178"/>
  <c r="N92" i="178"/>
  <c r="M92" i="178"/>
  <c r="L92" i="178"/>
  <c r="J92" i="178"/>
  <c r="G92" i="178"/>
  <c r="F92" i="178"/>
  <c r="E92" i="178"/>
  <c r="D92" i="178"/>
  <c r="C92" i="178"/>
  <c r="O91" i="178"/>
  <c r="N91" i="178"/>
  <c r="M91" i="178"/>
  <c r="L91" i="178"/>
  <c r="J91" i="178"/>
  <c r="G91" i="178"/>
  <c r="F91" i="178"/>
  <c r="E91" i="178"/>
  <c r="D91" i="178"/>
  <c r="C91" i="178"/>
  <c r="O90" i="178"/>
  <c r="N90" i="178"/>
  <c r="M90" i="178"/>
  <c r="L90" i="178"/>
  <c r="J90" i="178"/>
  <c r="G90" i="178"/>
  <c r="F90" i="178"/>
  <c r="E90" i="178"/>
  <c r="D90" i="178"/>
  <c r="C90" i="178"/>
  <c r="O89" i="178"/>
  <c r="N89" i="178"/>
  <c r="M89" i="178"/>
  <c r="L89" i="178"/>
  <c r="J89" i="178"/>
  <c r="G89" i="178"/>
  <c r="F89" i="178"/>
  <c r="E89" i="178"/>
  <c r="D89" i="178"/>
  <c r="C89" i="178"/>
  <c r="O88" i="178"/>
  <c r="N88" i="178"/>
  <c r="M88" i="178"/>
  <c r="L88" i="178"/>
  <c r="J88" i="178"/>
  <c r="G88" i="178"/>
  <c r="F88" i="178"/>
  <c r="E88" i="178"/>
  <c r="D88" i="178"/>
  <c r="C88" i="178"/>
  <c r="O87" i="178"/>
  <c r="N87" i="178"/>
  <c r="M87" i="178"/>
  <c r="L87" i="178"/>
  <c r="J87" i="178"/>
  <c r="G87" i="178"/>
  <c r="F87" i="178"/>
  <c r="E87" i="178"/>
  <c r="D87" i="178"/>
  <c r="C87" i="178"/>
  <c r="O86" i="178"/>
  <c r="N86" i="178"/>
  <c r="M86" i="178"/>
  <c r="L86" i="178"/>
  <c r="J86" i="178"/>
  <c r="G86" i="178"/>
  <c r="F86" i="178"/>
  <c r="E86" i="178"/>
  <c r="D86" i="178"/>
  <c r="C86" i="178"/>
  <c r="O85" i="178"/>
  <c r="N85" i="178"/>
  <c r="M85" i="178"/>
  <c r="L85" i="178"/>
  <c r="J85" i="178"/>
  <c r="G85" i="178"/>
  <c r="F85" i="178"/>
  <c r="E85" i="178"/>
  <c r="D85" i="178"/>
  <c r="C85" i="178"/>
  <c r="S1" i="178"/>
  <c r="C82" i="178"/>
  <c r="A31" i="178"/>
  <c r="O15" i="178"/>
  <c r="D15" i="178"/>
  <c r="O14" i="178"/>
  <c r="D14" i="178"/>
  <c r="O13" i="178"/>
  <c r="D13" i="178"/>
  <c r="O12" i="178"/>
  <c r="D12" i="178"/>
  <c r="O11" i="178"/>
  <c r="O10" i="178"/>
  <c r="D10" i="178"/>
  <c r="O9" i="178"/>
  <c r="D9" i="178"/>
  <c r="O8" i="178"/>
  <c r="A7" i="178"/>
  <c r="A4" i="178"/>
  <c r="A2" i="178"/>
  <c r="Y1" i="178"/>
  <c r="A64" i="178"/>
  <c r="O94" i="177"/>
  <c r="N94" i="177"/>
  <c r="M94" i="177"/>
  <c r="L94" i="177"/>
  <c r="K94" i="177"/>
  <c r="G94" i="177"/>
  <c r="F94" i="177"/>
  <c r="E94" i="177"/>
  <c r="D94" i="177"/>
  <c r="C94" i="177"/>
  <c r="O93" i="177"/>
  <c r="N93" i="177"/>
  <c r="M93" i="177"/>
  <c r="L93" i="177"/>
  <c r="K93" i="177"/>
  <c r="G93" i="177"/>
  <c r="F93" i="177"/>
  <c r="E93" i="177"/>
  <c r="D93" i="177"/>
  <c r="C93" i="177"/>
  <c r="O92" i="177"/>
  <c r="N92" i="177"/>
  <c r="M92" i="177"/>
  <c r="L92" i="177"/>
  <c r="J92" i="177"/>
  <c r="G92" i="177"/>
  <c r="F92" i="177"/>
  <c r="E92" i="177"/>
  <c r="D92" i="177"/>
  <c r="C92" i="177"/>
  <c r="O91" i="177"/>
  <c r="N91" i="177"/>
  <c r="M91" i="177"/>
  <c r="L91" i="177"/>
  <c r="J91" i="177"/>
  <c r="G91" i="177"/>
  <c r="F91" i="177"/>
  <c r="E91" i="177"/>
  <c r="D91" i="177"/>
  <c r="C91" i="177"/>
  <c r="O90" i="177"/>
  <c r="N90" i="177"/>
  <c r="M90" i="177"/>
  <c r="L90" i="177"/>
  <c r="J90" i="177"/>
  <c r="G90" i="177"/>
  <c r="F90" i="177"/>
  <c r="E90" i="177"/>
  <c r="D90" i="177"/>
  <c r="C90" i="177"/>
  <c r="O89" i="177"/>
  <c r="N89" i="177"/>
  <c r="M89" i="177"/>
  <c r="L89" i="177"/>
  <c r="J89" i="177"/>
  <c r="G89" i="177"/>
  <c r="F89" i="177"/>
  <c r="E89" i="177"/>
  <c r="D89" i="177"/>
  <c r="C89" i="177"/>
  <c r="O88" i="177"/>
  <c r="N88" i="177"/>
  <c r="M88" i="177"/>
  <c r="L88" i="177"/>
  <c r="J88" i="177"/>
  <c r="G88" i="177"/>
  <c r="F88" i="177"/>
  <c r="E88" i="177"/>
  <c r="D88" i="177"/>
  <c r="C88" i="177"/>
  <c r="O87" i="177"/>
  <c r="N87" i="177"/>
  <c r="M87" i="177"/>
  <c r="L87" i="177"/>
  <c r="J87" i="177"/>
  <c r="G87" i="177"/>
  <c r="F87" i="177"/>
  <c r="E87" i="177"/>
  <c r="D87" i="177"/>
  <c r="C87" i="177"/>
  <c r="O86" i="177"/>
  <c r="N86" i="177"/>
  <c r="M86" i="177"/>
  <c r="L86" i="177"/>
  <c r="J86" i="177"/>
  <c r="G86" i="177"/>
  <c r="F86" i="177"/>
  <c r="E86" i="177"/>
  <c r="D86" i="177"/>
  <c r="C86" i="177"/>
  <c r="O85" i="177"/>
  <c r="N85" i="177"/>
  <c r="M85" i="177"/>
  <c r="L85" i="177"/>
  <c r="J85" i="177"/>
  <c r="G85" i="177"/>
  <c r="F85" i="177"/>
  <c r="E85" i="177"/>
  <c r="D85" i="177"/>
  <c r="C85" i="177"/>
  <c r="A31" i="177"/>
  <c r="O15" i="177"/>
  <c r="D15" i="177"/>
  <c r="O14" i="177"/>
  <c r="D14" i="177"/>
  <c r="O13" i="177"/>
  <c r="D13" i="177"/>
  <c r="O12" i="177"/>
  <c r="D12" i="177"/>
  <c r="O11" i="177"/>
  <c r="O10" i="177"/>
  <c r="D10" i="177"/>
  <c r="O9" i="177"/>
  <c r="D9" i="177"/>
  <c r="O8" i="177"/>
  <c r="A7" i="177"/>
  <c r="A4" i="177"/>
  <c r="A2" i="177"/>
  <c r="Y1" i="177"/>
  <c r="S1" i="177"/>
  <c r="A64" i="177"/>
  <c r="O94" i="176"/>
  <c r="N94" i="176"/>
  <c r="M94" i="176"/>
  <c r="L94" i="176"/>
  <c r="K94" i="176"/>
  <c r="G94" i="176"/>
  <c r="F94" i="176"/>
  <c r="E94" i="176"/>
  <c r="D94" i="176"/>
  <c r="C94" i="176"/>
  <c r="O93" i="176"/>
  <c r="N93" i="176"/>
  <c r="M93" i="176"/>
  <c r="L93" i="176"/>
  <c r="K93" i="176"/>
  <c r="G93" i="176"/>
  <c r="F93" i="176"/>
  <c r="E93" i="176"/>
  <c r="D93" i="176"/>
  <c r="C93" i="176"/>
  <c r="O92" i="176"/>
  <c r="N92" i="176"/>
  <c r="M92" i="176"/>
  <c r="L92" i="176"/>
  <c r="J92" i="176"/>
  <c r="G92" i="176"/>
  <c r="F92" i="176"/>
  <c r="E92" i="176"/>
  <c r="D92" i="176"/>
  <c r="C92" i="176"/>
  <c r="O91" i="176"/>
  <c r="N91" i="176"/>
  <c r="M91" i="176"/>
  <c r="L91" i="176"/>
  <c r="J91" i="176"/>
  <c r="G91" i="176"/>
  <c r="F91" i="176"/>
  <c r="E91" i="176"/>
  <c r="D91" i="176"/>
  <c r="C91" i="176"/>
  <c r="O90" i="176"/>
  <c r="N90" i="176"/>
  <c r="M90" i="176"/>
  <c r="L90" i="176"/>
  <c r="J90" i="176"/>
  <c r="G90" i="176"/>
  <c r="F90" i="176"/>
  <c r="E90" i="176"/>
  <c r="D90" i="176"/>
  <c r="C90" i="176"/>
  <c r="O89" i="176"/>
  <c r="N89" i="176"/>
  <c r="M89" i="176"/>
  <c r="L89" i="176"/>
  <c r="J89" i="176"/>
  <c r="G89" i="176"/>
  <c r="F89" i="176"/>
  <c r="E89" i="176"/>
  <c r="D89" i="176"/>
  <c r="C89" i="176"/>
  <c r="O88" i="176"/>
  <c r="N88" i="176"/>
  <c r="M88" i="176"/>
  <c r="L88" i="176"/>
  <c r="J88" i="176"/>
  <c r="G88" i="176"/>
  <c r="F88" i="176"/>
  <c r="E88" i="176"/>
  <c r="D88" i="176"/>
  <c r="C88" i="176"/>
  <c r="O87" i="176"/>
  <c r="N87" i="176"/>
  <c r="M87" i="176"/>
  <c r="L87" i="176"/>
  <c r="J87" i="176"/>
  <c r="G87" i="176"/>
  <c r="F87" i="176"/>
  <c r="E87" i="176"/>
  <c r="D87" i="176"/>
  <c r="C87" i="176"/>
  <c r="O86" i="176"/>
  <c r="N86" i="176"/>
  <c r="M86" i="176"/>
  <c r="L86" i="176"/>
  <c r="J86" i="176"/>
  <c r="G86" i="176"/>
  <c r="F86" i="176"/>
  <c r="E86" i="176"/>
  <c r="D86" i="176"/>
  <c r="C86" i="176"/>
  <c r="O85" i="176"/>
  <c r="N85" i="176"/>
  <c r="M85" i="176"/>
  <c r="L85" i="176"/>
  <c r="J85" i="176"/>
  <c r="G85" i="176"/>
  <c r="F85" i="176"/>
  <c r="E85" i="176"/>
  <c r="D85" i="176"/>
  <c r="C85" i="176"/>
  <c r="A31" i="176"/>
  <c r="O15" i="176"/>
  <c r="D15" i="176"/>
  <c r="O14" i="176"/>
  <c r="D14" i="176"/>
  <c r="O13" i="176"/>
  <c r="D13" i="176"/>
  <c r="O12" i="176"/>
  <c r="D12" i="176"/>
  <c r="O11" i="176"/>
  <c r="O10" i="176"/>
  <c r="D10" i="176"/>
  <c r="O9" i="176"/>
  <c r="D9" i="176"/>
  <c r="O8" i="176"/>
  <c r="A7" i="176"/>
  <c r="A4" i="176"/>
  <c r="A2" i="176"/>
  <c r="Y1" i="176"/>
  <c r="S1" i="176"/>
  <c r="A64" i="176"/>
  <c r="O94" i="175"/>
  <c r="N94" i="175"/>
  <c r="M94" i="175"/>
  <c r="L94" i="175"/>
  <c r="K94" i="175"/>
  <c r="G94" i="175"/>
  <c r="F94" i="175"/>
  <c r="E94" i="175"/>
  <c r="D94" i="175"/>
  <c r="C94" i="175"/>
  <c r="O93" i="175"/>
  <c r="N93" i="175"/>
  <c r="M93" i="175"/>
  <c r="L93" i="175"/>
  <c r="K93" i="175"/>
  <c r="G93" i="175"/>
  <c r="F93" i="175"/>
  <c r="E93" i="175"/>
  <c r="D93" i="175"/>
  <c r="C93" i="175"/>
  <c r="O92" i="175"/>
  <c r="N92" i="175"/>
  <c r="M92" i="175"/>
  <c r="L92" i="175"/>
  <c r="J92" i="175"/>
  <c r="G92" i="175"/>
  <c r="F92" i="175"/>
  <c r="E92" i="175"/>
  <c r="D92" i="175"/>
  <c r="C92" i="175"/>
  <c r="O91" i="175"/>
  <c r="N91" i="175"/>
  <c r="M91" i="175"/>
  <c r="L91" i="175"/>
  <c r="J91" i="175"/>
  <c r="G91" i="175"/>
  <c r="F91" i="175"/>
  <c r="E91" i="175"/>
  <c r="D91" i="175"/>
  <c r="C91" i="175"/>
  <c r="O90" i="175"/>
  <c r="N90" i="175"/>
  <c r="M90" i="175"/>
  <c r="L90" i="175"/>
  <c r="J90" i="175"/>
  <c r="G90" i="175"/>
  <c r="F90" i="175"/>
  <c r="E90" i="175"/>
  <c r="D90" i="175"/>
  <c r="C90" i="175"/>
  <c r="O89" i="175"/>
  <c r="N89" i="175"/>
  <c r="M89" i="175"/>
  <c r="L89" i="175"/>
  <c r="J89" i="175"/>
  <c r="G89" i="175"/>
  <c r="F89" i="175"/>
  <c r="E89" i="175"/>
  <c r="D89" i="175"/>
  <c r="C89" i="175"/>
  <c r="O88" i="175"/>
  <c r="N88" i="175"/>
  <c r="M88" i="175"/>
  <c r="L88" i="175"/>
  <c r="J88" i="175"/>
  <c r="G88" i="175"/>
  <c r="F88" i="175"/>
  <c r="E88" i="175"/>
  <c r="D88" i="175"/>
  <c r="C88" i="175"/>
  <c r="O87" i="175"/>
  <c r="N87" i="175"/>
  <c r="M87" i="175"/>
  <c r="L87" i="175"/>
  <c r="J87" i="175"/>
  <c r="G87" i="175"/>
  <c r="F87" i="175"/>
  <c r="E87" i="175"/>
  <c r="D87" i="175"/>
  <c r="C87" i="175"/>
  <c r="O86" i="175"/>
  <c r="N86" i="175"/>
  <c r="M86" i="175"/>
  <c r="L86" i="175"/>
  <c r="J86" i="175"/>
  <c r="G86" i="175"/>
  <c r="F86" i="175"/>
  <c r="E86" i="175"/>
  <c r="D86" i="175"/>
  <c r="C86" i="175"/>
  <c r="O85" i="175"/>
  <c r="N85" i="175"/>
  <c r="M85" i="175"/>
  <c r="L85" i="175"/>
  <c r="J85" i="175"/>
  <c r="G85" i="175"/>
  <c r="F85" i="175"/>
  <c r="E85" i="175"/>
  <c r="D85" i="175"/>
  <c r="C85" i="175"/>
  <c r="A31" i="175"/>
  <c r="O15" i="175"/>
  <c r="D15" i="175"/>
  <c r="O14" i="175"/>
  <c r="D14" i="175"/>
  <c r="O13" i="175"/>
  <c r="D13" i="175"/>
  <c r="O12" i="175"/>
  <c r="D12" i="175"/>
  <c r="O11" i="175"/>
  <c r="O10" i="175"/>
  <c r="D10" i="175"/>
  <c r="O9" i="175"/>
  <c r="D9" i="175"/>
  <c r="O8" i="175"/>
  <c r="A7" i="175"/>
  <c r="A4" i="175"/>
  <c r="A2" i="175"/>
  <c r="Y1" i="175"/>
  <c r="S1" i="175"/>
  <c r="A64" i="175"/>
  <c r="O94" i="174"/>
  <c r="N94" i="174"/>
  <c r="M94" i="174"/>
  <c r="L94" i="174"/>
  <c r="K94" i="174"/>
  <c r="G94" i="174"/>
  <c r="F94" i="174"/>
  <c r="E94" i="174"/>
  <c r="D94" i="174"/>
  <c r="C94" i="174"/>
  <c r="O93" i="174"/>
  <c r="N93" i="174"/>
  <c r="M93" i="174"/>
  <c r="L93" i="174"/>
  <c r="K93" i="174"/>
  <c r="G93" i="174"/>
  <c r="F93" i="174"/>
  <c r="E93" i="174"/>
  <c r="D93" i="174"/>
  <c r="C93" i="174"/>
  <c r="O92" i="174"/>
  <c r="N92" i="174"/>
  <c r="M92" i="174"/>
  <c r="L92" i="174"/>
  <c r="J92" i="174"/>
  <c r="G92" i="174"/>
  <c r="F92" i="174"/>
  <c r="E92" i="174"/>
  <c r="D92" i="174"/>
  <c r="C92" i="174"/>
  <c r="O91" i="174"/>
  <c r="N91" i="174"/>
  <c r="M91" i="174"/>
  <c r="L91" i="174"/>
  <c r="J91" i="174"/>
  <c r="G91" i="174"/>
  <c r="F91" i="174"/>
  <c r="E91" i="174"/>
  <c r="D91" i="174"/>
  <c r="C91" i="174"/>
  <c r="O90" i="174"/>
  <c r="N90" i="174"/>
  <c r="M90" i="174"/>
  <c r="L90" i="174"/>
  <c r="J90" i="174"/>
  <c r="G90" i="174"/>
  <c r="F90" i="174"/>
  <c r="E90" i="174"/>
  <c r="D90" i="174"/>
  <c r="C90" i="174"/>
  <c r="O89" i="174"/>
  <c r="N89" i="174"/>
  <c r="M89" i="174"/>
  <c r="L89" i="174"/>
  <c r="J89" i="174"/>
  <c r="G89" i="174"/>
  <c r="F89" i="174"/>
  <c r="E89" i="174"/>
  <c r="D89" i="174"/>
  <c r="C89" i="174"/>
  <c r="O88" i="174"/>
  <c r="N88" i="174"/>
  <c r="M88" i="174"/>
  <c r="L88" i="174"/>
  <c r="J88" i="174"/>
  <c r="G88" i="174"/>
  <c r="F88" i="174"/>
  <c r="E88" i="174"/>
  <c r="D88" i="174"/>
  <c r="C88" i="174"/>
  <c r="O87" i="174"/>
  <c r="N87" i="174"/>
  <c r="M87" i="174"/>
  <c r="L87" i="174"/>
  <c r="J87" i="174"/>
  <c r="G87" i="174"/>
  <c r="F87" i="174"/>
  <c r="E87" i="174"/>
  <c r="D87" i="174"/>
  <c r="C87" i="174"/>
  <c r="O86" i="174"/>
  <c r="N86" i="174"/>
  <c r="M86" i="174"/>
  <c r="L86" i="174"/>
  <c r="J86" i="174"/>
  <c r="G86" i="174"/>
  <c r="F86" i="174"/>
  <c r="E86" i="174"/>
  <c r="D86" i="174"/>
  <c r="C86" i="174"/>
  <c r="O85" i="174"/>
  <c r="N85" i="174"/>
  <c r="M85" i="174"/>
  <c r="L85" i="174"/>
  <c r="J85" i="174"/>
  <c r="G85" i="174"/>
  <c r="F85" i="174"/>
  <c r="E85" i="174"/>
  <c r="D85" i="174"/>
  <c r="C85" i="174"/>
  <c r="S1" i="174"/>
  <c r="C82" i="174"/>
  <c r="A31" i="174"/>
  <c r="O15" i="174"/>
  <c r="D15" i="174"/>
  <c r="O14" i="174"/>
  <c r="D14" i="174"/>
  <c r="O13" i="174"/>
  <c r="D13" i="174"/>
  <c r="O12" i="174"/>
  <c r="D12" i="174"/>
  <c r="O11" i="174"/>
  <c r="O10" i="174"/>
  <c r="D10" i="174"/>
  <c r="O9" i="174"/>
  <c r="D9" i="174"/>
  <c r="O8" i="174"/>
  <c r="A7" i="174"/>
  <c r="A4" i="174"/>
  <c r="A2" i="174"/>
  <c r="Y1" i="174"/>
  <c r="A64" i="174"/>
  <c r="O94" i="173"/>
  <c r="N94" i="173"/>
  <c r="M94" i="173"/>
  <c r="L94" i="173"/>
  <c r="K94" i="173"/>
  <c r="G94" i="173"/>
  <c r="F94" i="173"/>
  <c r="E94" i="173"/>
  <c r="D94" i="173"/>
  <c r="C94" i="173"/>
  <c r="O93" i="173"/>
  <c r="N93" i="173"/>
  <c r="M93" i="173"/>
  <c r="L93" i="173"/>
  <c r="K93" i="173"/>
  <c r="G93" i="173"/>
  <c r="F93" i="173"/>
  <c r="E93" i="173"/>
  <c r="D93" i="173"/>
  <c r="C93" i="173"/>
  <c r="O92" i="173"/>
  <c r="N92" i="173"/>
  <c r="M92" i="173"/>
  <c r="L92" i="173"/>
  <c r="J92" i="173"/>
  <c r="G92" i="173"/>
  <c r="F92" i="173"/>
  <c r="E92" i="173"/>
  <c r="D92" i="173"/>
  <c r="C92" i="173"/>
  <c r="O91" i="173"/>
  <c r="N91" i="173"/>
  <c r="M91" i="173"/>
  <c r="L91" i="173"/>
  <c r="J91" i="173"/>
  <c r="G91" i="173"/>
  <c r="F91" i="173"/>
  <c r="E91" i="173"/>
  <c r="D91" i="173"/>
  <c r="C91" i="173"/>
  <c r="O90" i="173"/>
  <c r="N90" i="173"/>
  <c r="M90" i="173"/>
  <c r="L90" i="173"/>
  <c r="J90" i="173"/>
  <c r="G90" i="173"/>
  <c r="F90" i="173"/>
  <c r="E90" i="173"/>
  <c r="D90" i="173"/>
  <c r="C90" i="173"/>
  <c r="O89" i="173"/>
  <c r="N89" i="173"/>
  <c r="M89" i="173"/>
  <c r="L89" i="173"/>
  <c r="J89" i="173"/>
  <c r="G89" i="173"/>
  <c r="F89" i="173"/>
  <c r="E89" i="173"/>
  <c r="D89" i="173"/>
  <c r="C89" i="173"/>
  <c r="O88" i="173"/>
  <c r="N88" i="173"/>
  <c r="M88" i="173"/>
  <c r="L88" i="173"/>
  <c r="J88" i="173"/>
  <c r="G88" i="173"/>
  <c r="F88" i="173"/>
  <c r="E88" i="173"/>
  <c r="D88" i="173"/>
  <c r="C88" i="173"/>
  <c r="O87" i="173"/>
  <c r="N87" i="173"/>
  <c r="M87" i="173"/>
  <c r="L87" i="173"/>
  <c r="J87" i="173"/>
  <c r="G87" i="173"/>
  <c r="F87" i="173"/>
  <c r="E87" i="173"/>
  <c r="D87" i="173"/>
  <c r="C87" i="173"/>
  <c r="O86" i="173"/>
  <c r="N86" i="173"/>
  <c r="M86" i="173"/>
  <c r="L86" i="173"/>
  <c r="J86" i="173"/>
  <c r="G86" i="173"/>
  <c r="F86" i="173"/>
  <c r="E86" i="173"/>
  <c r="D86" i="173"/>
  <c r="C86" i="173"/>
  <c r="O85" i="173"/>
  <c r="N85" i="173"/>
  <c r="M85" i="173"/>
  <c r="L85" i="173"/>
  <c r="J85" i="173"/>
  <c r="G85" i="173"/>
  <c r="F85" i="173"/>
  <c r="E85" i="173"/>
  <c r="D85" i="173"/>
  <c r="C85" i="173"/>
  <c r="A31" i="173"/>
  <c r="O15" i="173"/>
  <c r="D15" i="173"/>
  <c r="O14" i="173"/>
  <c r="D14" i="173"/>
  <c r="O13" i="173"/>
  <c r="D13" i="173"/>
  <c r="O12" i="173"/>
  <c r="D12" i="173"/>
  <c r="O11" i="173"/>
  <c r="O10" i="173"/>
  <c r="D10" i="173"/>
  <c r="O9" i="173"/>
  <c r="D9" i="173"/>
  <c r="O8" i="173"/>
  <c r="A7" i="173"/>
  <c r="A4" i="173"/>
  <c r="A2" i="173"/>
  <c r="Y1" i="173"/>
  <c r="S1" i="173"/>
  <c r="A64" i="173"/>
  <c r="O94" i="172"/>
  <c r="N94" i="172"/>
  <c r="M94" i="172"/>
  <c r="L94" i="172"/>
  <c r="K94" i="172"/>
  <c r="G94" i="172"/>
  <c r="F94" i="172"/>
  <c r="E94" i="172"/>
  <c r="D94" i="172"/>
  <c r="C94" i="172"/>
  <c r="O93" i="172"/>
  <c r="N93" i="172"/>
  <c r="M93" i="172"/>
  <c r="L93" i="172"/>
  <c r="K93" i="172"/>
  <c r="G93" i="172"/>
  <c r="F93" i="172"/>
  <c r="E93" i="172"/>
  <c r="D93" i="172"/>
  <c r="C93" i="172"/>
  <c r="O92" i="172"/>
  <c r="N92" i="172"/>
  <c r="M92" i="172"/>
  <c r="L92" i="172"/>
  <c r="J92" i="172"/>
  <c r="G92" i="172"/>
  <c r="F92" i="172"/>
  <c r="E92" i="172"/>
  <c r="D92" i="172"/>
  <c r="C92" i="172"/>
  <c r="O91" i="172"/>
  <c r="N91" i="172"/>
  <c r="M91" i="172"/>
  <c r="L91" i="172"/>
  <c r="J91" i="172"/>
  <c r="G91" i="172"/>
  <c r="F91" i="172"/>
  <c r="E91" i="172"/>
  <c r="D91" i="172"/>
  <c r="C91" i="172"/>
  <c r="O90" i="172"/>
  <c r="N90" i="172"/>
  <c r="M90" i="172"/>
  <c r="L90" i="172"/>
  <c r="J90" i="172"/>
  <c r="G90" i="172"/>
  <c r="F90" i="172"/>
  <c r="E90" i="172"/>
  <c r="D90" i="172"/>
  <c r="C90" i="172"/>
  <c r="O89" i="172"/>
  <c r="N89" i="172"/>
  <c r="M89" i="172"/>
  <c r="L89" i="172"/>
  <c r="J89" i="172"/>
  <c r="G89" i="172"/>
  <c r="F89" i="172"/>
  <c r="E89" i="172"/>
  <c r="D89" i="172"/>
  <c r="C89" i="172"/>
  <c r="O88" i="172"/>
  <c r="N88" i="172"/>
  <c r="M88" i="172"/>
  <c r="L88" i="172"/>
  <c r="J88" i="172"/>
  <c r="G88" i="172"/>
  <c r="F88" i="172"/>
  <c r="E88" i="172"/>
  <c r="D88" i="172"/>
  <c r="C88" i="172"/>
  <c r="O87" i="172"/>
  <c r="N87" i="172"/>
  <c r="M87" i="172"/>
  <c r="L87" i="172"/>
  <c r="J87" i="172"/>
  <c r="G87" i="172"/>
  <c r="F87" i="172"/>
  <c r="E87" i="172"/>
  <c r="D87" i="172"/>
  <c r="C87" i="172"/>
  <c r="O86" i="172"/>
  <c r="N86" i="172"/>
  <c r="M86" i="172"/>
  <c r="L86" i="172"/>
  <c r="J86" i="172"/>
  <c r="G86" i="172"/>
  <c r="F86" i="172"/>
  <c r="E86" i="172"/>
  <c r="D86" i="172"/>
  <c r="C86" i="172"/>
  <c r="O85" i="172"/>
  <c r="N85" i="172"/>
  <c r="M85" i="172"/>
  <c r="L85" i="172"/>
  <c r="J85" i="172"/>
  <c r="G85" i="172"/>
  <c r="F85" i="172"/>
  <c r="E85" i="172"/>
  <c r="D85" i="172"/>
  <c r="C85" i="172"/>
  <c r="S1" i="172"/>
  <c r="C82" i="172"/>
  <c r="A31" i="172"/>
  <c r="O15" i="172"/>
  <c r="D15" i="172"/>
  <c r="O14" i="172"/>
  <c r="D14" i="172"/>
  <c r="O13" i="172"/>
  <c r="D13" i="172"/>
  <c r="O12" i="172"/>
  <c r="D12" i="172"/>
  <c r="O11" i="172"/>
  <c r="O10" i="172"/>
  <c r="D10" i="172"/>
  <c r="O9" i="172"/>
  <c r="D9" i="172"/>
  <c r="O8" i="172"/>
  <c r="A7" i="172"/>
  <c r="A4" i="172"/>
  <c r="A2" i="172"/>
  <c r="Y1" i="172"/>
  <c r="A64" i="172"/>
  <c r="O94" i="171"/>
  <c r="N94" i="171"/>
  <c r="M94" i="171"/>
  <c r="L94" i="171"/>
  <c r="K94" i="171"/>
  <c r="G94" i="171"/>
  <c r="F94" i="171"/>
  <c r="E94" i="171"/>
  <c r="D94" i="171"/>
  <c r="C94" i="171"/>
  <c r="O93" i="171"/>
  <c r="N93" i="171"/>
  <c r="M93" i="171"/>
  <c r="L93" i="171"/>
  <c r="K93" i="171"/>
  <c r="G93" i="171"/>
  <c r="F93" i="171"/>
  <c r="E93" i="171"/>
  <c r="D93" i="171"/>
  <c r="C93" i="171"/>
  <c r="O92" i="171"/>
  <c r="N92" i="171"/>
  <c r="M92" i="171"/>
  <c r="L92" i="171"/>
  <c r="J92" i="171"/>
  <c r="G92" i="171"/>
  <c r="F92" i="171"/>
  <c r="E92" i="171"/>
  <c r="D92" i="171"/>
  <c r="C92" i="171"/>
  <c r="O91" i="171"/>
  <c r="N91" i="171"/>
  <c r="M91" i="171"/>
  <c r="L91" i="171"/>
  <c r="J91" i="171"/>
  <c r="G91" i="171"/>
  <c r="F91" i="171"/>
  <c r="E91" i="171"/>
  <c r="D91" i="171"/>
  <c r="C91" i="171"/>
  <c r="O90" i="171"/>
  <c r="N90" i="171"/>
  <c r="M90" i="171"/>
  <c r="L90" i="171"/>
  <c r="J90" i="171"/>
  <c r="G90" i="171"/>
  <c r="F90" i="171"/>
  <c r="E90" i="171"/>
  <c r="D90" i="171"/>
  <c r="C90" i="171"/>
  <c r="O89" i="171"/>
  <c r="N89" i="171"/>
  <c r="M89" i="171"/>
  <c r="L89" i="171"/>
  <c r="J89" i="171"/>
  <c r="G89" i="171"/>
  <c r="F89" i="171"/>
  <c r="E89" i="171"/>
  <c r="D89" i="171"/>
  <c r="C89" i="171"/>
  <c r="O88" i="171"/>
  <c r="N88" i="171"/>
  <c r="M88" i="171"/>
  <c r="L88" i="171"/>
  <c r="J88" i="171"/>
  <c r="G88" i="171"/>
  <c r="F88" i="171"/>
  <c r="E88" i="171"/>
  <c r="D88" i="171"/>
  <c r="C88" i="171"/>
  <c r="O87" i="171"/>
  <c r="N87" i="171"/>
  <c r="M87" i="171"/>
  <c r="L87" i="171"/>
  <c r="J87" i="171"/>
  <c r="G87" i="171"/>
  <c r="F87" i="171"/>
  <c r="E87" i="171"/>
  <c r="D87" i="171"/>
  <c r="C87" i="171"/>
  <c r="O86" i="171"/>
  <c r="N86" i="171"/>
  <c r="M86" i="171"/>
  <c r="L86" i="171"/>
  <c r="J86" i="171"/>
  <c r="G86" i="171"/>
  <c r="F86" i="171"/>
  <c r="E86" i="171"/>
  <c r="D86" i="171"/>
  <c r="C86" i="171"/>
  <c r="O85" i="171"/>
  <c r="N85" i="171"/>
  <c r="M85" i="171"/>
  <c r="L85" i="171"/>
  <c r="J85" i="171"/>
  <c r="G85" i="171"/>
  <c r="F85" i="171"/>
  <c r="E85" i="171"/>
  <c r="D85" i="171"/>
  <c r="C85" i="171"/>
  <c r="A31" i="171"/>
  <c r="O15" i="171"/>
  <c r="D15" i="171"/>
  <c r="O14" i="171"/>
  <c r="D14" i="171"/>
  <c r="O13" i="171"/>
  <c r="D13" i="171"/>
  <c r="O12" i="171"/>
  <c r="D12" i="171"/>
  <c r="O11" i="171"/>
  <c r="O10" i="171"/>
  <c r="D10" i="171"/>
  <c r="O9" i="171"/>
  <c r="D9" i="171"/>
  <c r="O8" i="171"/>
  <c r="A7" i="171"/>
  <c r="A4" i="171"/>
  <c r="A2" i="171"/>
  <c r="Y1" i="171"/>
  <c r="S1" i="171"/>
  <c r="A64" i="171"/>
  <c r="O94" i="170"/>
  <c r="N94" i="170"/>
  <c r="M94" i="170"/>
  <c r="L94" i="170"/>
  <c r="K94" i="170"/>
  <c r="G94" i="170"/>
  <c r="F94" i="170"/>
  <c r="E94" i="170"/>
  <c r="D94" i="170"/>
  <c r="C94" i="170"/>
  <c r="O93" i="170"/>
  <c r="N93" i="170"/>
  <c r="M93" i="170"/>
  <c r="L93" i="170"/>
  <c r="K93" i="170"/>
  <c r="G93" i="170"/>
  <c r="F93" i="170"/>
  <c r="E93" i="170"/>
  <c r="D93" i="170"/>
  <c r="C93" i="170"/>
  <c r="O92" i="170"/>
  <c r="N92" i="170"/>
  <c r="M92" i="170"/>
  <c r="L92" i="170"/>
  <c r="J92" i="170"/>
  <c r="G92" i="170"/>
  <c r="F92" i="170"/>
  <c r="E92" i="170"/>
  <c r="D92" i="170"/>
  <c r="C92" i="170"/>
  <c r="O91" i="170"/>
  <c r="N91" i="170"/>
  <c r="M91" i="170"/>
  <c r="L91" i="170"/>
  <c r="J91" i="170"/>
  <c r="G91" i="170"/>
  <c r="F91" i="170"/>
  <c r="E91" i="170"/>
  <c r="D91" i="170"/>
  <c r="C91" i="170"/>
  <c r="O90" i="170"/>
  <c r="N90" i="170"/>
  <c r="M90" i="170"/>
  <c r="L90" i="170"/>
  <c r="J90" i="170"/>
  <c r="G90" i="170"/>
  <c r="F90" i="170"/>
  <c r="E90" i="170"/>
  <c r="D90" i="170"/>
  <c r="C90" i="170"/>
  <c r="O89" i="170"/>
  <c r="N89" i="170"/>
  <c r="M89" i="170"/>
  <c r="L89" i="170"/>
  <c r="J89" i="170"/>
  <c r="G89" i="170"/>
  <c r="F89" i="170"/>
  <c r="E89" i="170"/>
  <c r="D89" i="170"/>
  <c r="C89" i="170"/>
  <c r="O88" i="170"/>
  <c r="N88" i="170"/>
  <c r="M88" i="170"/>
  <c r="L88" i="170"/>
  <c r="J88" i="170"/>
  <c r="G88" i="170"/>
  <c r="F88" i="170"/>
  <c r="E88" i="170"/>
  <c r="D88" i="170"/>
  <c r="C88" i="170"/>
  <c r="O87" i="170"/>
  <c r="N87" i="170"/>
  <c r="M87" i="170"/>
  <c r="L87" i="170"/>
  <c r="J87" i="170"/>
  <c r="G87" i="170"/>
  <c r="F87" i="170"/>
  <c r="E87" i="170"/>
  <c r="D87" i="170"/>
  <c r="C87" i="170"/>
  <c r="O86" i="170"/>
  <c r="N86" i="170"/>
  <c r="M86" i="170"/>
  <c r="L86" i="170"/>
  <c r="J86" i="170"/>
  <c r="G86" i="170"/>
  <c r="F86" i="170"/>
  <c r="E86" i="170"/>
  <c r="D86" i="170"/>
  <c r="C86" i="170"/>
  <c r="O85" i="170"/>
  <c r="N85" i="170"/>
  <c r="M85" i="170"/>
  <c r="L85" i="170"/>
  <c r="J85" i="170"/>
  <c r="G85" i="170"/>
  <c r="F85" i="170"/>
  <c r="E85" i="170"/>
  <c r="D85" i="170"/>
  <c r="C85" i="170"/>
  <c r="S1" i="170"/>
  <c r="C82" i="170"/>
  <c r="A31" i="170"/>
  <c r="O15" i="170"/>
  <c r="D15" i="170"/>
  <c r="O14" i="170"/>
  <c r="D14" i="170"/>
  <c r="O13" i="170"/>
  <c r="D13" i="170"/>
  <c r="O12" i="170"/>
  <c r="D12" i="170"/>
  <c r="O11" i="170"/>
  <c r="O10" i="170"/>
  <c r="D10" i="170"/>
  <c r="O9" i="170"/>
  <c r="D9" i="170"/>
  <c r="O8" i="170"/>
  <c r="A7" i="170"/>
  <c r="A4" i="170"/>
  <c r="A2" i="170"/>
  <c r="Y1" i="170"/>
  <c r="A64" i="170"/>
  <c r="O94" i="169"/>
  <c r="N94" i="169"/>
  <c r="M94" i="169"/>
  <c r="L94" i="169"/>
  <c r="K94" i="169"/>
  <c r="G94" i="169"/>
  <c r="F94" i="169"/>
  <c r="E94" i="169"/>
  <c r="D94" i="169"/>
  <c r="C94" i="169"/>
  <c r="O93" i="169"/>
  <c r="N93" i="169"/>
  <c r="M93" i="169"/>
  <c r="L93" i="169"/>
  <c r="K93" i="169"/>
  <c r="G93" i="169"/>
  <c r="F93" i="169"/>
  <c r="E93" i="169"/>
  <c r="D93" i="169"/>
  <c r="C93" i="169"/>
  <c r="O92" i="169"/>
  <c r="N92" i="169"/>
  <c r="M92" i="169"/>
  <c r="L92" i="169"/>
  <c r="J92" i="169"/>
  <c r="G92" i="169"/>
  <c r="F92" i="169"/>
  <c r="E92" i="169"/>
  <c r="D92" i="169"/>
  <c r="C92" i="169"/>
  <c r="O91" i="169"/>
  <c r="N91" i="169"/>
  <c r="M91" i="169"/>
  <c r="L91" i="169"/>
  <c r="J91" i="169"/>
  <c r="G91" i="169"/>
  <c r="F91" i="169"/>
  <c r="E91" i="169"/>
  <c r="D91" i="169"/>
  <c r="C91" i="169"/>
  <c r="O90" i="169"/>
  <c r="N90" i="169"/>
  <c r="M90" i="169"/>
  <c r="L90" i="169"/>
  <c r="J90" i="169"/>
  <c r="G90" i="169"/>
  <c r="F90" i="169"/>
  <c r="E90" i="169"/>
  <c r="D90" i="169"/>
  <c r="C90" i="169"/>
  <c r="O89" i="169"/>
  <c r="N89" i="169"/>
  <c r="M89" i="169"/>
  <c r="L89" i="169"/>
  <c r="J89" i="169"/>
  <c r="G89" i="169"/>
  <c r="F89" i="169"/>
  <c r="E89" i="169"/>
  <c r="D89" i="169"/>
  <c r="C89" i="169"/>
  <c r="O88" i="169"/>
  <c r="N88" i="169"/>
  <c r="M88" i="169"/>
  <c r="L88" i="169"/>
  <c r="J88" i="169"/>
  <c r="G88" i="169"/>
  <c r="F88" i="169"/>
  <c r="E88" i="169"/>
  <c r="D88" i="169"/>
  <c r="C88" i="169"/>
  <c r="O87" i="169"/>
  <c r="N87" i="169"/>
  <c r="M87" i="169"/>
  <c r="L87" i="169"/>
  <c r="J87" i="169"/>
  <c r="G87" i="169"/>
  <c r="F87" i="169"/>
  <c r="E87" i="169"/>
  <c r="D87" i="169"/>
  <c r="C87" i="169"/>
  <c r="O86" i="169"/>
  <c r="N86" i="169"/>
  <c r="M86" i="169"/>
  <c r="L86" i="169"/>
  <c r="J86" i="169"/>
  <c r="G86" i="169"/>
  <c r="F86" i="169"/>
  <c r="E86" i="169"/>
  <c r="D86" i="169"/>
  <c r="C86" i="169"/>
  <c r="O85" i="169"/>
  <c r="N85" i="169"/>
  <c r="M85" i="169"/>
  <c r="L85" i="169"/>
  <c r="J85" i="169"/>
  <c r="G85" i="169"/>
  <c r="F85" i="169"/>
  <c r="E85" i="169"/>
  <c r="D85" i="169"/>
  <c r="C85" i="169"/>
  <c r="A31" i="169"/>
  <c r="O15" i="169"/>
  <c r="D15" i="169"/>
  <c r="O14" i="169"/>
  <c r="D14" i="169"/>
  <c r="O13" i="169"/>
  <c r="D13" i="169"/>
  <c r="O12" i="169"/>
  <c r="D12" i="169"/>
  <c r="O11" i="169"/>
  <c r="O10" i="169"/>
  <c r="D10" i="169"/>
  <c r="O9" i="169"/>
  <c r="D9" i="169"/>
  <c r="O8" i="169"/>
  <c r="A7" i="169"/>
  <c r="A4" i="169"/>
  <c r="A2" i="169"/>
  <c r="Y1" i="169"/>
  <c r="S1" i="169"/>
  <c r="A64" i="169"/>
  <c r="O94" i="168"/>
  <c r="N94" i="168"/>
  <c r="M94" i="168"/>
  <c r="L94" i="168"/>
  <c r="K94" i="168"/>
  <c r="G94" i="168"/>
  <c r="F94" i="168"/>
  <c r="E94" i="168"/>
  <c r="D94" i="168"/>
  <c r="C94" i="168"/>
  <c r="O93" i="168"/>
  <c r="N93" i="168"/>
  <c r="M93" i="168"/>
  <c r="L93" i="168"/>
  <c r="K93" i="168"/>
  <c r="G93" i="168"/>
  <c r="F93" i="168"/>
  <c r="E93" i="168"/>
  <c r="D93" i="168"/>
  <c r="C93" i="168"/>
  <c r="O92" i="168"/>
  <c r="N92" i="168"/>
  <c r="M92" i="168"/>
  <c r="L92" i="168"/>
  <c r="J92" i="168"/>
  <c r="G92" i="168"/>
  <c r="F92" i="168"/>
  <c r="E92" i="168"/>
  <c r="D92" i="168"/>
  <c r="C92" i="168"/>
  <c r="O91" i="168"/>
  <c r="N91" i="168"/>
  <c r="M91" i="168"/>
  <c r="L91" i="168"/>
  <c r="J91" i="168"/>
  <c r="G91" i="168"/>
  <c r="F91" i="168"/>
  <c r="E91" i="168"/>
  <c r="D91" i="168"/>
  <c r="C91" i="168"/>
  <c r="O90" i="168"/>
  <c r="N90" i="168"/>
  <c r="M90" i="168"/>
  <c r="L90" i="168"/>
  <c r="J90" i="168"/>
  <c r="G90" i="168"/>
  <c r="F90" i="168"/>
  <c r="E90" i="168"/>
  <c r="D90" i="168"/>
  <c r="C90" i="168"/>
  <c r="O89" i="168"/>
  <c r="N89" i="168"/>
  <c r="M89" i="168"/>
  <c r="L89" i="168"/>
  <c r="J89" i="168"/>
  <c r="G89" i="168"/>
  <c r="F89" i="168"/>
  <c r="E89" i="168"/>
  <c r="D89" i="168"/>
  <c r="C89" i="168"/>
  <c r="O88" i="168"/>
  <c r="N88" i="168"/>
  <c r="M88" i="168"/>
  <c r="L88" i="168"/>
  <c r="J88" i="168"/>
  <c r="G88" i="168"/>
  <c r="F88" i="168"/>
  <c r="E88" i="168"/>
  <c r="D88" i="168"/>
  <c r="C88" i="168"/>
  <c r="O87" i="168"/>
  <c r="N87" i="168"/>
  <c r="M87" i="168"/>
  <c r="L87" i="168"/>
  <c r="J87" i="168"/>
  <c r="G87" i="168"/>
  <c r="F87" i="168"/>
  <c r="E87" i="168"/>
  <c r="D87" i="168"/>
  <c r="C87" i="168"/>
  <c r="O86" i="168"/>
  <c r="N86" i="168"/>
  <c r="M86" i="168"/>
  <c r="L86" i="168"/>
  <c r="J86" i="168"/>
  <c r="G86" i="168"/>
  <c r="F86" i="168"/>
  <c r="E86" i="168"/>
  <c r="D86" i="168"/>
  <c r="C86" i="168"/>
  <c r="O85" i="168"/>
  <c r="N85" i="168"/>
  <c r="M85" i="168"/>
  <c r="L85" i="168"/>
  <c r="J85" i="168"/>
  <c r="G85" i="168"/>
  <c r="F85" i="168"/>
  <c r="E85" i="168"/>
  <c r="D85" i="168"/>
  <c r="C85" i="168"/>
  <c r="S1" i="168"/>
  <c r="C82" i="168"/>
  <c r="A31" i="168"/>
  <c r="O15" i="168"/>
  <c r="D15" i="168"/>
  <c r="O14" i="168"/>
  <c r="D14" i="168"/>
  <c r="O13" i="168"/>
  <c r="D13" i="168"/>
  <c r="O12" i="168"/>
  <c r="D12" i="168"/>
  <c r="O11" i="168"/>
  <c r="O10" i="168"/>
  <c r="D10" i="168"/>
  <c r="O9" i="168"/>
  <c r="D9" i="168"/>
  <c r="O8" i="168"/>
  <c r="A7" i="168"/>
  <c r="A4" i="168"/>
  <c r="A2" i="168"/>
  <c r="Y1" i="168"/>
  <c r="A64" i="168"/>
  <c r="O94" i="167"/>
  <c r="N94" i="167"/>
  <c r="M94" i="167"/>
  <c r="L94" i="167"/>
  <c r="K94" i="167"/>
  <c r="G94" i="167"/>
  <c r="F94" i="167"/>
  <c r="E94" i="167"/>
  <c r="D94" i="167"/>
  <c r="C94" i="167"/>
  <c r="O93" i="167"/>
  <c r="N93" i="167"/>
  <c r="M93" i="167"/>
  <c r="L93" i="167"/>
  <c r="K93" i="167"/>
  <c r="G93" i="167"/>
  <c r="F93" i="167"/>
  <c r="E93" i="167"/>
  <c r="D93" i="167"/>
  <c r="C93" i="167"/>
  <c r="O92" i="167"/>
  <c r="N92" i="167"/>
  <c r="M92" i="167"/>
  <c r="L92" i="167"/>
  <c r="J92" i="167"/>
  <c r="G92" i="167"/>
  <c r="F92" i="167"/>
  <c r="E92" i="167"/>
  <c r="D92" i="167"/>
  <c r="C92" i="167"/>
  <c r="O91" i="167"/>
  <c r="N91" i="167"/>
  <c r="M91" i="167"/>
  <c r="L91" i="167"/>
  <c r="J91" i="167"/>
  <c r="G91" i="167"/>
  <c r="F91" i="167"/>
  <c r="E91" i="167"/>
  <c r="D91" i="167"/>
  <c r="C91" i="167"/>
  <c r="O90" i="167"/>
  <c r="N90" i="167"/>
  <c r="M90" i="167"/>
  <c r="L90" i="167"/>
  <c r="J90" i="167"/>
  <c r="G90" i="167"/>
  <c r="F90" i="167"/>
  <c r="E90" i="167"/>
  <c r="D90" i="167"/>
  <c r="C90" i="167"/>
  <c r="O89" i="167"/>
  <c r="N89" i="167"/>
  <c r="M89" i="167"/>
  <c r="L89" i="167"/>
  <c r="J89" i="167"/>
  <c r="G89" i="167"/>
  <c r="F89" i="167"/>
  <c r="E89" i="167"/>
  <c r="D89" i="167"/>
  <c r="C89" i="167"/>
  <c r="O88" i="167"/>
  <c r="N88" i="167"/>
  <c r="M88" i="167"/>
  <c r="L88" i="167"/>
  <c r="J88" i="167"/>
  <c r="G88" i="167"/>
  <c r="F88" i="167"/>
  <c r="E88" i="167"/>
  <c r="D88" i="167"/>
  <c r="C88" i="167"/>
  <c r="O87" i="167"/>
  <c r="N87" i="167"/>
  <c r="M87" i="167"/>
  <c r="L87" i="167"/>
  <c r="J87" i="167"/>
  <c r="G87" i="167"/>
  <c r="F87" i="167"/>
  <c r="E87" i="167"/>
  <c r="D87" i="167"/>
  <c r="C87" i="167"/>
  <c r="O86" i="167"/>
  <c r="N86" i="167"/>
  <c r="M86" i="167"/>
  <c r="L86" i="167"/>
  <c r="J86" i="167"/>
  <c r="G86" i="167"/>
  <c r="F86" i="167"/>
  <c r="E86" i="167"/>
  <c r="D86" i="167"/>
  <c r="C86" i="167"/>
  <c r="O85" i="167"/>
  <c r="N85" i="167"/>
  <c r="M85" i="167"/>
  <c r="L85" i="167"/>
  <c r="J85" i="167"/>
  <c r="G85" i="167"/>
  <c r="F85" i="167"/>
  <c r="E85" i="167"/>
  <c r="D85" i="167"/>
  <c r="C85" i="167"/>
  <c r="A31" i="167"/>
  <c r="O15" i="167"/>
  <c r="D15" i="167"/>
  <c r="O14" i="167"/>
  <c r="D14" i="167"/>
  <c r="O13" i="167"/>
  <c r="D13" i="167"/>
  <c r="O12" i="167"/>
  <c r="D12" i="167"/>
  <c r="O11" i="167"/>
  <c r="O10" i="167"/>
  <c r="D10" i="167"/>
  <c r="O9" i="167"/>
  <c r="D9" i="167"/>
  <c r="O8" i="167"/>
  <c r="A7" i="167"/>
  <c r="A4" i="167"/>
  <c r="A2" i="167"/>
  <c r="Y1" i="167"/>
  <c r="S1" i="167"/>
  <c r="A64" i="167"/>
  <c r="O94" i="166"/>
  <c r="N94" i="166"/>
  <c r="M94" i="166"/>
  <c r="L94" i="166"/>
  <c r="K94" i="166"/>
  <c r="G94" i="166"/>
  <c r="F94" i="166"/>
  <c r="E94" i="166"/>
  <c r="D94" i="166"/>
  <c r="C94" i="166"/>
  <c r="O93" i="166"/>
  <c r="N93" i="166"/>
  <c r="M93" i="166"/>
  <c r="L93" i="166"/>
  <c r="K93" i="166"/>
  <c r="G93" i="166"/>
  <c r="F93" i="166"/>
  <c r="E93" i="166"/>
  <c r="D93" i="166"/>
  <c r="C93" i="166"/>
  <c r="O92" i="166"/>
  <c r="N92" i="166"/>
  <c r="M92" i="166"/>
  <c r="L92" i="166"/>
  <c r="J92" i="166"/>
  <c r="G92" i="166"/>
  <c r="F92" i="166"/>
  <c r="E92" i="166"/>
  <c r="D92" i="166"/>
  <c r="C92" i="166"/>
  <c r="O91" i="166"/>
  <c r="N91" i="166"/>
  <c r="M91" i="166"/>
  <c r="L91" i="166"/>
  <c r="J91" i="166"/>
  <c r="G91" i="166"/>
  <c r="F91" i="166"/>
  <c r="E91" i="166"/>
  <c r="D91" i="166"/>
  <c r="C91" i="166"/>
  <c r="O90" i="166"/>
  <c r="N90" i="166"/>
  <c r="M90" i="166"/>
  <c r="L90" i="166"/>
  <c r="J90" i="166"/>
  <c r="G90" i="166"/>
  <c r="F90" i="166"/>
  <c r="E90" i="166"/>
  <c r="D90" i="166"/>
  <c r="C90" i="166"/>
  <c r="O89" i="166"/>
  <c r="N89" i="166"/>
  <c r="M89" i="166"/>
  <c r="L89" i="166"/>
  <c r="J89" i="166"/>
  <c r="G89" i="166"/>
  <c r="F89" i="166"/>
  <c r="E89" i="166"/>
  <c r="D89" i="166"/>
  <c r="C89" i="166"/>
  <c r="O88" i="166"/>
  <c r="N88" i="166"/>
  <c r="M88" i="166"/>
  <c r="L88" i="166"/>
  <c r="J88" i="166"/>
  <c r="G88" i="166"/>
  <c r="F88" i="166"/>
  <c r="E88" i="166"/>
  <c r="D88" i="166"/>
  <c r="C88" i="166"/>
  <c r="O87" i="166"/>
  <c r="N87" i="166"/>
  <c r="M87" i="166"/>
  <c r="L87" i="166"/>
  <c r="J87" i="166"/>
  <c r="G87" i="166"/>
  <c r="F87" i="166"/>
  <c r="E87" i="166"/>
  <c r="D87" i="166"/>
  <c r="C87" i="166"/>
  <c r="O86" i="166"/>
  <c r="N86" i="166"/>
  <c r="M86" i="166"/>
  <c r="L86" i="166"/>
  <c r="J86" i="166"/>
  <c r="G86" i="166"/>
  <c r="F86" i="166"/>
  <c r="E86" i="166"/>
  <c r="D86" i="166"/>
  <c r="C86" i="166"/>
  <c r="O85" i="166"/>
  <c r="N85" i="166"/>
  <c r="M85" i="166"/>
  <c r="L85" i="166"/>
  <c r="J85" i="166"/>
  <c r="G85" i="166"/>
  <c r="F85" i="166"/>
  <c r="E85" i="166"/>
  <c r="D85" i="166"/>
  <c r="C85" i="166"/>
  <c r="S1" i="166"/>
  <c r="C82" i="166"/>
  <c r="A31" i="166"/>
  <c r="O15" i="166"/>
  <c r="D15" i="166"/>
  <c r="O14" i="166"/>
  <c r="D14" i="166"/>
  <c r="O13" i="166"/>
  <c r="D13" i="166"/>
  <c r="O12" i="166"/>
  <c r="D12" i="166"/>
  <c r="O11" i="166"/>
  <c r="O10" i="166"/>
  <c r="D10" i="166"/>
  <c r="O9" i="166"/>
  <c r="D9" i="166"/>
  <c r="O8" i="166"/>
  <c r="A7" i="166"/>
  <c r="A4" i="166"/>
  <c r="A2" i="166"/>
  <c r="Y1" i="166"/>
  <c r="A64" i="166"/>
  <c r="G18" i="182"/>
  <c r="A49" i="182"/>
  <c r="G18" i="181"/>
  <c r="A49" i="181"/>
  <c r="C82" i="181"/>
  <c r="G18" i="180"/>
  <c r="A49" i="180"/>
  <c r="G18" i="179"/>
  <c r="A49" i="179"/>
  <c r="C82" i="179"/>
  <c r="G18" i="178"/>
  <c r="A49" i="178"/>
  <c r="G18" i="177"/>
  <c r="A49" i="177"/>
  <c r="C82" i="177"/>
  <c r="C82" i="176"/>
  <c r="G18" i="176"/>
  <c r="A49" i="176"/>
  <c r="G18" i="175"/>
  <c r="A49" i="175"/>
  <c r="C82" i="175"/>
  <c r="G18" i="174"/>
  <c r="A49" i="174"/>
  <c r="G18" i="173"/>
  <c r="A49" i="173"/>
  <c r="C82" i="173"/>
  <c r="G18" i="172"/>
  <c r="A49" i="172"/>
  <c r="G18" i="171"/>
  <c r="A49" i="171"/>
  <c r="C82" i="171"/>
  <c r="G18" i="170"/>
  <c r="A49" i="170"/>
  <c r="G18" i="169"/>
  <c r="A49" i="169"/>
  <c r="C82" i="169"/>
  <c r="G18" i="168"/>
  <c r="A49" i="168"/>
  <c r="G18" i="167"/>
  <c r="A49" i="167"/>
  <c r="C82" i="167"/>
  <c r="G18" i="166"/>
  <c r="A49" i="166"/>
  <c r="A18" i="182"/>
  <c r="A18" i="181"/>
  <c r="A18" i="180"/>
  <c r="A18" i="179"/>
  <c r="A18" i="178"/>
  <c r="A18" i="177"/>
  <c r="A18" i="176"/>
  <c r="A18" i="175"/>
  <c r="A18" i="174"/>
  <c r="A18" i="173"/>
  <c r="A18" i="172"/>
  <c r="A18" i="171"/>
  <c r="A18" i="170"/>
  <c r="A18" i="169"/>
  <c r="A18" i="168"/>
  <c r="A18" i="167"/>
  <c r="A18" i="166"/>
  <c r="G1" i="24"/>
  <c r="A1" i="24"/>
  <c r="J82" i="182"/>
  <c r="J82" i="179"/>
  <c r="J82" i="178"/>
  <c r="J82" i="173"/>
  <c r="J82" i="172"/>
  <c r="J82" i="169"/>
  <c r="J82" i="168"/>
  <c r="J82" i="181"/>
  <c r="J82" i="180"/>
  <c r="J82" i="177"/>
  <c r="J82" i="176"/>
  <c r="J82" i="175"/>
  <c r="J82" i="174"/>
  <c r="J82" i="171"/>
  <c r="J82" i="170"/>
  <c r="J82" i="167"/>
  <c r="J82" i="166"/>
</calcChain>
</file>

<file path=xl/sharedStrings.xml><?xml version="1.0" encoding="utf-8"?>
<sst xmlns="http://schemas.openxmlformats.org/spreadsheetml/2006/main" count="3597" uniqueCount="165">
  <si>
    <t>The following statistics are sourced from the Linked Employer-Employee Dataset (LEED)</t>
  </si>
  <si>
    <t>and based on administrative/tax data containing over 18 million records each year.</t>
  </si>
  <si>
    <t>Change in</t>
  </si>
  <si>
    <t>Number</t>
  </si>
  <si>
    <t>last year</t>
  </si>
  <si>
    <t>Jobs</t>
  </si>
  <si>
    <t>Held by men</t>
  </si>
  <si>
    <t>Held by women</t>
  </si>
  <si>
    <t>Employed persons</t>
  </si>
  <si>
    <t>Total employment income</t>
  </si>
  <si>
    <t>Number of jobs and employed persons in</t>
  </si>
  <si>
    <t>Median employee income per job in</t>
  </si>
  <si>
    <t>Single job holders</t>
  </si>
  <si>
    <t>Multiple job holders</t>
  </si>
  <si>
    <t>OMUEs</t>
  </si>
  <si>
    <t>Number of jobs</t>
  </si>
  <si>
    <t>Type of organisation</t>
  </si>
  <si>
    <t>Private sector entities</t>
  </si>
  <si>
    <t>Incorporated</t>
  </si>
  <si>
    <t>Unincorporated</t>
  </si>
  <si>
    <t>Public sector entities</t>
  </si>
  <si>
    <t>Employment size</t>
  </si>
  <si>
    <t>Fewer than 5 employees</t>
  </si>
  <si>
    <t>5–19 employees</t>
  </si>
  <si>
    <t>20–199 employees</t>
  </si>
  <si>
    <t>200 or more employees</t>
  </si>
  <si>
    <t>Spotlight</t>
  </si>
  <si>
    <t>Formatted</t>
  </si>
  <si>
    <t>1 year mv</t>
  </si>
  <si>
    <t>5 year mv</t>
  </si>
  <si>
    <t>Total jobs</t>
  </si>
  <si>
    <t>Duration adjusted median income</t>
  </si>
  <si>
    <t>Employee jobs</t>
  </si>
  <si>
    <t>OMUE jobs</t>
  </si>
  <si>
    <t>Jobs per industry</t>
  </si>
  <si>
    <t>Distribution</t>
  </si>
  <si>
    <t>Total job holders</t>
  </si>
  <si>
    <t>Jobs by age/sex</t>
  </si>
  <si>
    <t>Male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</si>
  <si>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</si>
  <si>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</si>
  <si>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</si>
  <si>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</si>
  <si>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</si>
  <si>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</si>
  <si>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</si>
  <si>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</si>
  <si>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</si>
  <si>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</si>
  <si>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</si>
  <si>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</si>
  <si>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</si>
  <si>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</si>
  <si>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</si>
  <si>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</si>
  <si>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</si>
  <si>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Total</t>
  </si>
  <si>
    <t>Female</t>
  </si>
  <si>
    <t>Employed persons by occupation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</si>
  <si>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</si>
  <si>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</si>
  <si>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</si>
  <si>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</si>
  <si>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</si>
  <si>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</si>
  <si>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</si>
  <si>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Labourers</t>
  </si>
  <si>
    <t>2015-16</t>
  </si>
  <si>
    <t>2012-13</t>
  </si>
  <si>
    <t>2013-14</t>
  </si>
  <si>
    <t>2014-15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</si>
  <si>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</si>
  <si>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</si>
  <si>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</si>
  <si>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</si>
  <si>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</si>
  <si>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</si>
  <si>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</si>
  <si>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</si>
  <si>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</si>
  <si>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</si>
  <si>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</si>
  <si>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</si>
  <si>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</si>
  <si>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</si>
  <si>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</si>
  <si>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</si>
  <si>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</si>
  <si>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</si>
  <si>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</si>
  <si>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Total all services</t>
  </si>
  <si>
    <t xml:space="preserve">            Australian Bureau of Statistics</t>
  </si>
  <si>
    <t>Released at 11.30am (Canberra time) 1 August 2019</t>
  </si>
  <si>
    <t>Males</t>
  </si>
  <si>
    <t>Females</t>
  </si>
  <si>
    <t>Employed Persons</t>
  </si>
  <si>
    <t>Duration adjusted median income (jobs)</t>
  </si>
  <si>
    <t>%</t>
  </si>
  <si>
    <t>Employees</t>
  </si>
  <si>
    <t>Owner Managers of Unincorporated Enterprises</t>
  </si>
  <si>
    <t>Multiple Job Holders</t>
  </si>
  <si>
    <t>Single Jobs Holders</t>
  </si>
  <si>
    <t>Persons</t>
  </si>
  <si>
    <t>Multi jobs male</t>
  </si>
  <si>
    <t>Multi jobs female</t>
  </si>
  <si>
    <t>2016-17</t>
  </si>
  <si>
    <t>© Commonwealth of Australia 2019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</si>
  <si>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</si>
  <si>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</si>
  <si>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</si>
  <si>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</si>
  <si>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</si>
  <si>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6 year mv</t>
  </si>
  <si>
    <t>Average age of employed persons</t>
  </si>
  <si>
    <t>last 6 years</t>
  </si>
  <si>
    <t>2011-12</t>
  </si>
  <si>
    <t>Yrs</t>
  </si>
  <si>
    <t>Median income per job</t>
  </si>
  <si>
    <t>* Totals may differ from the sum of their components due to missing information and perturbation.</t>
  </si>
  <si>
    <t>Persons average age</t>
  </si>
  <si>
    <t>Persons employees</t>
  </si>
  <si>
    <t>Persons OMUEs</t>
  </si>
  <si>
    <t>Persons both employees and OMUEs</t>
  </si>
  <si>
    <t>Employees plus both emp/OMUE</t>
  </si>
  <si>
    <t>OMUEs plus both emp/OMUE</t>
  </si>
  <si>
    <t>Employed persons male</t>
  </si>
  <si>
    <t>Employed persons female</t>
  </si>
  <si>
    <t>Single job</t>
  </si>
  <si>
    <t>Multi job</t>
  </si>
  <si>
    <t>Alice Springs</t>
  </si>
  <si>
    <t>Barkly</t>
  </si>
  <si>
    <t>Belyuen</t>
  </si>
  <si>
    <t>Central Desert</t>
  </si>
  <si>
    <t>Coomalie</t>
  </si>
  <si>
    <t>Darwin</t>
  </si>
  <si>
    <t>East Arnhem</t>
  </si>
  <si>
    <t>Katherine</t>
  </si>
  <si>
    <t>Litchfield</t>
  </si>
  <si>
    <t>MacDonnell</t>
  </si>
  <si>
    <t>13.10</t>
  </si>
  <si>
    <t>Palmerston</t>
  </si>
  <si>
    <t>Roper Gulf</t>
  </si>
  <si>
    <t>Tiwi Islands</t>
  </si>
  <si>
    <t>Victoria Daly</t>
  </si>
  <si>
    <t>Wagait</t>
  </si>
  <si>
    <t>West Arnhem</t>
  </si>
  <si>
    <t>West Daly</t>
  </si>
  <si>
    <t>6160.0 Jobs in Australia - Table 13 Northern Territory Spotlights by Local Government Areas 2016-17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</si>
  <si>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</si>
  <si>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</si>
  <si>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</si>
  <si>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</si>
  <si>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</si>
  <si>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</si>
  <si>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</si>
  <si>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</si>
  <si>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</si>
  <si>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13.11</t>
  </si>
  <si>
    <t>13.12</t>
  </si>
  <si>
    <t>13.13</t>
  </si>
  <si>
    <t>13.14</t>
  </si>
  <si>
    <t>13.15</t>
  </si>
  <si>
    <t>13.16</t>
  </si>
  <si>
    <t>13.17</t>
  </si>
  <si>
    <t>Northern Territory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</si>
</sst>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12"/>
      <color indexed="12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8"/>
      <color rgb="FF6E6E73"/>
      <name val="Segoe UI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7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</cellStyleXfs>
  <cellXfs count="132">
    <xf numFmtId="0" fontId="0" fillId="0" borderId="0" xfId="0"/>
    <xf numFmtId="0" fontId="0" fillId="0" borderId="0" xfId="0" applyFill="1"/>
    <xf numFmtId="0" fontId="4" fillId="0" borderId="0" xfId="3" applyFont="1" applyBorder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7" fillId="0" borderId="0" xfId="0" applyFont="1"/>
    <xf numFmtId="0" fontId="8" fillId="3" borderId="0" xfId="3" applyFont="1" applyFill="1" applyAlignment="1">
      <alignment vertical="center"/>
    </xf>
    <xf numFmtId="0" fontId="0" fillId="0" borderId="0" xfId="0" applyAlignment="1">
      <alignment horizontal="center"/>
    </xf>
    <xf numFmtId="164" fontId="5" fillId="0" borderId="0" xfId="1" applyNumberFormat="1" applyFont="1" applyFill="1" applyAlignment="1">
      <alignment horizontal="center"/>
    </xf>
    <xf numFmtId="0" fontId="7" fillId="0" borderId="0" xfId="0" applyFont="1" applyFill="1"/>
    <xf numFmtId="3" fontId="5" fillId="0" borderId="0" xfId="0" applyNumberFormat="1" applyFont="1" applyFill="1" applyAlignment="1">
      <alignment horizontal="right"/>
    </xf>
    <xf numFmtId="0" fontId="12" fillId="0" borderId="0" xfId="3" applyFont="1" applyFill="1"/>
    <xf numFmtId="0" fontId="12" fillId="0" borderId="0" xfId="3" applyFont="1" applyBorder="1" applyAlignment="1">
      <alignment horizontal="left"/>
    </xf>
    <xf numFmtId="0" fontId="13" fillId="0" borderId="0" xfId="3" applyFont="1"/>
    <xf numFmtId="0" fontId="14" fillId="0" borderId="0" xfId="0" applyFont="1"/>
    <xf numFmtId="0" fontId="3" fillId="0" borderId="10" xfId="3" applyBorder="1" applyAlignment="1" applyProtection="1">
      <alignment wrapText="1"/>
      <protection locked="0"/>
    </xf>
    <xf numFmtId="0" fontId="3" fillId="0" borderId="10" xfId="3" applyBorder="1" applyAlignment="1">
      <alignment wrapText="1"/>
    </xf>
    <xf numFmtId="0" fontId="12" fillId="0" borderId="0" xfId="5" applyFont="1" applyAlignment="1" applyProtection="1"/>
    <xf numFmtId="0" fontId="10" fillId="0" borderId="0" xfId="5" applyAlignment="1" applyProtection="1"/>
    <xf numFmtId="0" fontId="3" fillId="0" borderId="0" xfId="3" applyFont="1" applyBorder="1" applyAlignment="1">
      <alignment horizontal="left"/>
    </xf>
    <xf numFmtId="0" fontId="12" fillId="0" borderId="0" xfId="3" applyFont="1"/>
    <xf numFmtId="0" fontId="3" fillId="0" borderId="0" xfId="3"/>
    <xf numFmtId="0" fontId="10" fillId="0" borderId="0" xfId="5" applyAlignment="1" applyProtection="1">
      <alignment horizontal="right"/>
    </xf>
    <xf numFmtId="0" fontId="16" fillId="0" borderId="0" xfId="5" applyFont="1" applyFill="1" applyAlignment="1" applyProtection="1">
      <alignment horizontal="left" wrapText="1"/>
    </xf>
    <xf numFmtId="0" fontId="0" fillId="0" borderId="0" xfId="0"/>
    <xf numFmtId="0" fontId="17" fillId="0" borderId="0" xfId="0" applyFont="1" applyFill="1" applyAlignment="1"/>
    <xf numFmtId="0" fontId="17" fillId="0" borderId="0" xfId="0" applyFont="1" applyAlignment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3" applyFont="1" applyFill="1" applyProtection="1">
      <protection locked="0" hidden="1"/>
    </xf>
    <xf numFmtId="0" fontId="0" fillId="0" borderId="0" xfId="0" applyFill="1" applyProtection="1">
      <protection locked="0" hidden="1"/>
    </xf>
    <xf numFmtId="0" fontId="4" fillId="0" borderId="0" xfId="3" applyFont="1" applyBorder="1" applyAlignment="1" applyProtection="1">
      <alignment vertical="center"/>
      <protection locked="0" hidden="1"/>
    </xf>
    <xf numFmtId="0" fontId="27" fillId="0" borderId="11" xfId="6" applyAlignment="1">
      <alignment horizontal="right"/>
    </xf>
    <xf numFmtId="0" fontId="27" fillId="0" borderId="11" xfId="6" applyFill="1" applyAlignment="1">
      <alignment horizontal="right"/>
    </xf>
    <xf numFmtId="0" fontId="6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27" fillId="0" borderId="0" xfId="7"/>
    <xf numFmtId="0" fontId="0" fillId="0" borderId="0" xfId="0" applyAlignment="1">
      <alignment horizontal="right"/>
    </xf>
    <xf numFmtId="2" fontId="0" fillId="0" borderId="0" xfId="1" applyNumberFormat="1" applyFont="1"/>
    <xf numFmtId="0" fontId="0" fillId="0" borderId="0" xfId="0" applyFont="1" applyFill="1" applyAlignment="1" applyProtection="1">
      <alignment horizontal="left"/>
      <protection locked="0" hidden="1"/>
    </xf>
    <xf numFmtId="0" fontId="27" fillId="0" borderId="0" xfId="7" applyAlignment="1">
      <alignment horizontal="left" indent="1"/>
    </xf>
    <xf numFmtId="0" fontId="0" fillId="0" borderId="0" xfId="0" applyFont="1" applyFill="1" applyAlignment="1" applyProtection="1">
      <alignment horizontal="left" vertical="center" indent="1"/>
      <protection locked="0" hidden="1"/>
    </xf>
    <xf numFmtId="0" fontId="17" fillId="0" borderId="0" xfId="0" applyFont="1" applyFill="1" applyProtection="1">
      <protection locked="0" hidden="1"/>
    </xf>
    <xf numFmtId="0" fontId="22" fillId="0" borderId="2" xfId="0" applyFont="1" applyFill="1" applyBorder="1" applyAlignment="1" applyProtection="1">
      <alignment vertical="center"/>
      <protection locked="0" hidden="1"/>
    </xf>
    <xf numFmtId="0" fontId="16" fillId="0" borderId="3" xfId="0" applyFont="1" applyFill="1" applyBorder="1" applyProtection="1">
      <protection locked="0" hidden="1"/>
    </xf>
    <xf numFmtId="0" fontId="23" fillId="0" borderId="3" xfId="0" applyFont="1" applyBorder="1" applyProtection="1">
      <protection locked="0" hidden="1"/>
    </xf>
    <xf numFmtId="3" fontId="22" fillId="0" borderId="3" xfId="0" applyNumberFormat="1" applyFont="1" applyFill="1" applyBorder="1" applyAlignment="1" applyProtection="1">
      <alignment horizontal="right"/>
      <protection locked="0" hidden="1"/>
    </xf>
    <xf numFmtId="0" fontId="16" fillId="0" borderId="4" xfId="0" applyFont="1" applyFill="1" applyBorder="1" applyAlignment="1" applyProtection="1">
      <alignment horizontal="right"/>
      <protection locked="0" hidden="1"/>
    </xf>
    <xf numFmtId="0" fontId="16" fillId="0" borderId="3" xfId="0" applyFont="1" applyFill="1" applyBorder="1" applyAlignment="1" applyProtection="1">
      <alignment vertical="center"/>
      <protection locked="0" hidden="1"/>
    </xf>
    <xf numFmtId="0" fontId="16" fillId="0" borderId="3" xfId="0" applyFont="1" applyFill="1" applyBorder="1" applyAlignment="1" applyProtection="1">
      <alignment horizontal="center" vertical="center"/>
      <protection locked="0" hidden="1"/>
    </xf>
    <xf numFmtId="0" fontId="22" fillId="0" borderId="3" xfId="0" applyFont="1" applyFill="1" applyBorder="1" applyAlignment="1" applyProtection="1">
      <alignment horizontal="right"/>
      <protection locked="0" hidden="1"/>
    </xf>
    <xf numFmtId="0" fontId="23" fillId="0" borderId="5" xfId="0" applyFont="1" applyBorder="1" applyAlignment="1" applyProtection="1">
      <alignment horizontal="left" indent="1"/>
      <protection locked="0" hidden="1"/>
    </xf>
    <xf numFmtId="0" fontId="16" fillId="0" borderId="0" xfId="0" applyFont="1" applyFill="1" applyBorder="1" applyProtection="1">
      <protection locked="0" hidden="1"/>
    </xf>
    <xf numFmtId="0" fontId="23" fillId="0" borderId="0" xfId="0" applyFont="1" applyBorder="1" applyProtection="1">
      <protection locked="0" hidden="1"/>
    </xf>
    <xf numFmtId="165" fontId="16" fillId="0" borderId="0" xfId="0" applyNumberFormat="1" applyFont="1" applyFill="1" applyBorder="1" applyAlignment="1" applyProtection="1">
      <alignment horizontal="right"/>
      <protection locked="0" hidden="1"/>
    </xf>
    <xf numFmtId="0" fontId="16" fillId="0" borderId="6" xfId="0" applyFont="1" applyFill="1" applyBorder="1" applyAlignment="1" applyProtection="1">
      <alignment horizontal="center"/>
      <protection locked="0" hidden="1"/>
    </xf>
    <xf numFmtId="0" fontId="16" fillId="0" borderId="5" xfId="0" applyFont="1" applyFill="1" applyBorder="1" applyAlignment="1" applyProtection="1">
      <alignment horizontal="left" indent="2"/>
      <protection locked="0" hidden="1"/>
    </xf>
    <xf numFmtId="0" fontId="16" fillId="0" borderId="0" xfId="0" applyFont="1" applyFill="1" applyBorder="1" applyAlignment="1" applyProtection="1">
      <alignment horizontal="center"/>
      <protection locked="0" hidden="1"/>
    </xf>
    <xf numFmtId="0" fontId="17" fillId="0" borderId="5" xfId="0" applyFont="1" applyBorder="1" applyProtection="1">
      <protection locked="0" hidden="1"/>
    </xf>
    <xf numFmtId="0" fontId="16" fillId="0" borderId="0" xfId="0" applyFont="1" applyFill="1" applyBorder="1" applyAlignment="1" applyProtection="1">
      <alignment horizontal="right"/>
      <protection locked="0" hidden="1"/>
    </xf>
    <xf numFmtId="0" fontId="16" fillId="0" borderId="5" xfId="0" applyFont="1" applyFill="1" applyBorder="1" applyAlignment="1" applyProtection="1">
      <alignment horizontal="left" vertical="center" indent="1"/>
      <protection locked="0" hidden="1"/>
    </xf>
    <xf numFmtId="0" fontId="23" fillId="0" borderId="0" xfId="0" applyFont="1" applyBorder="1" applyAlignment="1" applyProtection="1">
      <alignment horizontal="left" indent="1"/>
      <protection locked="0" hidden="1"/>
    </xf>
    <xf numFmtId="0" fontId="16" fillId="0" borderId="0" xfId="0" applyFont="1" applyBorder="1" applyAlignment="1" applyProtection="1">
      <alignment horizontal="left" indent="1"/>
      <protection locked="0" hidden="1"/>
    </xf>
    <xf numFmtId="0" fontId="16" fillId="0" borderId="0" xfId="0" applyFont="1" applyBorder="1" applyProtection="1">
      <protection locked="0" hidden="1"/>
    </xf>
    <xf numFmtId="3" fontId="0" fillId="0" borderId="0" xfId="0" applyNumberFormat="1"/>
    <xf numFmtId="0" fontId="16" fillId="0" borderId="0" xfId="0" applyFont="1" applyFill="1" applyBorder="1" applyAlignment="1" applyProtection="1">
      <alignment vertical="center" wrapText="1"/>
      <protection locked="0" hidden="1"/>
    </xf>
    <xf numFmtId="0" fontId="16" fillId="0" borderId="0" xfId="0" applyFont="1" applyBorder="1" applyAlignment="1" applyProtection="1">
      <alignment horizontal="right"/>
      <protection locked="0" hidden="1"/>
    </xf>
    <xf numFmtId="0" fontId="16" fillId="0" borderId="5" xfId="0" applyFont="1" applyBorder="1" applyAlignment="1" applyProtection="1">
      <alignment horizontal="left" indent="1"/>
      <protection locked="0" hidden="1"/>
    </xf>
    <xf numFmtId="0" fontId="23" fillId="0" borderId="0" xfId="0" applyFont="1" applyBorder="1" applyAlignment="1" applyProtection="1">
      <alignment horizontal="right"/>
      <protection locked="0" hidden="1"/>
    </xf>
    <xf numFmtId="0" fontId="27" fillId="0" borderId="11" xfId="6"/>
    <xf numFmtId="0" fontId="27" fillId="0" borderId="11" xfId="6" applyFont="1" applyAlignment="1">
      <alignment horizontal="right"/>
    </xf>
    <xf numFmtId="0" fontId="23" fillId="0" borderId="7" xfId="0" applyFont="1" applyFill="1" applyBorder="1" applyAlignment="1" applyProtection="1">
      <alignment horizontal="left" indent="1"/>
      <protection locked="0" hidden="1"/>
    </xf>
    <xf numFmtId="0" fontId="23" fillId="0" borderId="8" xfId="0" applyFont="1" applyBorder="1" applyProtection="1">
      <protection locked="0" hidden="1"/>
    </xf>
    <xf numFmtId="165" fontId="16" fillId="0" borderId="8" xfId="0" applyNumberFormat="1" applyFont="1" applyFill="1" applyBorder="1" applyAlignment="1" applyProtection="1">
      <alignment horizontal="right"/>
      <protection locked="0" hidden="1"/>
    </xf>
    <xf numFmtId="0" fontId="16" fillId="0" borderId="9" xfId="0" applyFont="1" applyFill="1" applyBorder="1" applyAlignment="1" applyProtection="1">
      <alignment horizontal="center"/>
      <protection locked="0" hidden="1"/>
    </xf>
    <xf numFmtId="0" fontId="16" fillId="0" borderId="7" xfId="0" applyFont="1" applyFill="1" applyBorder="1" applyAlignment="1" applyProtection="1">
      <alignment horizontal="left" vertical="center" indent="1"/>
      <protection locked="0" hidden="1"/>
    </xf>
    <xf numFmtId="0" fontId="23" fillId="0" borderId="8" xfId="0" applyFont="1" applyBorder="1" applyAlignment="1" applyProtection="1">
      <alignment horizontal="right"/>
      <protection locked="0" hidden="1"/>
    </xf>
    <xf numFmtId="0" fontId="23" fillId="0" borderId="9" xfId="0" applyFont="1" applyBorder="1" applyAlignment="1" applyProtection="1">
      <alignment horizontal="center"/>
      <protection locked="0" hidden="1"/>
    </xf>
    <xf numFmtId="0" fontId="0" fillId="0" borderId="0" xfId="0" applyAlignment="1">
      <alignment horizontal="left" indent="1"/>
    </xf>
    <xf numFmtId="4" fontId="0" fillId="0" borderId="0" xfId="0" applyNumberFormat="1"/>
    <xf numFmtId="164" fontId="0" fillId="0" borderId="0" xfId="1" applyNumberFormat="1" applyFont="1"/>
    <xf numFmtId="0" fontId="17" fillId="0" borderId="0" xfId="0" applyFont="1" applyFill="1" applyAlignment="1" applyProtection="1">
      <protection locked="0" hidden="1"/>
    </xf>
    <xf numFmtId="0" fontId="28" fillId="0" borderId="12" xfId="8" applyAlignment="1">
      <alignment horizontal="left" indent="1"/>
    </xf>
    <xf numFmtId="4" fontId="28" fillId="0" borderId="12" xfId="8" applyNumberFormat="1"/>
    <xf numFmtId="3" fontId="28" fillId="0" borderId="12" xfId="8" applyNumberFormat="1"/>
    <xf numFmtId="9" fontId="28" fillId="0" borderId="12" xfId="8" applyNumberFormat="1"/>
    <xf numFmtId="2" fontId="0" fillId="0" borderId="0" xfId="0" applyNumberFormat="1"/>
    <xf numFmtId="9" fontId="27" fillId="0" borderId="11" xfId="6" applyNumberFormat="1" applyAlignment="1">
      <alignment horizontal="right"/>
    </xf>
    <xf numFmtId="0" fontId="17" fillId="0" borderId="0" xfId="0" applyFont="1" applyAlignment="1" applyProtection="1">
      <protection locked="0" hidden="1"/>
    </xf>
    <xf numFmtId="0" fontId="27" fillId="0" borderId="11" xfId="6" applyAlignment="1">
      <alignment horizontal="left"/>
    </xf>
    <xf numFmtId="0" fontId="0" fillId="0" borderId="0" xfId="0" applyAlignment="1"/>
    <xf numFmtId="0" fontId="18" fillId="2" borderId="0" xfId="0" applyFont="1" applyFill="1" applyProtection="1">
      <protection locked="0" hidden="1"/>
    </xf>
    <xf numFmtId="0" fontId="19" fillId="2" borderId="0" xfId="0" applyFont="1" applyFill="1" applyProtection="1">
      <protection locked="0" hidden="1"/>
    </xf>
    <xf numFmtId="0" fontId="18" fillId="2" borderId="0" xfId="0" applyFont="1" applyFill="1" applyAlignment="1" applyProtection="1">
      <alignment horizontal="right"/>
      <protection locked="0" hidden="1"/>
    </xf>
    <xf numFmtId="0" fontId="18" fillId="0" borderId="0" xfId="0" applyFont="1" applyFill="1" applyProtection="1">
      <protection locked="0" hidden="1"/>
    </xf>
    <xf numFmtId="164" fontId="18" fillId="0" borderId="0" xfId="0" applyNumberFormat="1" applyFont="1" applyFill="1" applyAlignment="1" applyProtection="1">
      <alignment horizontal="right"/>
      <protection locked="0" hidden="1"/>
    </xf>
    <xf numFmtId="9" fontId="18" fillId="0" borderId="0" xfId="0" applyNumberFormat="1" applyFont="1" applyFill="1" applyAlignment="1" applyProtection="1">
      <alignment horizontal="center"/>
      <protection locked="0" hidden="1"/>
    </xf>
    <xf numFmtId="0" fontId="18" fillId="0" borderId="0" xfId="0" applyFont="1" applyFill="1" applyAlignment="1" applyProtection="1">
      <alignment horizontal="left" indent="1"/>
      <protection locked="0" hidden="1"/>
    </xf>
    <xf numFmtId="0" fontId="18" fillId="0" borderId="0" xfId="0" applyFont="1" applyProtection="1">
      <protection locked="0" hidden="1"/>
    </xf>
    <xf numFmtId="0" fontId="3" fillId="0" borderId="0" xfId="0" applyFont="1" applyBorder="1" applyProtection="1">
      <protection locked="0" hidden="1"/>
    </xf>
    <xf numFmtId="0" fontId="2" fillId="4" borderId="1" xfId="2" applyFill="1"/>
    <xf numFmtId="0" fontId="2" fillId="4" borderId="1" xfId="2" applyFill="1" applyAlignment="1">
      <alignment horizontal="center"/>
    </xf>
    <xf numFmtId="0" fontId="2" fillId="4" borderId="1" xfId="2" applyFill="1" applyAlignment="1">
      <alignment horizontal="right"/>
    </xf>
    <xf numFmtId="9" fontId="0" fillId="0" borderId="0" xfId="1" applyFont="1"/>
    <xf numFmtId="0" fontId="0" fillId="0" borderId="0" xfId="0" applyAlignment="1">
      <alignment horizontal="left" indent="2"/>
    </xf>
    <xf numFmtId="0" fontId="11" fillId="0" borderId="0" xfId="5" applyFont="1" applyAlignment="1" applyProtection="1"/>
    <xf numFmtId="0" fontId="0" fillId="0" borderId="0" xfId="0"/>
    <xf numFmtId="0" fontId="10" fillId="0" borderId="0" xfId="5" quotePrefix="1" applyAlignment="1" applyProtection="1">
      <alignment horizontal="right"/>
    </xf>
    <xf numFmtId="0" fontId="11" fillId="0" borderId="0" xfId="5" applyFont="1" applyAlignment="1" applyProtection="1"/>
    <xf numFmtId="0" fontId="18" fillId="0" borderId="0" xfId="0" applyFont="1" applyFill="1" applyAlignment="1" applyProtection="1">
      <alignment horizontal="right"/>
      <protection locked="0" hidden="1"/>
    </xf>
    <xf numFmtId="0" fontId="18" fillId="0" borderId="0" xfId="0" applyFont="1" applyAlignment="1" applyProtection="1">
      <alignment horizontal="right"/>
      <protection locked="0" hidden="1"/>
    </xf>
    <xf numFmtId="0" fontId="21" fillId="2" borderId="0" xfId="0" applyFont="1" applyFill="1" applyAlignment="1" applyProtection="1">
      <alignment horizontal="right"/>
      <protection locked="0" hidden="1"/>
    </xf>
    <xf numFmtId="0" fontId="0" fillId="0" borderId="0" xfId="0"/>
    <xf numFmtId="0" fontId="8" fillId="3" borderId="0" xfId="3" applyFont="1" applyFill="1" applyAlignment="1">
      <alignment horizontal="left" vertical="center"/>
    </xf>
    <xf numFmtId="0" fontId="16" fillId="0" borderId="0" xfId="3" applyFont="1" applyAlignment="1">
      <alignment vertical="center" wrapText="1"/>
    </xf>
    <xf numFmtId="0" fontId="11" fillId="0" borderId="0" xfId="5" applyFont="1" applyAlignment="1" applyProtection="1"/>
    <xf numFmtId="0" fontId="16" fillId="0" borderId="5" xfId="0" applyFont="1" applyFill="1" applyBorder="1" applyAlignment="1" applyProtection="1">
      <alignment horizontal="left" vertical="center" wrapText="1" indent="1"/>
      <protection locked="0" hidden="1"/>
    </xf>
    <xf numFmtId="0" fontId="16" fillId="0" borderId="0" xfId="0" applyFont="1" applyFill="1" applyBorder="1" applyAlignment="1" applyProtection="1">
      <alignment horizontal="left" vertical="center" wrapText="1" indent="1"/>
      <protection locked="0" hidden="1"/>
    </xf>
    <xf numFmtId="0" fontId="20" fillId="2" borderId="0" xfId="0" applyFont="1" applyFill="1" applyAlignment="1" applyProtection="1">
      <alignment horizontal="center" vertical="top" wrapText="1"/>
      <protection locked="0" hidden="1"/>
    </xf>
    <xf numFmtId="0" fontId="20" fillId="2" borderId="0" xfId="0" applyFont="1" applyFill="1" applyAlignment="1" applyProtection="1">
      <alignment horizontal="center" vertical="top"/>
      <protection locked="0" hidden="1"/>
    </xf>
    <xf numFmtId="0" fontId="21" fillId="2" borderId="0" xfId="0" applyFont="1" applyFill="1" applyAlignment="1" applyProtection="1">
      <alignment horizontal="right"/>
      <protection locked="0" hidden="1"/>
    </xf>
    <xf numFmtId="0" fontId="18" fillId="0" borderId="0" xfId="0" applyFont="1" applyAlignment="1" applyProtection="1">
      <alignment horizontal="right"/>
      <protection locked="0" hidden="1"/>
    </xf>
    <xf numFmtId="0" fontId="18" fillId="0" borderId="0" xfId="0" applyFont="1" applyFill="1" applyAlignment="1" applyProtection="1">
      <alignment horizontal="right"/>
      <protection locked="0" hidden="1"/>
    </xf>
    <xf numFmtId="3" fontId="18" fillId="0" borderId="0" xfId="0" applyNumberFormat="1" applyFont="1" applyAlignment="1" applyProtection="1">
      <alignment horizontal="right"/>
      <protection locked="0" hidden="1"/>
    </xf>
    <xf numFmtId="0" fontId="2" fillId="0" borderId="1" xfId="2" applyAlignment="1">
      <alignment horizontal="center"/>
    </xf>
    <xf numFmtId="0" fontId="30" fillId="0" borderId="0" xfId="0" applyFont="1"/>
    <xf numFmtId="0" fontId="30" fillId="0" borderId="0" xfId="0" applyFont="1"/>
    <xf numFmtId="3" fontId="30" fillId="0" borderId="0" xfId="0" applyNumberFormat="1" applyFont="1"/>
    <xf numFmtId="164" fontId="30" fillId="0" borderId="0" xfId="1" applyNumberFormat="1" applyFont="1"/>
    <xf numFmtId="9" fontId="29" fillId="0" borderId="12" xfId="8" applyNumberFormat="1" applyFont="1"/>
  </cellXfs>
  <cellStyles count="9">
    <cellStyle name="Heading 2" xfId="2" builtinId="17"/>
    <cellStyle name="Heading 3" xfId="6" builtinId="18"/>
    <cellStyle name="Heading 4" xfId="7" builtinId="19"/>
    <cellStyle name="Hyperlink" xfId="5" builtinId="8"/>
    <cellStyle name="Normal" xfId="0" builtinId="0"/>
    <cellStyle name="Normal 2" xfId="3"/>
    <cellStyle name="Normal 4" xfId="4"/>
    <cellStyle name="Percent" xfId="1" builtinId="5"/>
    <cellStyle name="Total" xfId="8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13.1'!$U$4:$Y$4</c:f>
              <c:numCache>
                <c:formatCode>#,##0</c:formatCode>
                <c:ptCount val="5"/>
                <c:pt idx="0">
                  <c:v>25862</c:v>
                </c:pt>
                <c:pt idx="1">
                  <c:v>24343</c:v>
                </c:pt>
                <c:pt idx="2">
                  <c:v>25017</c:v>
                </c:pt>
                <c:pt idx="3">
                  <c:v>24879</c:v>
                </c:pt>
                <c:pt idx="4">
                  <c:v>26290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F-455F-9136-B6C854B45423}"/>
            </c:ext>
          </c:extLst>
        </c:ser>
        <c:ser>
          <c:idx val="1"/>
          <c:order val="1"/>
          <c:tx>
            <c:strRef>
              <c:f>'Table 13.1'!$S$7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13.1'!$U$7:$Y$7</c:f>
              <c:numCache>
                <c:formatCode>#,##0</c:formatCode>
                <c:ptCount val="5"/>
                <c:pt idx="0">
                  <c:v>15725</c:v>
                </c:pt>
                <c:pt idx="1">
                  <c:v>15784</c:v>
                </c:pt>
                <c:pt idx="2">
                  <c:v>15819</c:v>
                </c:pt>
                <c:pt idx="3">
                  <c:v>15828</c:v>
                </c:pt>
                <c:pt idx="4">
                  <c:v>16545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F-455F-9136-B6C854B45423}"/>
            </c:ext>
          </c:extLst>
        </c:ser>
        <c:ser>
          <c:idx val="2"/>
          <c:order val="2"/>
          <c:tx>
            <c:strRef>
              <c:f>'Table 13.1'!$S$11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13.1'!$U$11:$Y$11</c:f>
              <c:numCache>
                <c:formatCode>#,##0</c:formatCode>
                <c:ptCount val="5"/>
                <c:pt idx="0">
                  <c:v>24373</c:v>
                </c:pt>
                <c:pt idx="1">
                  <c:v>22908</c:v>
                </c:pt>
                <c:pt idx="2">
                  <c:v>23600</c:v>
                </c:pt>
                <c:pt idx="3">
                  <c:v>23512</c:v>
                </c:pt>
                <c:pt idx="4">
                  <c:v>24842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0F-455F-9136-B6C854B45423}"/>
            </c:ext>
          </c:extLst>
        </c:ser>
        <c:ser>
          <c:idx val="3"/>
          <c:order val="3"/>
          <c:tx>
            <c:strRef>
              <c:f>'Table 13.1'!$S$12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13.1'!$U$12:$Y$12</c:f>
              <c:numCache>
                <c:formatCode>#,##0</c:formatCode>
                <c:ptCount val="5"/>
                <c:pt idx="0">
                  <c:v>1490</c:v>
                </c:pt>
                <c:pt idx="1">
                  <c:v>1434</c:v>
                </c:pt>
                <c:pt idx="2">
                  <c:v>1415</c:v>
                </c:pt>
                <c:pt idx="3">
                  <c:v>1365</c:v>
                </c:pt>
                <c:pt idx="4">
                  <c:v>1448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0F-455F-9136-B6C854B45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13.1'!$S$1</c:f>
              <c:strCache>
                <c:ptCount val="1"/>
                <c:pt idx="0">
                  <c:v>Alice Springs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13.1'!$T$8:$Y$8</c:f>
              <c:numCache>
                <c:formatCode>General</c:formatCode>
                <c:ptCount val="6"/>
                <c:pt idx="0">
                  <c:v>40894.47</c:v>
                </c:pt>
                <c:pt idx="1">
                  <c:v>43712.5</c:v>
                </c:pt>
                <c:pt idx="2">
                  <c:v>43546.97</c:v>
                </c:pt>
                <c:pt idx="3">
                  <c:v>44797.32</c:v>
                </c:pt>
                <c:pt idx="4">
                  <c:v>47256</c:v>
                </c:pt>
                <c:pt idx="5">
                  <c:v>46871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9-449F-8D5C-2387290BF37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42021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9-449F-8D5C-2387290BF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13.10'!$S$1</c:f>
              <c:strCache>
                <c:ptCount val="1"/>
                <c:pt idx="0">
                  <c:v>MacDonnell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13.10'!$T$2:$Y$2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13.10'!$T$8:$Y$8</c:f>
              <c:numCache>
                <c:formatCode>General</c:formatCode>
                <c:ptCount val="6"/>
                <c:pt idx="0">
                  <c:v>19296</c:v>
                </c:pt>
                <c:pt idx="1">
                  <c:v>21123.21</c:v>
                </c:pt>
                <c:pt idx="2">
                  <c:v>22168.95</c:v>
                </c:pt>
                <c:pt idx="3">
                  <c:v>19084</c:v>
                </c:pt>
                <c:pt idx="4">
                  <c:v>19499.810000000001</c:v>
                </c:pt>
                <c:pt idx="5">
                  <c:v>19986.41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2-448F-B56A-E1B58EF6255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13.10'!$T$2:$Y$2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42021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2-448F-B56A-E1B58EF62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13.11'!$U$4:$Y$4</c:f>
              <c:numCache>
                <c:formatCode>#,##0</c:formatCode>
                <c:ptCount val="5"/>
                <c:pt idx="0">
                  <c:v>32033</c:v>
                </c:pt>
                <c:pt idx="1">
                  <c:v>33072</c:v>
                </c:pt>
                <c:pt idx="2">
                  <c:v>33174</c:v>
                </c:pt>
                <c:pt idx="3">
                  <c:v>32734</c:v>
                </c:pt>
                <c:pt idx="4">
                  <c:v>34256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1-4497-ADAA-87F250B501B7}"/>
            </c:ext>
          </c:extLst>
        </c:ser>
        <c:ser>
          <c:idx val="1"/>
          <c:order val="1"/>
          <c:tx>
            <c:strRef>
              <c:f>'Table 13.11'!$S$7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13.11'!$U$7:$Y$7</c:f>
              <c:numCache>
                <c:formatCode>#,##0</c:formatCode>
                <c:ptCount val="5"/>
                <c:pt idx="0">
                  <c:v>20953</c:v>
                </c:pt>
                <c:pt idx="1">
                  <c:v>21843</c:v>
                </c:pt>
                <c:pt idx="2">
                  <c:v>21927</c:v>
                </c:pt>
                <c:pt idx="3">
                  <c:v>22019</c:v>
                </c:pt>
                <c:pt idx="4">
                  <c:v>23008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1-4497-ADAA-87F250B501B7}"/>
            </c:ext>
          </c:extLst>
        </c:ser>
        <c:ser>
          <c:idx val="2"/>
          <c:order val="2"/>
          <c:tx>
            <c:strRef>
              <c:f>'Table 13.11'!$S$11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13.11'!$U$11:$Y$11</c:f>
              <c:numCache>
                <c:formatCode>#,##0</c:formatCode>
                <c:ptCount val="5"/>
                <c:pt idx="0">
                  <c:v>30201</c:v>
                </c:pt>
                <c:pt idx="1">
                  <c:v>31342</c:v>
                </c:pt>
                <c:pt idx="2">
                  <c:v>31605</c:v>
                </c:pt>
                <c:pt idx="3">
                  <c:v>31098</c:v>
                </c:pt>
                <c:pt idx="4">
                  <c:v>32625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21-4497-ADAA-87F250B501B7}"/>
            </c:ext>
          </c:extLst>
        </c:ser>
        <c:ser>
          <c:idx val="3"/>
          <c:order val="3"/>
          <c:tx>
            <c:strRef>
              <c:f>'Table 13.11'!$S$12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13.11'!$U$12:$Y$12</c:f>
              <c:numCache>
                <c:formatCode>#,##0</c:formatCode>
                <c:ptCount val="5"/>
                <c:pt idx="0">
                  <c:v>1829</c:v>
                </c:pt>
                <c:pt idx="1">
                  <c:v>1731</c:v>
                </c:pt>
                <c:pt idx="2">
                  <c:v>1567</c:v>
                </c:pt>
                <c:pt idx="3">
                  <c:v>1636</c:v>
                </c:pt>
                <c:pt idx="4">
                  <c:v>1631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21-4497-ADAA-87F250B50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13.11'!$S$1</c:f>
              <c:strCache>
                <c:ptCount val="1"/>
                <c:pt idx="0">
                  <c:v>Palmerston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13.11'!$AA$15:$AA$33</c:f>
              <c:numCache>
                <c:formatCode>0.0%</c:formatCode>
                <c:ptCount val="19"/>
                <c:pt idx="0">
                  <c:v>1.2610929472209247E-2</c:v>
                </c:pt>
                <c:pt idx="1">
                  <c:v>1.3924567958897712E-2</c:v>
                </c:pt>
                <c:pt idx="2">
                  <c:v>3.35415693601121E-2</c:v>
                </c:pt>
                <c:pt idx="3">
                  <c:v>1.1355674918262493E-2</c:v>
                </c:pt>
                <c:pt idx="4">
                  <c:v>0.11881130312937879</c:v>
                </c:pt>
                <c:pt idx="5">
                  <c:v>2.9746613731900982E-2</c:v>
                </c:pt>
                <c:pt idx="6">
                  <c:v>8.5328117702008405E-2</c:v>
                </c:pt>
                <c:pt idx="7">
                  <c:v>7.4673049976646422E-2</c:v>
                </c:pt>
                <c:pt idx="8">
                  <c:v>4.4605324614666042E-2</c:v>
                </c:pt>
                <c:pt idx="9">
                  <c:v>4.6123306865950495E-3</c:v>
                </c:pt>
                <c:pt idx="10">
                  <c:v>2.0346800560485753E-2</c:v>
                </c:pt>
                <c:pt idx="11">
                  <c:v>1.6201541335824382E-2</c:v>
                </c:pt>
                <c:pt idx="12">
                  <c:v>5.8354740775338629E-2</c:v>
                </c:pt>
                <c:pt idx="13">
                  <c:v>8.0949322746380198E-2</c:v>
                </c:pt>
                <c:pt idx="14">
                  <c:v>0.13726062587575899</c:v>
                </c:pt>
                <c:pt idx="15">
                  <c:v>7.1958197104156935E-2</c:v>
                </c:pt>
                <c:pt idx="16">
                  <c:v>5.8646660439047177E-2</c:v>
                </c:pt>
                <c:pt idx="17">
                  <c:v>2.1134983652498832E-2</c:v>
                </c:pt>
                <c:pt idx="18">
                  <c:v>3.6402382064455861E-2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B5-4FC9-9F0E-97B6FA1C81B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B5-4FC9-9F0E-97B6FA1C8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13.11'!$Y$44:$Y$60</c:f>
              <c:numCache>
                <c:formatCode>#,##0</c:formatCode>
                <c:ptCount val="17"/>
                <c:pt idx="0">
                  <c:v>18</c:v>
                </c:pt>
                <c:pt idx="1">
                  <c:v>313</c:v>
                </c:pt>
                <c:pt idx="2">
                  <c:v>1079</c:v>
                </c:pt>
                <c:pt idx="3">
                  <c:v>1973</c:v>
                </c:pt>
                <c:pt idx="4">
                  <c:v>2824</c:v>
                </c:pt>
                <c:pt idx="5">
                  <c:v>2872</c:v>
                </c:pt>
                <c:pt idx="6">
                  <c:v>2312</c:v>
                </c:pt>
                <c:pt idx="7">
                  <c:v>1885</c:v>
                </c:pt>
                <c:pt idx="8">
                  <c:v>1777</c:v>
                </c:pt>
                <c:pt idx="9">
                  <c:v>1346</c:v>
                </c:pt>
                <c:pt idx="10">
                  <c:v>1002</c:v>
                </c:pt>
                <c:pt idx="11">
                  <c:v>625</c:v>
                </c:pt>
                <c:pt idx="12">
                  <c:v>227</c:v>
                </c:pt>
                <c:pt idx="13">
                  <c:v>59</c:v>
                </c:pt>
                <c:pt idx="14">
                  <c:v>18</c:v>
                </c:pt>
                <c:pt idx="15">
                  <c:v>4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B-42A4-9E56-1F440F4B1606}"/>
            </c:ext>
          </c:extLst>
        </c:ser>
        <c:ser>
          <c:idx val="1"/>
          <c:order val="1"/>
          <c:tx>
            <c:strRef>
              <c:f>'Table 13.11'!$S$62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13.11'!$Y$63:$Y$79</c:f>
              <c:numCache>
                <c:formatCode>#,##0</c:formatCode>
                <c:ptCount val="17"/>
                <c:pt idx="0">
                  <c:v>37</c:v>
                </c:pt>
                <c:pt idx="1">
                  <c:v>450</c:v>
                </c:pt>
                <c:pt idx="2">
                  <c:v>1141</c:v>
                </c:pt>
                <c:pt idx="3">
                  <c:v>1776</c:v>
                </c:pt>
                <c:pt idx="4">
                  <c:v>2454</c:v>
                </c:pt>
                <c:pt idx="5">
                  <c:v>2406</c:v>
                </c:pt>
                <c:pt idx="6">
                  <c:v>1895</c:v>
                </c:pt>
                <c:pt idx="7">
                  <c:v>1663</c:v>
                </c:pt>
                <c:pt idx="8">
                  <c:v>1400</c:v>
                </c:pt>
                <c:pt idx="9">
                  <c:v>1129</c:v>
                </c:pt>
                <c:pt idx="10">
                  <c:v>872</c:v>
                </c:pt>
                <c:pt idx="11">
                  <c:v>444</c:v>
                </c:pt>
                <c:pt idx="12">
                  <c:v>187</c:v>
                </c:pt>
                <c:pt idx="13">
                  <c:v>47</c:v>
                </c:pt>
                <c:pt idx="14">
                  <c:v>13</c:v>
                </c:pt>
                <c:pt idx="15">
                  <c:v>0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0B-42A4-9E56-1F440F4B1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13.11'!$Y$83:$Y$90</c:f>
              <c:numCache>
                <c:formatCode>#,##0</c:formatCode>
                <c:ptCount val="8"/>
                <c:pt idx="0">
                  <c:v>1377</c:v>
                </c:pt>
                <c:pt idx="1">
                  <c:v>1015</c:v>
                </c:pt>
                <c:pt idx="2">
                  <c:v>3146</c:v>
                </c:pt>
                <c:pt idx="3">
                  <c:v>1595</c:v>
                </c:pt>
                <c:pt idx="4">
                  <c:v>567</c:v>
                </c:pt>
                <c:pt idx="5">
                  <c:v>421</c:v>
                </c:pt>
                <c:pt idx="6">
                  <c:v>1285</c:v>
                </c:pt>
                <c:pt idx="7">
                  <c:v>1306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5-4505-91AB-65667C3C5750}"/>
            </c:ext>
          </c:extLst>
        </c:ser>
        <c:ser>
          <c:idx val="1"/>
          <c:order val="1"/>
          <c:tx>
            <c:strRef>
              <c:f>'Table 13.11'!$S$92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13.11'!$Y$93:$Y$100</c:f>
              <c:numCache>
                <c:formatCode>#,##0</c:formatCode>
                <c:ptCount val="8"/>
                <c:pt idx="0">
                  <c:v>1079</c:v>
                </c:pt>
                <c:pt idx="1">
                  <c:v>1665</c:v>
                </c:pt>
                <c:pt idx="2">
                  <c:v>381</c:v>
                </c:pt>
                <c:pt idx="3">
                  <c:v>1704</c:v>
                </c:pt>
                <c:pt idx="4">
                  <c:v>2583</c:v>
                </c:pt>
                <c:pt idx="5">
                  <c:v>1000</c:v>
                </c:pt>
                <c:pt idx="6">
                  <c:v>159</c:v>
                </c:pt>
                <c:pt idx="7">
                  <c:v>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85-4505-91AB-65667C3C5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13.11'!$S$1</c:f>
              <c:strCache>
                <c:ptCount val="1"/>
                <c:pt idx="0">
                  <c:v>Palmerston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13.11'!$U$8:$Y$8</c:f>
              <c:numCache>
                <c:formatCode>General</c:formatCode>
                <c:ptCount val="5"/>
                <c:pt idx="0">
                  <c:v>51694.55</c:v>
                </c:pt>
                <c:pt idx="1">
                  <c:v>53880.53</c:v>
                </c:pt>
                <c:pt idx="2">
                  <c:v>55936</c:v>
                </c:pt>
                <c:pt idx="3">
                  <c:v>57425.2</c:v>
                </c:pt>
                <c:pt idx="4">
                  <c:v>55851.02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1-4F9B-A290-01CD5683E32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1-4F9B-A290-01CD5683E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13.11'!$T$4:$Y$4</c:f>
              <c:numCache>
                <c:formatCode>#,##0</c:formatCode>
                <c:ptCount val="6"/>
                <c:pt idx="0">
                  <c:v>30222</c:v>
                </c:pt>
                <c:pt idx="1">
                  <c:v>32033</c:v>
                </c:pt>
                <c:pt idx="2">
                  <c:v>33072</c:v>
                </c:pt>
                <c:pt idx="3">
                  <c:v>33174</c:v>
                </c:pt>
                <c:pt idx="4">
                  <c:v>32734</c:v>
                </c:pt>
                <c:pt idx="5">
                  <c:v>34256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9-47AB-A2D5-B4A731B9E334}"/>
            </c:ext>
          </c:extLst>
        </c:ser>
        <c:ser>
          <c:idx val="1"/>
          <c:order val="1"/>
          <c:tx>
            <c:strRef>
              <c:f>'Table 13.11'!$S$7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13.11'!$T$7:$Y$7</c:f>
              <c:numCache>
                <c:formatCode>#,##0</c:formatCode>
                <c:ptCount val="6"/>
                <c:pt idx="0">
                  <c:v>20127</c:v>
                </c:pt>
                <c:pt idx="1">
                  <c:v>20953</c:v>
                </c:pt>
                <c:pt idx="2">
                  <c:v>21843</c:v>
                </c:pt>
                <c:pt idx="3">
                  <c:v>21927</c:v>
                </c:pt>
                <c:pt idx="4">
                  <c:v>22019</c:v>
                </c:pt>
                <c:pt idx="5">
                  <c:v>23008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9-47AB-A2D5-B4A731B9E334}"/>
            </c:ext>
          </c:extLst>
        </c:ser>
        <c:ser>
          <c:idx val="2"/>
          <c:order val="2"/>
          <c:tx>
            <c:strRef>
              <c:f>'Table 13.11'!$S$11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13.11'!$T$11:$Y$11</c:f>
              <c:numCache>
                <c:formatCode>#,##0</c:formatCode>
                <c:ptCount val="6"/>
                <c:pt idx="0">
                  <c:v>28334</c:v>
                </c:pt>
                <c:pt idx="1">
                  <c:v>30201</c:v>
                </c:pt>
                <c:pt idx="2">
                  <c:v>31342</c:v>
                </c:pt>
                <c:pt idx="3">
                  <c:v>31605</c:v>
                </c:pt>
                <c:pt idx="4">
                  <c:v>31098</c:v>
                </c:pt>
                <c:pt idx="5">
                  <c:v>32625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09-47AB-A2D5-B4A731B9E334}"/>
            </c:ext>
          </c:extLst>
        </c:ser>
        <c:ser>
          <c:idx val="3"/>
          <c:order val="3"/>
          <c:tx>
            <c:strRef>
              <c:f>'Table 13.11'!$S$12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13.11'!$T$12:$Y$12</c:f>
              <c:numCache>
                <c:formatCode>#,##0</c:formatCode>
                <c:ptCount val="6"/>
                <c:pt idx="0">
                  <c:v>1889</c:v>
                </c:pt>
                <c:pt idx="1">
                  <c:v>1829</c:v>
                </c:pt>
                <c:pt idx="2">
                  <c:v>1731</c:v>
                </c:pt>
                <c:pt idx="3">
                  <c:v>1567</c:v>
                </c:pt>
                <c:pt idx="4">
                  <c:v>1636</c:v>
                </c:pt>
                <c:pt idx="5">
                  <c:v>1631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09-47AB-A2D5-B4A731B9E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13.11'!$S$1</c:f>
              <c:strCache>
                <c:ptCount val="1"/>
                <c:pt idx="0">
                  <c:v>Palmerston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13.11'!$AA$15:$AA$33</c:f>
              <c:numCache>
                <c:formatCode>0.0%</c:formatCode>
                <c:ptCount val="19"/>
                <c:pt idx="0">
                  <c:v>1.2610929472209247E-2</c:v>
                </c:pt>
                <c:pt idx="1">
                  <c:v>1.3924567958897712E-2</c:v>
                </c:pt>
                <c:pt idx="2">
                  <c:v>3.35415693601121E-2</c:v>
                </c:pt>
                <c:pt idx="3">
                  <c:v>1.1355674918262493E-2</c:v>
                </c:pt>
                <c:pt idx="4">
                  <c:v>0.11881130312937879</c:v>
                </c:pt>
                <c:pt idx="5">
                  <c:v>2.9746613731900982E-2</c:v>
                </c:pt>
                <c:pt idx="6">
                  <c:v>8.5328117702008405E-2</c:v>
                </c:pt>
                <c:pt idx="7">
                  <c:v>7.4673049976646422E-2</c:v>
                </c:pt>
                <c:pt idx="8">
                  <c:v>4.4605324614666042E-2</c:v>
                </c:pt>
                <c:pt idx="9">
                  <c:v>4.6123306865950495E-3</c:v>
                </c:pt>
                <c:pt idx="10">
                  <c:v>2.0346800560485753E-2</c:v>
                </c:pt>
                <c:pt idx="11">
                  <c:v>1.6201541335824382E-2</c:v>
                </c:pt>
                <c:pt idx="12">
                  <c:v>5.8354740775338629E-2</c:v>
                </c:pt>
                <c:pt idx="13">
                  <c:v>8.0949322746380198E-2</c:v>
                </c:pt>
                <c:pt idx="14">
                  <c:v>0.13726062587575899</c:v>
                </c:pt>
                <c:pt idx="15">
                  <c:v>7.1958197104156935E-2</c:v>
                </c:pt>
                <c:pt idx="16">
                  <c:v>5.8646660439047177E-2</c:v>
                </c:pt>
                <c:pt idx="17">
                  <c:v>2.1134983652498832E-2</c:v>
                </c:pt>
                <c:pt idx="18">
                  <c:v>3.6402382064455861E-2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4-4743-B047-9625967EE15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A4-4743-B047-9625967EE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13.11'!$Y$44:$Y$60</c:f>
              <c:numCache>
                <c:formatCode>#,##0</c:formatCode>
                <c:ptCount val="17"/>
                <c:pt idx="0">
                  <c:v>18</c:v>
                </c:pt>
                <c:pt idx="1">
                  <c:v>313</c:v>
                </c:pt>
                <c:pt idx="2">
                  <c:v>1079</c:v>
                </c:pt>
                <c:pt idx="3">
                  <c:v>1973</c:v>
                </c:pt>
                <c:pt idx="4">
                  <c:v>2824</c:v>
                </c:pt>
                <c:pt idx="5">
                  <c:v>2872</c:v>
                </c:pt>
                <c:pt idx="6">
                  <c:v>2312</c:v>
                </c:pt>
                <c:pt idx="7">
                  <c:v>1885</c:v>
                </c:pt>
                <c:pt idx="8">
                  <c:v>1777</c:v>
                </c:pt>
                <c:pt idx="9">
                  <c:v>1346</c:v>
                </c:pt>
                <c:pt idx="10">
                  <c:v>1002</c:v>
                </c:pt>
                <c:pt idx="11">
                  <c:v>625</c:v>
                </c:pt>
                <c:pt idx="12">
                  <c:v>227</c:v>
                </c:pt>
                <c:pt idx="13">
                  <c:v>59</c:v>
                </c:pt>
                <c:pt idx="14">
                  <c:v>18</c:v>
                </c:pt>
                <c:pt idx="15">
                  <c:v>4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9-40BE-88C9-00509818E994}"/>
            </c:ext>
          </c:extLst>
        </c:ser>
        <c:ser>
          <c:idx val="1"/>
          <c:order val="1"/>
          <c:tx>
            <c:strRef>
              <c:f>'Table 13.11'!$S$62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13.11'!$Y$63:$Y$79</c:f>
              <c:numCache>
                <c:formatCode>#,##0</c:formatCode>
                <c:ptCount val="17"/>
                <c:pt idx="0">
                  <c:v>37</c:v>
                </c:pt>
                <c:pt idx="1">
                  <c:v>450</c:v>
                </c:pt>
                <c:pt idx="2">
                  <c:v>1141</c:v>
                </c:pt>
                <c:pt idx="3">
                  <c:v>1776</c:v>
                </c:pt>
                <c:pt idx="4">
                  <c:v>2454</c:v>
                </c:pt>
                <c:pt idx="5">
                  <c:v>2406</c:v>
                </c:pt>
                <c:pt idx="6">
                  <c:v>1895</c:v>
                </c:pt>
                <c:pt idx="7">
                  <c:v>1663</c:v>
                </c:pt>
                <c:pt idx="8">
                  <c:v>1400</c:v>
                </c:pt>
                <c:pt idx="9">
                  <c:v>1129</c:v>
                </c:pt>
                <c:pt idx="10">
                  <c:v>872</c:v>
                </c:pt>
                <c:pt idx="11">
                  <c:v>444</c:v>
                </c:pt>
                <c:pt idx="12">
                  <c:v>187</c:v>
                </c:pt>
                <c:pt idx="13">
                  <c:v>47</c:v>
                </c:pt>
                <c:pt idx="14">
                  <c:v>13</c:v>
                </c:pt>
                <c:pt idx="15">
                  <c:v>0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9-40BE-88C9-00509818E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13.11'!$Y$83:$Y$90</c:f>
              <c:numCache>
                <c:formatCode>#,##0</c:formatCode>
                <c:ptCount val="8"/>
                <c:pt idx="0">
                  <c:v>1377</c:v>
                </c:pt>
                <c:pt idx="1">
                  <c:v>1015</c:v>
                </c:pt>
                <c:pt idx="2">
                  <c:v>3146</c:v>
                </c:pt>
                <c:pt idx="3">
                  <c:v>1595</c:v>
                </c:pt>
                <c:pt idx="4">
                  <c:v>567</c:v>
                </c:pt>
                <c:pt idx="5">
                  <c:v>421</c:v>
                </c:pt>
                <c:pt idx="6">
                  <c:v>1285</c:v>
                </c:pt>
                <c:pt idx="7">
                  <c:v>1306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C-4287-BD12-E542C73EC02A}"/>
            </c:ext>
          </c:extLst>
        </c:ser>
        <c:ser>
          <c:idx val="1"/>
          <c:order val="1"/>
          <c:tx>
            <c:strRef>
              <c:f>'Table 13.11'!$S$92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13.11'!$Y$93:$Y$100</c:f>
              <c:numCache>
                <c:formatCode>#,##0</c:formatCode>
                <c:ptCount val="8"/>
                <c:pt idx="0">
                  <c:v>1079</c:v>
                </c:pt>
                <c:pt idx="1">
                  <c:v>1665</c:v>
                </c:pt>
                <c:pt idx="2">
                  <c:v>381</c:v>
                </c:pt>
                <c:pt idx="3">
                  <c:v>1704</c:v>
                </c:pt>
                <c:pt idx="4">
                  <c:v>2583</c:v>
                </c:pt>
                <c:pt idx="5">
                  <c:v>1000</c:v>
                </c:pt>
                <c:pt idx="6">
                  <c:v>159</c:v>
                </c:pt>
                <c:pt idx="7">
                  <c:v>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5C-4287-BD12-E542C73EC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13.2'!$U$4:$Y$4</c:f>
              <c:numCache>
                <c:formatCode>#,##0</c:formatCode>
                <c:ptCount val="5"/>
                <c:pt idx="0">
                  <c:v>2481</c:v>
                </c:pt>
                <c:pt idx="1">
                  <c:v>2290</c:v>
                </c:pt>
                <c:pt idx="2">
                  <c:v>2368</c:v>
                </c:pt>
                <c:pt idx="3">
                  <c:v>2294</c:v>
                </c:pt>
                <c:pt idx="4">
                  <c:v>2730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A-4B78-8E97-EC22431508D3}"/>
            </c:ext>
          </c:extLst>
        </c:ser>
        <c:ser>
          <c:idx val="1"/>
          <c:order val="1"/>
          <c:tx>
            <c:strRef>
              <c:f>'Table 13.2'!$S$7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13.2'!$U$7:$Y$7</c:f>
              <c:numCache>
                <c:formatCode>#,##0</c:formatCode>
                <c:ptCount val="5"/>
                <c:pt idx="0">
                  <c:v>1667</c:v>
                </c:pt>
                <c:pt idx="1">
                  <c:v>1564</c:v>
                </c:pt>
                <c:pt idx="2">
                  <c:v>1585</c:v>
                </c:pt>
                <c:pt idx="3">
                  <c:v>1513</c:v>
                </c:pt>
                <c:pt idx="4">
                  <c:v>1800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A-4B78-8E97-EC22431508D3}"/>
            </c:ext>
          </c:extLst>
        </c:ser>
        <c:ser>
          <c:idx val="2"/>
          <c:order val="2"/>
          <c:tx>
            <c:strRef>
              <c:f>'Table 13.2'!$S$11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13.2'!$U$11:$Y$11</c:f>
              <c:numCache>
                <c:formatCode>#,##0</c:formatCode>
                <c:ptCount val="5"/>
                <c:pt idx="0">
                  <c:v>2367</c:v>
                </c:pt>
                <c:pt idx="1">
                  <c:v>2173</c:v>
                </c:pt>
                <c:pt idx="2">
                  <c:v>2269</c:v>
                </c:pt>
                <c:pt idx="3">
                  <c:v>2216</c:v>
                </c:pt>
                <c:pt idx="4">
                  <c:v>2639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FA-4B78-8E97-EC22431508D3}"/>
            </c:ext>
          </c:extLst>
        </c:ser>
        <c:ser>
          <c:idx val="3"/>
          <c:order val="3"/>
          <c:tx>
            <c:strRef>
              <c:f>'Table 13.2'!$S$12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13.2'!$U$12:$Y$12</c:f>
              <c:numCache>
                <c:formatCode>#,##0</c:formatCode>
                <c:ptCount val="5"/>
                <c:pt idx="0">
                  <c:v>123</c:v>
                </c:pt>
                <c:pt idx="1">
                  <c:v>118</c:v>
                </c:pt>
                <c:pt idx="2">
                  <c:v>96</c:v>
                </c:pt>
                <c:pt idx="3">
                  <c:v>84</c:v>
                </c:pt>
                <c:pt idx="4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FA-4B78-8E97-EC2243150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13.11'!$S$1</c:f>
              <c:strCache>
                <c:ptCount val="1"/>
                <c:pt idx="0">
                  <c:v>Palmerston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13.11'!$T$8:$Y$8</c:f>
              <c:numCache>
                <c:formatCode>General</c:formatCode>
                <c:ptCount val="6"/>
                <c:pt idx="0">
                  <c:v>48981.47</c:v>
                </c:pt>
                <c:pt idx="1">
                  <c:v>51694.55</c:v>
                </c:pt>
                <c:pt idx="2">
                  <c:v>53880.53</c:v>
                </c:pt>
                <c:pt idx="3">
                  <c:v>55936</c:v>
                </c:pt>
                <c:pt idx="4">
                  <c:v>57425.2</c:v>
                </c:pt>
                <c:pt idx="5">
                  <c:v>55851.02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D-43B9-B8CB-A65DA8BD955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42021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D-43B9-B8CB-A65DA8BD9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13.12'!$U$4:$Y$4</c:f>
              <c:numCache>
                <c:formatCode>#,##0</c:formatCode>
                <c:ptCount val="5"/>
                <c:pt idx="0">
                  <c:v>756</c:v>
                </c:pt>
                <c:pt idx="1">
                  <c:v>767</c:v>
                </c:pt>
                <c:pt idx="2">
                  <c:v>712</c:v>
                </c:pt>
                <c:pt idx="3">
                  <c:v>816</c:v>
                </c:pt>
                <c:pt idx="4">
                  <c:v>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B-4EE7-9C70-6C10D32CA569}"/>
            </c:ext>
          </c:extLst>
        </c:ser>
        <c:ser>
          <c:idx val="1"/>
          <c:order val="1"/>
          <c:tx>
            <c:strRef>
              <c:f>'Table 13.12'!$S$7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13.12'!$U$7:$Y$7</c:f>
              <c:numCache>
                <c:formatCode>#,##0</c:formatCode>
                <c:ptCount val="5"/>
                <c:pt idx="0">
                  <c:v>477</c:v>
                </c:pt>
                <c:pt idx="1">
                  <c:v>481</c:v>
                </c:pt>
                <c:pt idx="2">
                  <c:v>492</c:v>
                </c:pt>
                <c:pt idx="3">
                  <c:v>567</c:v>
                </c:pt>
                <c:pt idx="4">
                  <c:v>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B-4EE7-9C70-6C10D32CA569}"/>
            </c:ext>
          </c:extLst>
        </c:ser>
        <c:ser>
          <c:idx val="2"/>
          <c:order val="2"/>
          <c:tx>
            <c:strRef>
              <c:f>'Table 13.12'!$S$11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13.12'!$U$11:$Y$11</c:f>
              <c:numCache>
                <c:formatCode>#,##0</c:formatCode>
                <c:ptCount val="5"/>
                <c:pt idx="0">
                  <c:v>715</c:v>
                </c:pt>
                <c:pt idx="1">
                  <c:v>734</c:v>
                </c:pt>
                <c:pt idx="2">
                  <c:v>682</c:v>
                </c:pt>
                <c:pt idx="3">
                  <c:v>774</c:v>
                </c:pt>
                <c:pt idx="4">
                  <c:v>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3B-4EE7-9C70-6C10D32CA569}"/>
            </c:ext>
          </c:extLst>
        </c:ser>
        <c:ser>
          <c:idx val="3"/>
          <c:order val="3"/>
          <c:tx>
            <c:strRef>
              <c:f>'Table 13.12'!$S$12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13.12'!$U$12:$Y$12</c:f>
              <c:numCache>
                <c:formatCode>#,##0</c:formatCode>
                <c:ptCount val="5"/>
                <c:pt idx="0">
                  <c:v>39</c:v>
                </c:pt>
                <c:pt idx="1">
                  <c:v>41</c:v>
                </c:pt>
                <c:pt idx="2">
                  <c:v>33</c:v>
                </c:pt>
                <c:pt idx="3">
                  <c:v>35</c:v>
                </c:pt>
                <c:pt idx="4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3B-4EE7-9C70-6C10D32CA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13.12'!$S$1</c:f>
              <c:strCache>
                <c:ptCount val="1"/>
                <c:pt idx="0">
                  <c:v>Roper Gulf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13.12'!$AA$15:$AA$33</c:f>
              <c:numCache>
                <c:formatCode>0.0%</c:formatCode>
                <c:ptCount val="19"/>
                <c:pt idx="0">
                  <c:v>0.12763819095477386</c:v>
                </c:pt>
                <c:pt idx="1">
                  <c:v>1.6080402010050253E-2</c:v>
                </c:pt>
                <c:pt idx="2">
                  <c:v>1.7085427135678392E-2</c:v>
                </c:pt>
                <c:pt idx="3">
                  <c:v>0</c:v>
                </c:pt>
                <c:pt idx="4">
                  <c:v>4.5226130653266333E-2</c:v>
                </c:pt>
                <c:pt idx="5">
                  <c:v>1.0050251256281407E-2</c:v>
                </c:pt>
                <c:pt idx="6">
                  <c:v>8.1407035175879397E-2</c:v>
                </c:pt>
                <c:pt idx="7">
                  <c:v>5.92964824120603E-2</c:v>
                </c:pt>
                <c:pt idx="8">
                  <c:v>2.914572864321608E-2</c:v>
                </c:pt>
                <c:pt idx="9">
                  <c:v>4.0201005025125632E-3</c:v>
                </c:pt>
                <c:pt idx="10">
                  <c:v>4.0201005025125632E-3</c:v>
                </c:pt>
                <c:pt idx="11">
                  <c:v>8.0402010050251264E-3</c:v>
                </c:pt>
                <c:pt idx="12">
                  <c:v>2.7135678391959798E-2</c:v>
                </c:pt>
                <c:pt idx="13">
                  <c:v>2.2110552763819097E-2</c:v>
                </c:pt>
                <c:pt idx="14">
                  <c:v>0.16281407035175879</c:v>
                </c:pt>
                <c:pt idx="15">
                  <c:v>0.15175879396984926</c:v>
                </c:pt>
                <c:pt idx="16">
                  <c:v>4.6231155778894473E-2</c:v>
                </c:pt>
                <c:pt idx="17">
                  <c:v>2.1105527638190954E-2</c:v>
                </c:pt>
                <c:pt idx="18">
                  <c:v>0.10251256281407035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8-4369-8701-13F0882E771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28-4369-8701-13F0882E7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13.12'!$Y$44:$Y$60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31</c:v>
                </c:pt>
                <c:pt idx="3">
                  <c:v>74</c:v>
                </c:pt>
                <c:pt idx="4">
                  <c:v>81</c:v>
                </c:pt>
                <c:pt idx="5">
                  <c:v>57</c:v>
                </c:pt>
                <c:pt idx="6">
                  <c:v>40</c:v>
                </c:pt>
                <c:pt idx="7">
                  <c:v>38</c:v>
                </c:pt>
                <c:pt idx="8">
                  <c:v>53</c:v>
                </c:pt>
                <c:pt idx="9">
                  <c:v>40</c:v>
                </c:pt>
                <c:pt idx="10">
                  <c:v>33</c:v>
                </c:pt>
                <c:pt idx="11">
                  <c:v>30</c:v>
                </c:pt>
                <c:pt idx="12">
                  <c:v>16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CD-48FD-AC3B-6BFBFFE79C99}"/>
            </c:ext>
          </c:extLst>
        </c:ser>
        <c:ser>
          <c:idx val="1"/>
          <c:order val="1"/>
          <c:tx>
            <c:strRef>
              <c:f>'Table 13.12'!$S$62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13.12'!$Y$63:$Y$79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35</c:v>
                </c:pt>
                <c:pt idx="3">
                  <c:v>61</c:v>
                </c:pt>
                <c:pt idx="4">
                  <c:v>80</c:v>
                </c:pt>
                <c:pt idx="5">
                  <c:v>63</c:v>
                </c:pt>
                <c:pt idx="6">
                  <c:v>44</c:v>
                </c:pt>
                <c:pt idx="7">
                  <c:v>34</c:v>
                </c:pt>
                <c:pt idx="8">
                  <c:v>55</c:v>
                </c:pt>
                <c:pt idx="9">
                  <c:v>31</c:v>
                </c:pt>
                <c:pt idx="10">
                  <c:v>45</c:v>
                </c:pt>
                <c:pt idx="11">
                  <c:v>23</c:v>
                </c:pt>
                <c:pt idx="12">
                  <c:v>17</c:v>
                </c:pt>
                <c:pt idx="13">
                  <c:v>4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CD-48FD-AC3B-6BFBFFE79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13.12'!$Y$83:$Y$90</c:f>
              <c:numCache>
                <c:formatCode>#,##0</c:formatCode>
                <c:ptCount val="8"/>
                <c:pt idx="0">
                  <c:v>26</c:v>
                </c:pt>
                <c:pt idx="1">
                  <c:v>36</c:v>
                </c:pt>
                <c:pt idx="2">
                  <c:v>34</c:v>
                </c:pt>
                <c:pt idx="3">
                  <c:v>54</c:v>
                </c:pt>
                <c:pt idx="4">
                  <c:v>6</c:v>
                </c:pt>
                <c:pt idx="5">
                  <c:v>7</c:v>
                </c:pt>
                <c:pt idx="6">
                  <c:v>19</c:v>
                </c:pt>
                <c:pt idx="7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7-46D4-BFF8-025A2CEE5372}"/>
            </c:ext>
          </c:extLst>
        </c:ser>
        <c:ser>
          <c:idx val="1"/>
          <c:order val="1"/>
          <c:tx>
            <c:strRef>
              <c:f>'Table 13.12'!$S$92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13.12'!$Y$93:$Y$100</c:f>
              <c:numCache>
                <c:formatCode>#,##0</c:formatCode>
                <c:ptCount val="8"/>
                <c:pt idx="0">
                  <c:v>20</c:v>
                </c:pt>
                <c:pt idx="1">
                  <c:v>55</c:v>
                </c:pt>
                <c:pt idx="2">
                  <c:v>10</c:v>
                </c:pt>
                <c:pt idx="3">
                  <c:v>81</c:v>
                </c:pt>
                <c:pt idx="4">
                  <c:v>37</c:v>
                </c:pt>
                <c:pt idx="5">
                  <c:v>14</c:v>
                </c:pt>
                <c:pt idx="6">
                  <c:v>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27-46D4-BFF8-025A2CEE5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13.12'!$S$1</c:f>
              <c:strCache>
                <c:ptCount val="1"/>
                <c:pt idx="0">
                  <c:v>Roper Gulf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13.12'!$U$8:$Y$8</c:f>
              <c:numCache>
                <c:formatCode>General</c:formatCode>
                <c:ptCount val="5"/>
                <c:pt idx="0">
                  <c:v>25550</c:v>
                </c:pt>
                <c:pt idx="1">
                  <c:v>23121.279999999999</c:v>
                </c:pt>
                <c:pt idx="2">
                  <c:v>27994.31</c:v>
                </c:pt>
                <c:pt idx="3">
                  <c:v>33597.5</c:v>
                </c:pt>
                <c:pt idx="4">
                  <c:v>32081.75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A-48CE-999C-DF185BF1F26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A-48CE-999C-DF185BF1F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13.12'!$T$2:$Y$2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13.12'!$T$4:$Y$4</c:f>
              <c:numCache>
                <c:formatCode>#,##0</c:formatCode>
                <c:ptCount val="6"/>
                <c:pt idx="0">
                  <c:v>553</c:v>
                </c:pt>
                <c:pt idx="1">
                  <c:v>756</c:v>
                </c:pt>
                <c:pt idx="2">
                  <c:v>767</c:v>
                </c:pt>
                <c:pt idx="3">
                  <c:v>712</c:v>
                </c:pt>
                <c:pt idx="4">
                  <c:v>816</c:v>
                </c:pt>
                <c:pt idx="5">
                  <c:v>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0-4945-9772-BC76A8B4577A}"/>
            </c:ext>
          </c:extLst>
        </c:ser>
        <c:ser>
          <c:idx val="1"/>
          <c:order val="1"/>
          <c:tx>
            <c:strRef>
              <c:f>'Table 13.12'!$S$7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13.12'!$T$2:$Y$2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13.12'!$T$7:$Y$7</c:f>
              <c:numCache>
                <c:formatCode>#,##0</c:formatCode>
                <c:ptCount val="6"/>
                <c:pt idx="0">
                  <c:v>401</c:v>
                </c:pt>
                <c:pt idx="1">
                  <c:v>477</c:v>
                </c:pt>
                <c:pt idx="2">
                  <c:v>481</c:v>
                </c:pt>
                <c:pt idx="3">
                  <c:v>492</c:v>
                </c:pt>
                <c:pt idx="4">
                  <c:v>567</c:v>
                </c:pt>
                <c:pt idx="5">
                  <c:v>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0-4945-9772-BC76A8B4577A}"/>
            </c:ext>
          </c:extLst>
        </c:ser>
        <c:ser>
          <c:idx val="2"/>
          <c:order val="2"/>
          <c:tx>
            <c:strRef>
              <c:f>'Table 13.12'!$S$11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13.12'!$T$2:$Y$2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13.12'!$T$11:$Y$11</c:f>
              <c:numCache>
                <c:formatCode>#,##0</c:formatCode>
                <c:ptCount val="6"/>
                <c:pt idx="0">
                  <c:v>512</c:v>
                </c:pt>
                <c:pt idx="1">
                  <c:v>715</c:v>
                </c:pt>
                <c:pt idx="2">
                  <c:v>734</c:v>
                </c:pt>
                <c:pt idx="3">
                  <c:v>682</c:v>
                </c:pt>
                <c:pt idx="4">
                  <c:v>774</c:v>
                </c:pt>
                <c:pt idx="5">
                  <c:v>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60-4945-9772-BC76A8B4577A}"/>
            </c:ext>
          </c:extLst>
        </c:ser>
        <c:ser>
          <c:idx val="3"/>
          <c:order val="3"/>
          <c:tx>
            <c:strRef>
              <c:f>'Table 13.12'!$S$12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13.12'!$T$2:$Y$2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13.12'!$T$12:$Y$12</c:f>
              <c:numCache>
                <c:formatCode>#,##0</c:formatCode>
                <c:ptCount val="6"/>
                <c:pt idx="0">
                  <c:v>37</c:v>
                </c:pt>
                <c:pt idx="1">
                  <c:v>39</c:v>
                </c:pt>
                <c:pt idx="2">
                  <c:v>41</c:v>
                </c:pt>
                <c:pt idx="3">
                  <c:v>33</c:v>
                </c:pt>
                <c:pt idx="4">
                  <c:v>35</c:v>
                </c:pt>
                <c:pt idx="5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60-4945-9772-BC76A8B45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13.12'!$S$1</c:f>
              <c:strCache>
                <c:ptCount val="1"/>
                <c:pt idx="0">
                  <c:v>Roper Gulf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13.12'!$AA$15:$AA$33</c:f>
              <c:numCache>
                <c:formatCode>0.0%</c:formatCode>
                <c:ptCount val="19"/>
                <c:pt idx="0">
                  <c:v>0.12763819095477386</c:v>
                </c:pt>
                <c:pt idx="1">
                  <c:v>1.6080402010050253E-2</c:v>
                </c:pt>
                <c:pt idx="2">
                  <c:v>1.7085427135678392E-2</c:v>
                </c:pt>
                <c:pt idx="3">
                  <c:v>0</c:v>
                </c:pt>
                <c:pt idx="4">
                  <c:v>4.5226130653266333E-2</c:v>
                </c:pt>
                <c:pt idx="5">
                  <c:v>1.0050251256281407E-2</c:v>
                </c:pt>
                <c:pt idx="6">
                  <c:v>8.1407035175879397E-2</c:v>
                </c:pt>
                <c:pt idx="7">
                  <c:v>5.92964824120603E-2</c:v>
                </c:pt>
                <c:pt idx="8">
                  <c:v>2.914572864321608E-2</c:v>
                </c:pt>
                <c:pt idx="9">
                  <c:v>4.0201005025125632E-3</c:v>
                </c:pt>
                <c:pt idx="10">
                  <c:v>4.0201005025125632E-3</c:v>
                </c:pt>
                <c:pt idx="11">
                  <c:v>8.0402010050251264E-3</c:v>
                </c:pt>
                <c:pt idx="12">
                  <c:v>2.7135678391959798E-2</c:v>
                </c:pt>
                <c:pt idx="13">
                  <c:v>2.2110552763819097E-2</c:v>
                </c:pt>
                <c:pt idx="14">
                  <c:v>0.16281407035175879</c:v>
                </c:pt>
                <c:pt idx="15">
                  <c:v>0.15175879396984926</c:v>
                </c:pt>
                <c:pt idx="16">
                  <c:v>4.6231155778894473E-2</c:v>
                </c:pt>
                <c:pt idx="17">
                  <c:v>2.1105527638190954E-2</c:v>
                </c:pt>
                <c:pt idx="18">
                  <c:v>0.10251256281407035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BD-4F41-B68B-7B18F70A920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BD-4F41-B68B-7B18F70A9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13.12'!$Y$44:$Y$60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31</c:v>
                </c:pt>
                <c:pt idx="3">
                  <c:v>74</c:v>
                </c:pt>
                <c:pt idx="4">
                  <c:v>81</c:v>
                </c:pt>
                <c:pt idx="5">
                  <c:v>57</c:v>
                </c:pt>
                <c:pt idx="6">
                  <c:v>40</c:v>
                </c:pt>
                <c:pt idx="7">
                  <c:v>38</c:v>
                </c:pt>
                <c:pt idx="8">
                  <c:v>53</c:v>
                </c:pt>
                <c:pt idx="9">
                  <c:v>40</c:v>
                </c:pt>
                <c:pt idx="10">
                  <c:v>33</c:v>
                </c:pt>
                <c:pt idx="11">
                  <c:v>30</c:v>
                </c:pt>
                <c:pt idx="12">
                  <c:v>16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E-4DFA-AD83-68AA23C8077F}"/>
            </c:ext>
          </c:extLst>
        </c:ser>
        <c:ser>
          <c:idx val="1"/>
          <c:order val="1"/>
          <c:tx>
            <c:strRef>
              <c:f>'Table 13.12'!$S$62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13.12'!$Y$63:$Y$79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35</c:v>
                </c:pt>
                <c:pt idx="3">
                  <c:v>61</c:v>
                </c:pt>
                <c:pt idx="4">
                  <c:v>80</c:v>
                </c:pt>
                <c:pt idx="5">
                  <c:v>63</c:v>
                </c:pt>
                <c:pt idx="6">
                  <c:v>44</c:v>
                </c:pt>
                <c:pt idx="7">
                  <c:v>34</c:v>
                </c:pt>
                <c:pt idx="8">
                  <c:v>55</c:v>
                </c:pt>
                <c:pt idx="9">
                  <c:v>31</c:v>
                </c:pt>
                <c:pt idx="10">
                  <c:v>45</c:v>
                </c:pt>
                <c:pt idx="11">
                  <c:v>23</c:v>
                </c:pt>
                <c:pt idx="12">
                  <c:v>17</c:v>
                </c:pt>
                <c:pt idx="13">
                  <c:v>4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5E-4DFA-AD83-68AA23C80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13.12'!$Y$83:$Y$90</c:f>
              <c:numCache>
                <c:formatCode>#,##0</c:formatCode>
                <c:ptCount val="8"/>
                <c:pt idx="0">
                  <c:v>26</c:v>
                </c:pt>
                <c:pt idx="1">
                  <c:v>36</c:v>
                </c:pt>
                <c:pt idx="2">
                  <c:v>34</c:v>
                </c:pt>
                <c:pt idx="3">
                  <c:v>54</c:v>
                </c:pt>
                <c:pt idx="4">
                  <c:v>6</c:v>
                </c:pt>
                <c:pt idx="5">
                  <c:v>7</c:v>
                </c:pt>
                <c:pt idx="6">
                  <c:v>19</c:v>
                </c:pt>
                <c:pt idx="7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FF-4FC6-B871-68298FBC4EAD}"/>
            </c:ext>
          </c:extLst>
        </c:ser>
        <c:ser>
          <c:idx val="1"/>
          <c:order val="1"/>
          <c:tx>
            <c:strRef>
              <c:f>'Table 13.12'!$S$92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13.12'!$Y$93:$Y$100</c:f>
              <c:numCache>
                <c:formatCode>#,##0</c:formatCode>
                <c:ptCount val="8"/>
                <c:pt idx="0">
                  <c:v>20</c:v>
                </c:pt>
                <c:pt idx="1">
                  <c:v>55</c:v>
                </c:pt>
                <c:pt idx="2">
                  <c:v>10</c:v>
                </c:pt>
                <c:pt idx="3">
                  <c:v>81</c:v>
                </c:pt>
                <c:pt idx="4">
                  <c:v>37</c:v>
                </c:pt>
                <c:pt idx="5">
                  <c:v>14</c:v>
                </c:pt>
                <c:pt idx="6">
                  <c:v>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FF-4FC6-B871-68298FBC4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13.2'!$S$1</c:f>
              <c:strCache>
                <c:ptCount val="1"/>
                <c:pt idx="0">
                  <c:v>Barkly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13.2'!$AA$15:$AA$33</c:f>
              <c:numCache>
                <c:formatCode>0.0%</c:formatCode>
                <c:ptCount val="19"/>
                <c:pt idx="0">
                  <c:v>3.553113553113553E-2</c:v>
                </c:pt>
                <c:pt idx="1">
                  <c:v>1.7216117216117217E-2</c:v>
                </c:pt>
                <c:pt idx="2">
                  <c:v>1.3186813186813187E-2</c:v>
                </c:pt>
                <c:pt idx="3">
                  <c:v>7.326007326007326E-3</c:v>
                </c:pt>
                <c:pt idx="4">
                  <c:v>6.9230769230769235E-2</c:v>
                </c:pt>
                <c:pt idx="5">
                  <c:v>1.6117216117216119E-2</c:v>
                </c:pt>
                <c:pt idx="6">
                  <c:v>8.1318681318681321E-2</c:v>
                </c:pt>
                <c:pt idx="7">
                  <c:v>7.8388278388278387E-2</c:v>
                </c:pt>
                <c:pt idx="8">
                  <c:v>1.6849816849816849E-2</c:v>
                </c:pt>
                <c:pt idx="9">
                  <c:v>2.5641025641025641E-3</c:v>
                </c:pt>
                <c:pt idx="10">
                  <c:v>5.4945054945054949E-3</c:v>
                </c:pt>
                <c:pt idx="11">
                  <c:v>8.0586080586080595E-3</c:v>
                </c:pt>
                <c:pt idx="12">
                  <c:v>2.271062271062271E-2</c:v>
                </c:pt>
                <c:pt idx="13">
                  <c:v>4.1025641025641026E-2</c:v>
                </c:pt>
                <c:pt idx="14">
                  <c:v>0.18461538461538463</c:v>
                </c:pt>
                <c:pt idx="15">
                  <c:v>0.12564102564102564</c:v>
                </c:pt>
                <c:pt idx="16">
                  <c:v>0.14102564102564102</c:v>
                </c:pt>
                <c:pt idx="17">
                  <c:v>5.4945054945054949E-3</c:v>
                </c:pt>
                <c:pt idx="18">
                  <c:v>3.1868131868131866E-2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54-4703-94B4-69460769302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54-4703-94B4-694607693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13.12'!$S$1</c:f>
              <c:strCache>
                <c:ptCount val="1"/>
                <c:pt idx="0">
                  <c:v>Roper Gulf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13.12'!$T$2:$Y$2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13.12'!$T$8:$Y$8</c:f>
              <c:numCache>
                <c:formatCode>General</c:formatCode>
                <c:ptCount val="6"/>
                <c:pt idx="0">
                  <c:v>25855.29</c:v>
                </c:pt>
                <c:pt idx="1">
                  <c:v>25550</c:v>
                </c:pt>
                <c:pt idx="2">
                  <c:v>23121.279999999999</c:v>
                </c:pt>
                <c:pt idx="3">
                  <c:v>27994.31</c:v>
                </c:pt>
                <c:pt idx="4">
                  <c:v>33597.5</c:v>
                </c:pt>
                <c:pt idx="5">
                  <c:v>32081.75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D-4EBE-BBDB-BEA15DC4C89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13.12'!$T$2:$Y$2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42021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D-4EBE-BBDB-BEA15DC4C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13.13'!$U$4:$Y$4</c:f>
              <c:numCache>
                <c:formatCode>#,##0</c:formatCode>
                <c:ptCount val="5"/>
                <c:pt idx="0">
                  <c:v>475</c:v>
                </c:pt>
                <c:pt idx="1">
                  <c:v>551</c:v>
                </c:pt>
                <c:pt idx="2">
                  <c:v>488</c:v>
                </c:pt>
                <c:pt idx="3">
                  <c:v>296</c:v>
                </c:pt>
                <c:pt idx="4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7-4FD0-8391-1FD590188D39}"/>
            </c:ext>
          </c:extLst>
        </c:ser>
        <c:ser>
          <c:idx val="1"/>
          <c:order val="1"/>
          <c:tx>
            <c:strRef>
              <c:f>'Table 13.13'!$S$7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13.13'!$U$7:$Y$7</c:f>
              <c:numCache>
                <c:formatCode>#,##0</c:formatCode>
                <c:ptCount val="5"/>
                <c:pt idx="0">
                  <c:v>350</c:v>
                </c:pt>
                <c:pt idx="1">
                  <c:v>382</c:v>
                </c:pt>
                <c:pt idx="2">
                  <c:v>364</c:v>
                </c:pt>
                <c:pt idx="3">
                  <c:v>218</c:v>
                </c:pt>
                <c:pt idx="4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7-4FD0-8391-1FD590188D39}"/>
            </c:ext>
          </c:extLst>
        </c:ser>
        <c:ser>
          <c:idx val="2"/>
          <c:order val="2"/>
          <c:tx>
            <c:strRef>
              <c:f>'Table 13.13'!$S$11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13.13'!$U$11:$Y$11</c:f>
              <c:numCache>
                <c:formatCode>#,##0</c:formatCode>
                <c:ptCount val="5"/>
                <c:pt idx="0">
                  <c:v>469</c:v>
                </c:pt>
                <c:pt idx="1">
                  <c:v>544</c:v>
                </c:pt>
                <c:pt idx="2">
                  <c:v>485</c:v>
                </c:pt>
                <c:pt idx="3">
                  <c:v>297</c:v>
                </c:pt>
                <c:pt idx="4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27-4FD0-8391-1FD590188D39}"/>
            </c:ext>
          </c:extLst>
        </c:ser>
        <c:ser>
          <c:idx val="3"/>
          <c:order val="3"/>
          <c:tx>
            <c:strRef>
              <c:f>'Table 13.13'!$S$12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13.13'!$U$12:$Y$12</c:f>
              <c:numCache>
                <c:formatCode>#,##0</c:formatCode>
                <c:ptCount val="5"/>
                <c:pt idx="0">
                  <c:v>8</c:v>
                </c:pt>
                <c:pt idx="1">
                  <c:v>6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27-4FD0-8391-1FD590188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13.13'!$S$1</c:f>
              <c:strCache>
                <c:ptCount val="1"/>
                <c:pt idx="0">
                  <c:v>Tiwi Islands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13.13'!$AA$15:$AA$33</c:f>
              <c:numCache>
                <c:formatCode>0.0%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4.2813455657492352E-2</c:v>
                </c:pt>
                <c:pt idx="5">
                  <c:v>0</c:v>
                </c:pt>
                <c:pt idx="6">
                  <c:v>2.4464831804281346E-2</c:v>
                </c:pt>
                <c:pt idx="7">
                  <c:v>1.2232415902140673E-2</c:v>
                </c:pt>
                <c:pt idx="8">
                  <c:v>1.5290519877675841E-2</c:v>
                </c:pt>
                <c:pt idx="9">
                  <c:v>0</c:v>
                </c:pt>
                <c:pt idx="10">
                  <c:v>1.5290519877675841E-2</c:v>
                </c:pt>
                <c:pt idx="11">
                  <c:v>0</c:v>
                </c:pt>
                <c:pt idx="12">
                  <c:v>1.2232415902140673E-2</c:v>
                </c:pt>
                <c:pt idx="13">
                  <c:v>4.5871559633027525E-2</c:v>
                </c:pt>
                <c:pt idx="14">
                  <c:v>0.3149847094801223</c:v>
                </c:pt>
                <c:pt idx="15">
                  <c:v>0.20795107033639143</c:v>
                </c:pt>
                <c:pt idx="16">
                  <c:v>8.2568807339449546E-2</c:v>
                </c:pt>
                <c:pt idx="17">
                  <c:v>0</c:v>
                </c:pt>
                <c:pt idx="18">
                  <c:v>0.15596330275229359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3-4748-A014-75F5041D0A0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93-4748-A014-75F5041D0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13.13'!$Y$44:$Y$60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18</c:v>
                </c:pt>
                <c:pt idx="4">
                  <c:v>14</c:v>
                </c:pt>
                <c:pt idx="5">
                  <c:v>31</c:v>
                </c:pt>
                <c:pt idx="6">
                  <c:v>27</c:v>
                </c:pt>
                <c:pt idx="7">
                  <c:v>11</c:v>
                </c:pt>
                <c:pt idx="8">
                  <c:v>16</c:v>
                </c:pt>
                <c:pt idx="9">
                  <c:v>13</c:v>
                </c:pt>
                <c:pt idx="10">
                  <c:v>7</c:v>
                </c:pt>
                <c:pt idx="11">
                  <c:v>16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1E-4236-9CCE-BE9DD758CF9C}"/>
            </c:ext>
          </c:extLst>
        </c:ser>
        <c:ser>
          <c:idx val="1"/>
          <c:order val="1"/>
          <c:tx>
            <c:strRef>
              <c:f>'Table 13.13'!$S$62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13.13'!$Y$63:$Y$79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11</c:v>
                </c:pt>
                <c:pt idx="4">
                  <c:v>20</c:v>
                </c:pt>
                <c:pt idx="5">
                  <c:v>18</c:v>
                </c:pt>
                <c:pt idx="6">
                  <c:v>15</c:v>
                </c:pt>
                <c:pt idx="7">
                  <c:v>11</c:v>
                </c:pt>
                <c:pt idx="8">
                  <c:v>20</c:v>
                </c:pt>
                <c:pt idx="9">
                  <c:v>22</c:v>
                </c:pt>
                <c:pt idx="10">
                  <c:v>13</c:v>
                </c:pt>
                <c:pt idx="11">
                  <c:v>10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1E-4236-9CCE-BE9DD758C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13.13'!$Y$83:$Y$90</c:f>
              <c:numCache>
                <c:formatCode>#,##0</c:formatCode>
                <c:ptCount val="8"/>
                <c:pt idx="0">
                  <c:v>6</c:v>
                </c:pt>
                <c:pt idx="1">
                  <c:v>10</c:v>
                </c:pt>
                <c:pt idx="2">
                  <c:v>20</c:v>
                </c:pt>
                <c:pt idx="3">
                  <c:v>29</c:v>
                </c:pt>
                <c:pt idx="4">
                  <c:v>3</c:v>
                </c:pt>
                <c:pt idx="5">
                  <c:v>0</c:v>
                </c:pt>
                <c:pt idx="6">
                  <c:v>7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44-4740-846D-6CFB65FBCCB8}"/>
            </c:ext>
          </c:extLst>
        </c:ser>
        <c:ser>
          <c:idx val="1"/>
          <c:order val="1"/>
          <c:tx>
            <c:strRef>
              <c:f>'Table 13.13'!$S$92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13.13'!$Y$93:$Y$100</c:f>
              <c:numCache>
                <c:formatCode>#,##0</c:formatCode>
                <c:ptCount val="8"/>
                <c:pt idx="0">
                  <c:v>10</c:v>
                </c:pt>
                <c:pt idx="1">
                  <c:v>16</c:v>
                </c:pt>
                <c:pt idx="2">
                  <c:v>0</c:v>
                </c:pt>
                <c:pt idx="3">
                  <c:v>36</c:v>
                </c:pt>
                <c:pt idx="4">
                  <c:v>26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44-4740-846D-6CFB65FBC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13.13'!$S$1</c:f>
              <c:strCache>
                <c:ptCount val="1"/>
                <c:pt idx="0">
                  <c:v>Tiwi Islands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13.13'!$U$8:$Y$8</c:f>
              <c:numCache>
                <c:formatCode>General</c:formatCode>
                <c:ptCount val="5"/>
                <c:pt idx="0">
                  <c:v>28987.89</c:v>
                </c:pt>
                <c:pt idx="1">
                  <c:v>27337</c:v>
                </c:pt>
                <c:pt idx="2">
                  <c:v>30661</c:v>
                </c:pt>
                <c:pt idx="3">
                  <c:v>32056</c:v>
                </c:pt>
                <c:pt idx="4">
                  <c:v>32316.62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C-414A-B7A9-390FD354762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C-414A-B7A9-390FD3547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13.13'!$T$2:$Y$2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13.13'!$T$4:$Y$4</c:f>
              <c:numCache>
                <c:formatCode>#,##0</c:formatCode>
                <c:ptCount val="6"/>
                <c:pt idx="0">
                  <c:v>495</c:v>
                </c:pt>
                <c:pt idx="1">
                  <c:v>475</c:v>
                </c:pt>
                <c:pt idx="2">
                  <c:v>551</c:v>
                </c:pt>
                <c:pt idx="3">
                  <c:v>488</c:v>
                </c:pt>
                <c:pt idx="4">
                  <c:v>296</c:v>
                </c:pt>
                <c:pt idx="5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7-40D3-B196-5465212C3A89}"/>
            </c:ext>
          </c:extLst>
        </c:ser>
        <c:ser>
          <c:idx val="1"/>
          <c:order val="1"/>
          <c:tx>
            <c:strRef>
              <c:f>'Table 13.13'!$S$7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13.13'!$T$2:$Y$2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13.13'!$T$7:$Y$7</c:f>
              <c:numCache>
                <c:formatCode>#,##0</c:formatCode>
                <c:ptCount val="6"/>
                <c:pt idx="0">
                  <c:v>348</c:v>
                </c:pt>
                <c:pt idx="1">
                  <c:v>350</c:v>
                </c:pt>
                <c:pt idx="2">
                  <c:v>382</c:v>
                </c:pt>
                <c:pt idx="3">
                  <c:v>364</c:v>
                </c:pt>
                <c:pt idx="4">
                  <c:v>218</c:v>
                </c:pt>
                <c:pt idx="5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7-40D3-B196-5465212C3A89}"/>
            </c:ext>
          </c:extLst>
        </c:ser>
        <c:ser>
          <c:idx val="2"/>
          <c:order val="2"/>
          <c:tx>
            <c:strRef>
              <c:f>'Table 13.13'!$S$11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13.13'!$T$2:$Y$2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13.13'!$T$11:$Y$11</c:f>
              <c:numCache>
                <c:formatCode>#,##0</c:formatCode>
                <c:ptCount val="6"/>
                <c:pt idx="0">
                  <c:v>488</c:v>
                </c:pt>
                <c:pt idx="1">
                  <c:v>469</c:v>
                </c:pt>
                <c:pt idx="2">
                  <c:v>544</c:v>
                </c:pt>
                <c:pt idx="3">
                  <c:v>485</c:v>
                </c:pt>
                <c:pt idx="4">
                  <c:v>297</c:v>
                </c:pt>
                <c:pt idx="5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17-40D3-B196-5465212C3A89}"/>
            </c:ext>
          </c:extLst>
        </c:ser>
        <c:ser>
          <c:idx val="3"/>
          <c:order val="3"/>
          <c:tx>
            <c:strRef>
              <c:f>'Table 13.13'!$S$12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13.13'!$T$2:$Y$2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13.13'!$T$12:$Y$12</c:f>
              <c:numCache>
                <c:formatCode>#,##0</c:formatCode>
                <c:ptCount val="6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17-40D3-B196-5465212C3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13.13'!$S$1</c:f>
              <c:strCache>
                <c:ptCount val="1"/>
                <c:pt idx="0">
                  <c:v>Tiwi Islands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13.13'!$AA$15:$AA$33</c:f>
              <c:numCache>
                <c:formatCode>0.0%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4.2813455657492352E-2</c:v>
                </c:pt>
                <c:pt idx="5">
                  <c:v>0</c:v>
                </c:pt>
                <c:pt idx="6">
                  <c:v>2.4464831804281346E-2</c:v>
                </c:pt>
                <c:pt idx="7">
                  <c:v>1.2232415902140673E-2</c:v>
                </c:pt>
                <c:pt idx="8">
                  <c:v>1.5290519877675841E-2</c:v>
                </c:pt>
                <c:pt idx="9">
                  <c:v>0</c:v>
                </c:pt>
                <c:pt idx="10">
                  <c:v>1.5290519877675841E-2</c:v>
                </c:pt>
                <c:pt idx="11">
                  <c:v>0</c:v>
                </c:pt>
                <c:pt idx="12">
                  <c:v>1.2232415902140673E-2</c:v>
                </c:pt>
                <c:pt idx="13">
                  <c:v>4.5871559633027525E-2</c:v>
                </c:pt>
                <c:pt idx="14">
                  <c:v>0.3149847094801223</c:v>
                </c:pt>
                <c:pt idx="15">
                  <c:v>0.20795107033639143</c:v>
                </c:pt>
                <c:pt idx="16">
                  <c:v>8.2568807339449546E-2</c:v>
                </c:pt>
                <c:pt idx="17">
                  <c:v>0</c:v>
                </c:pt>
                <c:pt idx="18">
                  <c:v>0.15596330275229359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A-46D0-84F9-4C32E33297E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6A-46D0-84F9-4C32E3329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13.13'!$Y$44:$Y$60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18</c:v>
                </c:pt>
                <c:pt idx="4">
                  <c:v>14</c:v>
                </c:pt>
                <c:pt idx="5">
                  <c:v>31</c:v>
                </c:pt>
                <c:pt idx="6">
                  <c:v>27</c:v>
                </c:pt>
                <c:pt idx="7">
                  <c:v>11</c:v>
                </c:pt>
                <c:pt idx="8">
                  <c:v>16</c:v>
                </c:pt>
                <c:pt idx="9">
                  <c:v>13</c:v>
                </c:pt>
                <c:pt idx="10">
                  <c:v>7</c:v>
                </c:pt>
                <c:pt idx="11">
                  <c:v>16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E0-442D-B823-1AC22677DADF}"/>
            </c:ext>
          </c:extLst>
        </c:ser>
        <c:ser>
          <c:idx val="1"/>
          <c:order val="1"/>
          <c:tx>
            <c:strRef>
              <c:f>'Table 13.13'!$S$62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13.13'!$Y$63:$Y$79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11</c:v>
                </c:pt>
                <c:pt idx="4">
                  <c:v>20</c:v>
                </c:pt>
                <c:pt idx="5">
                  <c:v>18</c:v>
                </c:pt>
                <c:pt idx="6">
                  <c:v>15</c:v>
                </c:pt>
                <c:pt idx="7">
                  <c:v>11</c:v>
                </c:pt>
                <c:pt idx="8">
                  <c:v>20</c:v>
                </c:pt>
                <c:pt idx="9">
                  <c:v>22</c:v>
                </c:pt>
                <c:pt idx="10">
                  <c:v>13</c:v>
                </c:pt>
                <c:pt idx="11">
                  <c:v>10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E0-442D-B823-1AC22677D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13.13'!$Y$83:$Y$90</c:f>
              <c:numCache>
                <c:formatCode>#,##0</c:formatCode>
                <c:ptCount val="8"/>
                <c:pt idx="0">
                  <c:v>6</c:v>
                </c:pt>
                <c:pt idx="1">
                  <c:v>10</c:v>
                </c:pt>
                <c:pt idx="2">
                  <c:v>20</c:v>
                </c:pt>
                <c:pt idx="3">
                  <c:v>29</c:v>
                </c:pt>
                <c:pt idx="4">
                  <c:v>3</c:v>
                </c:pt>
                <c:pt idx="5">
                  <c:v>0</c:v>
                </c:pt>
                <c:pt idx="6">
                  <c:v>7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67-49B2-8E41-0961EADB67D8}"/>
            </c:ext>
          </c:extLst>
        </c:ser>
        <c:ser>
          <c:idx val="1"/>
          <c:order val="1"/>
          <c:tx>
            <c:strRef>
              <c:f>'Table 13.13'!$S$92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13.13'!$Y$93:$Y$100</c:f>
              <c:numCache>
                <c:formatCode>#,##0</c:formatCode>
                <c:ptCount val="8"/>
                <c:pt idx="0">
                  <c:v>10</c:v>
                </c:pt>
                <c:pt idx="1">
                  <c:v>16</c:v>
                </c:pt>
                <c:pt idx="2">
                  <c:v>0</c:v>
                </c:pt>
                <c:pt idx="3">
                  <c:v>36</c:v>
                </c:pt>
                <c:pt idx="4">
                  <c:v>26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67-49B2-8E41-0961EADB6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13.2'!$Y$44:$Y$60</c:f>
              <c:numCache>
                <c:formatCode>#,##0</c:formatCode>
                <c:ptCount val="17"/>
                <c:pt idx="0">
                  <c:v>0</c:v>
                </c:pt>
                <c:pt idx="1">
                  <c:v>27</c:v>
                </c:pt>
                <c:pt idx="2">
                  <c:v>95</c:v>
                </c:pt>
                <c:pt idx="3">
                  <c:v>140</c:v>
                </c:pt>
                <c:pt idx="4">
                  <c:v>234</c:v>
                </c:pt>
                <c:pt idx="5">
                  <c:v>186</c:v>
                </c:pt>
                <c:pt idx="6">
                  <c:v>144</c:v>
                </c:pt>
                <c:pt idx="7">
                  <c:v>126</c:v>
                </c:pt>
                <c:pt idx="8">
                  <c:v>119</c:v>
                </c:pt>
                <c:pt idx="9">
                  <c:v>119</c:v>
                </c:pt>
                <c:pt idx="10">
                  <c:v>116</c:v>
                </c:pt>
                <c:pt idx="11">
                  <c:v>87</c:v>
                </c:pt>
                <c:pt idx="12">
                  <c:v>34</c:v>
                </c:pt>
                <c:pt idx="13">
                  <c:v>19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7-4E24-A89F-6AB5D8214F74}"/>
            </c:ext>
          </c:extLst>
        </c:ser>
        <c:ser>
          <c:idx val="1"/>
          <c:order val="1"/>
          <c:tx>
            <c:strRef>
              <c:f>'Table 13.2'!$S$62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13.2'!$Y$63:$Y$79</c:f>
              <c:numCache>
                <c:formatCode>#,##0</c:formatCode>
                <c:ptCount val="17"/>
                <c:pt idx="0">
                  <c:v>7</c:v>
                </c:pt>
                <c:pt idx="1">
                  <c:v>28</c:v>
                </c:pt>
                <c:pt idx="2">
                  <c:v>54</c:v>
                </c:pt>
                <c:pt idx="3">
                  <c:v>117</c:v>
                </c:pt>
                <c:pt idx="4">
                  <c:v>206</c:v>
                </c:pt>
                <c:pt idx="5">
                  <c:v>158</c:v>
                </c:pt>
                <c:pt idx="6">
                  <c:v>131</c:v>
                </c:pt>
                <c:pt idx="7">
                  <c:v>99</c:v>
                </c:pt>
                <c:pt idx="8">
                  <c:v>111</c:v>
                </c:pt>
                <c:pt idx="9">
                  <c:v>126</c:v>
                </c:pt>
                <c:pt idx="10">
                  <c:v>105</c:v>
                </c:pt>
                <c:pt idx="11">
                  <c:v>83</c:v>
                </c:pt>
                <c:pt idx="12">
                  <c:v>38</c:v>
                </c:pt>
                <c:pt idx="13">
                  <c:v>11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57-4E24-A89F-6AB5D8214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13.13'!$S$1</c:f>
              <c:strCache>
                <c:ptCount val="1"/>
                <c:pt idx="0">
                  <c:v>Tiwi Islands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13.13'!$T$2:$Y$2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13.13'!$T$8:$Y$8</c:f>
              <c:numCache>
                <c:formatCode>General</c:formatCode>
                <c:ptCount val="6"/>
                <c:pt idx="0">
                  <c:v>27503.75</c:v>
                </c:pt>
                <c:pt idx="1">
                  <c:v>28987.89</c:v>
                </c:pt>
                <c:pt idx="2">
                  <c:v>27337</c:v>
                </c:pt>
                <c:pt idx="3">
                  <c:v>30661</c:v>
                </c:pt>
                <c:pt idx="4">
                  <c:v>32056</c:v>
                </c:pt>
                <c:pt idx="5">
                  <c:v>32316.62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D-42DE-95FB-0544DC32CB3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13.13'!$T$2:$Y$2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42021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D-42DE-95FB-0544DC32C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13.14'!$U$4:$Y$4</c:f>
              <c:numCache>
                <c:formatCode>#,##0</c:formatCode>
                <c:ptCount val="5"/>
                <c:pt idx="0">
                  <c:v>977</c:v>
                </c:pt>
                <c:pt idx="1">
                  <c:v>871</c:v>
                </c:pt>
                <c:pt idx="2">
                  <c:v>788</c:v>
                </c:pt>
                <c:pt idx="3">
                  <c:v>533</c:v>
                </c:pt>
                <c:pt idx="4">
                  <c:v>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4-4BBC-9963-4766F9137820}"/>
            </c:ext>
          </c:extLst>
        </c:ser>
        <c:ser>
          <c:idx val="1"/>
          <c:order val="1"/>
          <c:tx>
            <c:strRef>
              <c:f>'Table 13.14'!$S$7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13.14'!$U$7:$Y$7</c:f>
              <c:numCache>
                <c:formatCode>#,##0</c:formatCode>
                <c:ptCount val="5"/>
                <c:pt idx="0">
                  <c:v>637</c:v>
                </c:pt>
                <c:pt idx="1">
                  <c:v>590</c:v>
                </c:pt>
                <c:pt idx="2">
                  <c:v>504</c:v>
                </c:pt>
                <c:pt idx="3">
                  <c:v>354</c:v>
                </c:pt>
                <c:pt idx="4">
                  <c:v>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4-4BBC-9963-4766F9137820}"/>
            </c:ext>
          </c:extLst>
        </c:ser>
        <c:ser>
          <c:idx val="2"/>
          <c:order val="2"/>
          <c:tx>
            <c:strRef>
              <c:f>'Table 13.14'!$S$11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13.14'!$U$11:$Y$11</c:f>
              <c:numCache>
                <c:formatCode>#,##0</c:formatCode>
                <c:ptCount val="5"/>
                <c:pt idx="0">
                  <c:v>930</c:v>
                </c:pt>
                <c:pt idx="1">
                  <c:v>840</c:v>
                </c:pt>
                <c:pt idx="2">
                  <c:v>749</c:v>
                </c:pt>
                <c:pt idx="3">
                  <c:v>498</c:v>
                </c:pt>
                <c:pt idx="4">
                  <c:v>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54-4BBC-9963-4766F9137820}"/>
            </c:ext>
          </c:extLst>
        </c:ser>
        <c:ser>
          <c:idx val="3"/>
          <c:order val="3"/>
          <c:tx>
            <c:strRef>
              <c:f>'Table 13.14'!$S$12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13.14'!$U$12:$Y$12</c:f>
              <c:numCache>
                <c:formatCode>#,##0</c:formatCode>
                <c:ptCount val="5"/>
                <c:pt idx="0">
                  <c:v>49</c:v>
                </c:pt>
                <c:pt idx="1">
                  <c:v>27</c:v>
                </c:pt>
                <c:pt idx="2">
                  <c:v>36</c:v>
                </c:pt>
                <c:pt idx="3">
                  <c:v>37</c:v>
                </c:pt>
                <c:pt idx="4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54-4BBC-9963-4766F9137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13.14'!$S$1</c:f>
              <c:strCache>
                <c:ptCount val="1"/>
                <c:pt idx="0">
                  <c:v>Victoria Daly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13.14'!$AA$15:$AA$33</c:f>
              <c:numCache>
                <c:formatCode>0.0%</c:formatCode>
                <c:ptCount val="19"/>
                <c:pt idx="0">
                  <c:v>8.2558139534883723E-2</c:v>
                </c:pt>
                <c:pt idx="1">
                  <c:v>2.3255813953488372E-2</c:v>
                </c:pt>
                <c:pt idx="2">
                  <c:v>1.5116279069767442E-2</c:v>
                </c:pt>
                <c:pt idx="3">
                  <c:v>5.8139534883720929E-3</c:v>
                </c:pt>
                <c:pt idx="4">
                  <c:v>6.7441860465116285E-2</c:v>
                </c:pt>
                <c:pt idx="5">
                  <c:v>8.1395348837209301E-3</c:v>
                </c:pt>
                <c:pt idx="6">
                  <c:v>7.5581395348837205E-2</c:v>
                </c:pt>
                <c:pt idx="7">
                  <c:v>7.093023255813953E-2</c:v>
                </c:pt>
                <c:pt idx="8">
                  <c:v>1.627906976744186E-2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1.9767441860465116E-2</c:v>
                </c:pt>
                <c:pt idx="13">
                  <c:v>4.5348837209302328E-2</c:v>
                </c:pt>
                <c:pt idx="14">
                  <c:v>0.17325581395348838</c:v>
                </c:pt>
                <c:pt idx="15">
                  <c:v>0.13604651162790699</c:v>
                </c:pt>
                <c:pt idx="16">
                  <c:v>9.1860465116279072E-2</c:v>
                </c:pt>
                <c:pt idx="17">
                  <c:v>8.1395348837209301E-3</c:v>
                </c:pt>
                <c:pt idx="18">
                  <c:v>7.441860465116279E-2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36-4BED-9CB1-BCAF3E7CF6B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36-4BED-9CB1-BCAF3E7CF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13.14'!$Y$44:$Y$60</c:f>
              <c:numCache>
                <c:formatCode>#,##0</c:formatCode>
                <c:ptCount val="17"/>
                <c:pt idx="0">
                  <c:v>0</c:v>
                </c:pt>
                <c:pt idx="1">
                  <c:v>4</c:v>
                </c:pt>
                <c:pt idx="2">
                  <c:v>22</c:v>
                </c:pt>
                <c:pt idx="3">
                  <c:v>52</c:v>
                </c:pt>
                <c:pt idx="4">
                  <c:v>40</c:v>
                </c:pt>
                <c:pt idx="5">
                  <c:v>59</c:v>
                </c:pt>
                <c:pt idx="6">
                  <c:v>66</c:v>
                </c:pt>
                <c:pt idx="7">
                  <c:v>27</c:v>
                </c:pt>
                <c:pt idx="8">
                  <c:v>34</c:v>
                </c:pt>
                <c:pt idx="9">
                  <c:v>36</c:v>
                </c:pt>
                <c:pt idx="10">
                  <c:v>30</c:v>
                </c:pt>
                <c:pt idx="11">
                  <c:v>35</c:v>
                </c:pt>
                <c:pt idx="12">
                  <c:v>6</c:v>
                </c:pt>
                <c:pt idx="13">
                  <c:v>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A2-400A-9115-67B3F5CC3878}"/>
            </c:ext>
          </c:extLst>
        </c:ser>
        <c:ser>
          <c:idx val="1"/>
          <c:order val="1"/>
          <c:tx>
            <c:strRef>
              <c:f>'Table 13.14'!$S$62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13.14'!$Y$63:$Y$79</c:f>
              <c:numCache>
                <c:formatCode>#,##0</c:formatCode>
                <c:ptCount val="17"/>
                <c:pt idx="0">
                  <c:v>0</c:v>
                </c:pt>
                <c:pt idx="1">
                  <c:v>6</c:v>
                </c:pt>
                <c:pt idx="2">
                  <c:v>18</c:v>
                </c:pt>
                <c:pt idx="3">
                  <c:v>53</c:v>
                </c:pt>
                <c:pt idx="4">
                  <c:v>75</c:v>
                </c:pt>
                <c:pt idx="5">
                  <c:v>49</c:v>
                </c:pt>
                <c:pt idx="6">
                  <c:v>36</c:v>
                </c:pt>
                <c:pt idx="7">
                  <c:v>32</c:v>
                </c:pt>
                <c:pt idx="8">
                  <c:v>37</c:v>
                </c:pt>
                <c:pt idx="9">
                  <c:v>49</c:v>
                </c:pt>
                <c:pt idx="10">
                  <c:v>45</c:v>
                </c:pt>
                <c:pt idx="11">
                  <c:v>17</c:v>
                </c:pt>
                <c:pt idx="12">
                  <c:v>12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A2-400A-9115-67B3F5CC3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13.14'!$Y$83:$Y$90</c:f>
              <c:numCache>
                <c:formatCode>#,##0</c:formatCode>
                <c:ptCount val="8"/>
                <c:pt idx="0">
                  <c:v>30</c:v>
                </c:pt>
                <c:pt idx="1">
                  <c:v>35</c:v>
                </c:pt>
                <c:pt idx="2">
                  <c:v>37</c:v>
                </c:pt>
                <c:pt idx="3">
                  <c:v>39</c:v>
                </c:pt>
                <c:pt idx="4">
                  <c:v>10</c:v>
                </c:pt>
                <c:pt idx="5">
                  <c:v>3</c:v>
                </c:pt>
                <c:pt idx="6">
                  <c:v>22</c:v>
                </c:pt>
                <c:pt idx="7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1-48AB-B7A5-149F69F61B01}"/>
            </c:ext>
          </c:extLst>
        </c:ser>
        <c:ser>
          <c:idx val="1"/>
          <c:order val="1"/>
          <c:tx>
            <c:strRef>
              <c:f>'Table 13.14'!$S$92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13.14'!$Y$93:$Y$100</c:f>
              <c:numCache>
                <c:formatCode>#,##0</c:formatCode>
                <c:ptCount val="8"/>
                <c:pt idx="0">
                  <c:v>16</c:v>
                </c:pt>
                <c:pt idx="1">
                  <c:v>47</c:v>
                </c:pt>
                <c:pt idx="2">
                  <c:v>9</c:v>
                </c:pt>
                <c:pt idx="3">
                  <c:v>65</c:v>
                </c:pt>
                <c:pt idx="4">
                  <c:v>37</c:v>
                </c:pt>
                <c:pt idx="5">
                  <c:v>14</c:v>
                </c:pt>
                <c:pt idx="6">
                  <c:v>7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81-48AB-B7A5-149F69F61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13.14'!$S$1</c:f>
              <c:strCache>
                <c:ptCount val="1"/>
                <c:pt idx="0">
                  <c:v>Victoria Daly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13.14'!$U$8:$Y$8</c:f>
              <c:numCache>
                <c:formatCode>General</c:formatCode>
                <c:ptCount val="5"/>
                <c:pt idx="0">
                  <c:v>24961.17</c:v>
                </c:pt>
                <c:pt idx="1">
                  <c:v>25677.01</c:v>
                </c:pt>
                <c:pt idx="2">
                  <c:v>28697.35</c:v>
                </c:pt>
                <c:pt idx="3">
                  <c:v>35288</c:v>
                </c:pt>
                <c:pt idx="4">
                  <c:v>32243.88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E-4893-A584-851D6107E92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E-4893-A584-851D6107E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13.14'!$T$2:$Y$2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13.14'!$T$4:$Y$4</c:f>
              <c:numCache>
                <c:formatCode>#,##0</c:formatCode>
                <c:ptCount val="6"/>
                <c:pt idx="0">
                  <c:v>912</c:v>
                </c:pt>
                <c:pt idx="1">
                  <c:v>977</c:v>
                </c:pt>
                <c:pt idx="2">
                  <c:v>871</c:v>
                </c:pt>
                <c:pt idx="3">
                  <c:v>788</c:v>
                </c:pt>
                <c:pt idx="4">
                  <c:v>533</c:v>
                </c:pt>
                <c:pt idx="5">
                  <c:v>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D-4DF0-BEB8-507E0D9767A0}"/>
            </c:ext>
          </c:extLst>
        </c:ser>
        <c:ser>
          <c:idx val="1"/>
          <c:order val="1"/>
          <c:tx>
            <c:strRef>
              <c:f>'Table 13.14'!$S$7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13.14'!$T$2:$Y$2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13.14'!$T$7:$Y$7</c:f>
              <c:numCache>
                <c:formatCode>#,##0</c:formatCode>
                <c:ptCount val="6"/>
                <c:pt idx="0">
                  <c:v>616</c:v>
                </c:pt>
                <c:pt idx="1">
                  <c:v>637</c:v>
                </c:pt>
                <c:pt idx="2">
                  <c:v>590</c:v>
                </c:pt>
                <c:pt idx="3">
                  <c:v>504</c:v>
                </c:pt>
                <c:pt idx="4">
                  <c:v>354</c:v>
                </c:pt>
                <c:pt idx="5">
                  <c:v>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D-4DF0-BEB8-507E0D9767A0}"/>
            </c:ext>
          </c:extLst>
        </c:ser>
        <c:ser>
          <c:idx val="2"/>
          <c:order val="2"/>
          <c:tx>
            <c:strRef>
              <c:f>'Table 13.14'!$S$11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13.14'!$T$2:$Y$2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13.14'!$T$11:$Y$11</c:f>
              <c:numCache>
                <c:formatCode>#,##0</c:formatCode>
                <c:ptCount val="6"/>
                <c:pt idx="0">
                  <c:v>876</c:v>
                </c:pt>
                <c:pt idx="1">
                  <c:v>930</c:v>
                </c:pt>
                <c:pt idx="2">
                  <c:v>840</c:v>
                </c:pt>
                <c:pt idx="3">
                  <c:v>749</c:v>
                </c:pt>
                <c:pt idx="4">
                  <c:v>498</c:v>
                </c:pt>
                <c:pt idx="5">
                  <c:v>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DD-4DF0-BEB8-507E0D9767A0}"/>
            </c:ext>
          </c:extLst>
        </c:ser>
        <c:ser>
          <c:idx val="3"/>
          <c:order val="3"/>
          <c:tx>
            <c:strRef>
              <c:f>'Table 13.14'!$S$12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13.14'!$T$2:$Y$2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13.14'!$T$12:$Y$12</c:f>
              <c:numCache>
                <c:formatCode>#,##0</c:formatCode>
                <c:ptCount val="6"/>
                <c:pt idx="0">
                  <c:v>37</c:v>
                </c:pt>
                <c:pt idx="1">
                  <c:v>49</c:v>
                </c:pt>
                <c:pt idx="2">
                  <c:v>27</c:v>
                </c:pt>
                <c:pt idx="3">
                  <c:v>36</c:v>
                </c:pt>
                <c:pt idx="4">
                  <c:v>37</c:v>
                </c:pt>
                <c:pt idx="5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DD-4DF0-BEB8-507E0D976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13.14'!$S$1</c:f>
              <c:strCache>
                <c:ptCount val="1"/>
                <c:pt idx="0">
                  <c:v>Victoria Daly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13.14'!$AA$15:$AA$33</c:f>
              <c:numCache>
                <c:formatCode>0.0%</c:formatCode>
                <c:ptCount val="19"/>
                <c:pt idx="0">
                  <c:v>8.2558139534883723E-2</c:v>
                </c:pt>
                <c:pt idx="1">
                  <c:v>2.3255813953488372E-2</c:v>
                </c:pt>
                <c:pt idx="2">
                  <c:v>1.5116279069767442E-2</c:v>
                </c:pt>
                <c:pt idx="3">
                  <c:v>5.8139534883720929E-3</c:v>
                </c:pt>
                <c:pt idx="4">
                  <c:v>6.7441860465116285E-2</c:v>
                </c:pt>
                <c:pt idx="5">
                  <c:v>8.1395348837209301E-3</c:v>
                </c:pt>
                <c:pt idx="6">
                  <c:v>7.5581395348837205E-2</c:v>
                </c:pt>
                <c:pt idx="7">
                  <c:v>7.093023255813953E-2</c:v>
                </c:pt>
                <c:pt idx="8">
                  <c:v>1.627906976744186E-2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1.9767441860465116E-2</c:v>
                </c:pt>
                <c:pt idx="13">
                  <c:v>4.5348837209302328E-2</c:v>
                </c:pt>
                <c:pt idx="14">
                  <c:v>0.17325581395348838</c:v>
                </c:pt>
                <c:pt idx="15">
                  <c:v>0.13604651162790699</c:v>
                </c:pt>
                <c:pt idx="16">
                  <c:v>9.1860465116279072E-2</c:v>
                </c:pt>
                <c:pt idx="17">
                  <c:v>8.1395348837209301E-3</c:v>
                </c:pt>
                <c:pt idx="18">
                  <c:v>7.441860465116279E-2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4E-42EC-9CFB-C25874C8EAF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4E-42EC-9CFB-C25874C8E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13.14'!$Y$44:$Y$60</c:f>
              <c:numCache>
                <c:formatCode>#,##0</c:formatCode>
                <c:ptCount val="17"/>
                <c:pt idx="0">
                  <c:v>0</c:v>
                </c:pt>
                <c:pt idx="1">
                  <c:v>4</c:v>
                </c:pt>
                <c:pt idx="2">
                  <c:v>22</c:v>
                </c:pt>
                <c:pt idx="3">
                  <c:v>52</c:v>
                </c:pt>
                <c:pt idx="4">
                  <c:v>40</c:v>
                </c:pt>
                <c:pt idx="5">
                  <c:v>59</c:v>
                </c:pt>
                <c:pt idx="6">
                  <c:v>66</c:v>
                </c:pt>
                <c:pt idx="7">
                  <c:v>27</c:v>
                </c:pt>
                <c:pt idx="8">
                  <c:v>34</c:v>
                </c:pt>
                <c:pt idx="9">
                  <c:v>36</c:v>
                </c:pt>
                <c:pt idx="10">
                  <c:v>30</c:v>
                </c:pt>
                <c:pt idx="11">
                  <c:v>35</c:v>
                </c:pt>
                <c:pt idx="12">
                  <c:v>6</c:v>
                </c:pt>
                <c:pt idx="13">
                  <c:v>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F1-4837-9828-A33EACBAB71A}"/>
            </c:ext>
          </c:extLst>
        </c:ser>
        <c:ser>
          <c:idx val="1"/>
          <c:order val="1"/>
          <c:tx>
            <c:strRef>
              <c:f>'Table 13.14'!$S$62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13.14'!$Y$63:$Y$79</c:f>
              <c:numCache>
                <c:formatCode>#,##0</c:formatCode>
                <c:ptCount val="17"/>
                <c:pt idx="0">
                  <c:v>0</c:v>
                </c:pt>
                <c:pt idx="1">
                  <c:v>6</c:v>
                </c:pt>
                <c:pt idx="2">
                  <c:v>18</c:v>
                </c:pt>
                <c:pt idx="3">
                  <c:v>53</c:v>
                </c:pt>
                <c:pt idx="4">
                  <c:v>75</c:v>
                </c:pt>
                <c:pt idx="5">
                  <c:v>49</c:v>
                </c:pt>
                <c:pt idx="6">
                  <c:v>36</c:v>
                </c:pt>
                <c:pt idx="7">
                  <c:v>32</c:v>
                </c:pt>
                <c:pt idx="8">
                  <c:v>37</c:v>
                </c:pt>
                <c:pt idx="9">
                  <c:v>49</c:v>
                </c:pt>
                <c:pt idx="10">
                  <c:v>45</c:v>
                </c:pt>
                <c:pt idx="11">
                  <c:v>17</c:v>
                </c:pt>
                <c:pt idx="12">
                  <c:v>12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F1-4837-9828-A33EACBAB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13.14'!$Y$83:$Y$90</c:f>
              <c:numCache>
                <c:formatCode>#,##0</c:formatCode>
                <c:ptCount val="8"/>
                <c:pt idx="0">
                  <c:v>30</c:v>
                </c:pt>
                <c:pt idx="1">
                  <c:v>35</c:v>
                </c:pt>
                <c:pt idx="2">
                  <c:v>37</c:v>
                </c:pt>
                <c:pt idx="3">
                  <c:v>39</c:v>
                </c:pt>
                <c:pt idx="4">
                  <c:v>10</c:v>
                </c:pt>
                <c:pt idx="5">
                  <c:v>3</c:v>
                </c:pt>
                <c:pt idx="6">
                  <c:v>22</c:v>
                </c:pt>
                <c:pt idx="7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E-420A-9452-88BFDA352BA7}"/>
            </c:ext>
          </c:extLst>
        </c:ser>
        <c:ser>
          <c:idx val="1"/>
          <c:order val="1"/>
          <c:tx>
            <c:strRef>
              <c:f>'Table 13.14'!$S$92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13.14'!$Y$93:$Y$100</c:f>
              <c:numCache>
                <c:formatCode>#,##0</c:formatCode>
                <c:ptCount val="8"/>
                <c:pt idx="0">
                  <c:v>16</c:v>
                </c:pt>
                <c:pt idx="1">
                  <c:v>47</c:v>
                </c:pt>
                <c:pt idx="2">
                  <c:v>9</c:v>
                </c:pt>
                <c:pt idx="3">
                  <c:v>65</c:v>
                </c:pt>
                <c:pt idx="4">
                  <c:v>37</c:v>
                </c:pt>
                <c:pt idx="5">
                  <c:v>14</c:v>
                </c:pt>
                <c:pt idx="6">
                  <c:v>7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1E-420A-9452-88BFDA352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13.2'!$Y$83:$Y$90</c:f>
              <c:numCache>
                <c:formatCode>#,##0</c:formatCode>
                <c:ptCount val="8"/>
                <c:pt idx="0">
                  <c:v>78</c:v>
                </c:pt>
                <c:pt idx="1">
                  <c:v>94</c:v>
                </c:pt>
                <c:pt idx="2">
                  <c:v>129</c:v>
                </c:pt>
                <c:pt idx="3">
                  <c:v>175</c:v>
                </c:pt>
                <c:pt idx="4">
                  <c:v>38</c:v>
                </c:pt>
                <c:pt idx="5">
                  <c:v>36</c:v>
                </c:pt>
                <c:pt idx="6">
                  <c:v>53</c:v>
                </c:pt>
                <c:pt idx="7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78-40C4-9A74-FAFF80B1F6D8}"/>
            </c:ext>
          </c:extLst>
        </c:ser>
        <c:ser>
          <c:idx val="1"/>
          <c:order val="1"/>
          <c:tx>
            <c:strRef>
              <c:f>'Table 13.2'!$S$92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13.2'!$Y$93:$Y$100</c:f>
              <c:numCache>
                <c:formatCode>#,##0</c:formatCode>
                <c:ptCount val="8"/>
                <c:pt idx="0">
                  <c:v>64</c:v>
                </c:pt>
                <c:pt idx="1">
                  <c:v>174</c:v>
                </c:pt>
                <c:pt idx="2">
                  <c:v>13</c:v>
                </c:pt>
                <c:pt idx="3">
                  <c:v>186</c:v>
                </c:pt>
                <c:pt idx="4">
                  <c:v>166</c:v>
                </c:pt>
                <c:pt idx="5">
                  <c:v>32</c:v>
                </c:pt>
                <c:pt idx="6">
                  <c:v>0</c:v>
                </c:pt>
                <c:pt idx="7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78-40C4-9A74-FAFF80B1F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13.14'!$S$1</c:f>
              <c:strCache>
                <c:ptCount val="1"/>
                <c:pt idx="0">
                  <c:v>Victoria Daly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13.14'!$T$2:$Y$2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13.14'!$T$8:$Y$8</c:f>
              <c:numCache>
                <c:formatCode>General</c:formatCode>
                <c:ptCount val="6"/>
                <c:pt idx="0">
                  <c:v>23569</c:v>
                </c:pt>
                <c:pt idx="1">
                  <c:v>24961.17</c:v>
                </c:pt>
                <c:pt idx="2">
                  <c:v>25677.01</c:v>
                </c:pt>
                <c:pt idx="3">
                  <c:v>28697.35</c:v>
                </c:pt>
                <c:pt idx="4">
                  <c:v>35288</c:v>
                </c:pt>
                <c:pt idx="5">
                  <c:v>32243.88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C-460B-A15D-0679297CF12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13.14'!$T$2:$Y$2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42021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C-460B-A15D-0679297CF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13.15'!$U$4:$Y$4</c:f>
              <c:numCache>
                <c:formatCode>#,##0</c:formatCode>
                <c:ptCount val="5"/>
                <c:pt idx="0">
                  <c:v>353</c:v>
                </c:pt>
                <c:pt idx="1">
                  <c:v>319</c:v>
                </c:pt>
                <c:pt idx="2">
                  <c:v>346</c:v>
                </c:pt>
                <c:pt idx="3">
                  <c:v>339</c:v>
                </c:pt>
                <c:pt idx="4">
                  <c:v>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8-428B-BBEF-F1A70823183F}"/>
            </c:ext>
          </c:extLst>
        </c:ser>
        <c:ser>
          <c:idx val="1"/>
          <c:order val="1"/>
          <c:tx>
            <c:strRef>
              <c:f>'Table 13.15'!$S$7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13.15'!$U$7:$Y$7</c:f>
              <c:numCache>
                <c:formatCode>#,##0</c:formatCode>
                <c:ptCount val="5"/>
                <c:pt idx="0">
                  <c:v>224</c:v>
                </c:pt>
                <c:pt idx="1">
                  <c:v>213</c:v>
                </c:pt>
                <c:pt idx="2">
                  <c:v>229</c:v>
                </c:pt>
                <c:pt idx="3">
                  <c:v>234</c:v>
                </c:pt>
                <c:pt idx="4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8-428B-BBEF-F1A70823183F}"/>
            </c:ext>
          </c:extLst>
        </c:ser>
        <c:ser>
          <c:idx val="2"/>
          <c:order val="2"/>
          <c:tx>
            <c:strRef>
              <c:f>'Table 13.15'!$S$11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13.15'!$U$11:$Y$11</c:f>
              <c:numCache>
                <c:formatCode>#,##0</c:formatCode>
                <c:ptCount val="5"/>
                <c:pt idx="0">
                  <c:v>320</c:v>
                </c:pt>
                <c:pt idx="1">
                  <c:v>283</c:v>
                </c:pt>
                <c:pt idx="2">
                  <c:v>308</c:v>
                </c:pt>
                <c:pt idx="3">
                  <c:v>297</c:v>
                </c:pt>
                <c:pt idx="4">
                  <c:v>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E8-428B-BBEF-F1A70823183F}"/>
            </c:ext>
          </c:extLst>
        </c:ser>
        <c:ser>
          <c:idx val="3"/>
          <c:order val="3"/>
          <c:tx>
            <c:strRef>
              <c:f>'Table 13.15'!$S$12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13.15'!$U$12:$Y$12</c:f>
              <c:numCache>
                <c:formatCode>#,##0</c:formatCode>
                <c:ptCount val="5"/>
                <c:pt idx="0">
                  <c:v>32</c:v>
                </c:pt>
                <c:pt idx="1">
                  <c:v>36</c:v>
                </c:pt>
                <c:pt idx="2">
                  <c:v>38</c:v>
                </c:pt>
                <c:pt idx="3">
                  <c:v>46</c:v>
                </c:pt>
                <c:pt idx="4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E8-428B-BBEF-F1A708231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13.15'!$S$1</c:f>
              <c:strCache>
                <c:ptCount val="1"/>
                <c:pt idx="0">
                  <c:v>Wagait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13.15'!$AA$15:$AA$33</c:f>
              <c:numCache>
                <c:formatCode>0.0%</c:formatCode>
                <c:ptCount val="19"/>
                <c:pt idx="0">
                  <c:v>1.2987012987012988E-2</c:v>
                </c:pt>
                <c:pt idx="1">
                  <c:v>1.5584415584415584E-2</c:v>
                </c:pt>
                <c:pt idx="2">
                  <c:v>2.3376623376623377E-2</c:v>
                </c:pt>
                <c:pt idx="3">
                  <c:v>0</c:v>
                </c:pt>
                <c:pt idx="4">
                  <c:v>8.8311688311688313E-2</c:v>
                </c:pt>
                <c:pt idx="5">
                  <c:v>2.0779220779220779E-2</c:v>
                </c:pt>
                <c:pt idx="6">
                  <c:v>7.0129870129870125E-2</c:v>
                </c:pt>
                <c:pt idx="7">
                  <c:v>3.6363636363636362E-2</c:v>
                </c:pt>
                <c:pt idx="8">
                  <c:v>6.2337662337662338E-2</c:v>
                </c:pt>
                <c:pt idx="9">
                  <c:v>1.038961038961039E-2</c:v>
                </c:pt>
                <c:pt idx="10">
                  <c:v>2.0779220779220779E-2</c:v>
                </c:pt>
                <c:pt idx="11">
                  <c:v>2.0779220779220779E-2</c:v>
                </c:pt>
                <c:pt idx="12">
                  <c:v>5.7142857142857141E-2</c:v>
                </c:pt>
                <c:pt idx="13">
                  <c:v>9.0909090909090912E-2</c:v>
                </c:pt>
                <c:pt idx="14">
                  <c:v>0.11428571428571428</c:v>
                </c:pt>
                <c:pt idx="15">
                  <c:v>9.0909090909090912E-2</c:v>
                </c:pt>
                <c:pt idx="16">
                  <c:v>5.9740259740259739E-2</c:v>
                </c:pt>
                <c:pt idx="17">
                  <c:v>4.9350649350649353E-2</c:v>
                </c:pt>
                <c:pt idx="18">
                  <c:v>7.792207792207792E-2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3-4878-89C4-BDB401A72BC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E3-4878-89C4-BDB401A72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13.15'!$Y$44:$Y$60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5</c:v>
                </c:pt>
                <c:pt idx="4">
                  <c:v>9</c:v>
                </c:pt>
                <c:pt idx="5">
                  <c:v>18</c:v>
                </c:pt>
                <c:pt idx="6">
                  <c:v>12</c:v>
                </c:pt>
                <c:pt idx="7">
                  <c:v>27</c:v>
                </c:pt>
                <c:pt idx="8">
                  <c:v>25</c:v>
                </c:pt>
                <c:pt idx="9">
                  <c:v>23</c:v>
                </c:pt>
                <c:pt idx="10">
                  <c:v>28</c:v>
                </c:pt>
                <c:pt idx="11">
                  <c:v>17</c:v>
                </c:pt>
                <c:pt idx="12">
                  <c:v>7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8-45AD-9511-13647263FD74}"/>
            </c:ext>
          </c:extLst>
        </c:ser>
        <c:ser>
          <c:idx val="1"/>
          <c:order val="1"/>
          <c:tx>
            <c:strRef>
              <c:f>'Table 13.15'!$S$62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13.15'!$Y$63:$Y$79</c:f>
              <c:numCache>
                <c:formatCode>#,##0</c:formatCode>
                <c:ptCount val="17"/>
                <c:pt idx="0">
                  <c:v>0</c:v>
                </c:pt>
                <c:pt idx="1">
                  <c:v>13</c:v>
                </c:pt>
                <c:pt idx="2">
                  <c:v>12</c:v>
                </c:pt>
                <c:pt idx="3">
                  <c:v>9</c:v>
                </c:pt>
                <c:pt idx="4">
                  <c:v>10</c:v>
                </c:pt>
                <c:pt idx="5">
                  <c:v>10</c:v>
                </c:pt>
                <c:pt idx="6">
                  <c:v>19</c:v>
                </c:pt>
                <c:pt idx="7">
                  <c:v>29</c:v>
                </c:pt>
                <c:pt idx="8">
                  <c:v>28</c:v>
                </c:pt>
                <c:pt idx="9">
                  <c:v>19</c:v>
                </c:pt>
                <c:pt idx="10">
                  <c:v>38</c:v>
                </c:pt>
                <c:pt idx="11">
                  <c:v>7</c:v>
                </c:pt>
                <c:pt idx="12">
                  <c:v>10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8-45AD-9511-13647263F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13.15'!$Y$83:$Y$90</c:f>
              <c:numCache>
                <c:formatCode>#,##0</c:formatCode>
                <c:ptCount val="8"/>
                <c:pt idx="0">
                  <c:v>14</c:v>
                </c:pt>
                <c:pt idx="1">
                  <c:v>5</c:v>
                </c:pt>
                <c:pt idx="2">
                  <c:v>26</c:v>
                </c:pt>
                <c:pt idx="3">
                  <c:v>5</c:v>
                </c:pt>
                <c:pt idx="4">
                  <c:v>11</c:v>
                </c:pt>
                <c:pt idx="5">
                  <c:v>0</c:v>
                </c:pt>
                <c:pt idx="6">
                  <c:v>13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E-4DC6-AE0E-8D6F556C5050}"/>
            </c:ext>
          </c:extLst>
        </c:ser>
        <c:ser>
          <c:idx val="1"/>
          <c:order val="1"/>
          <c:tx>
            <c:strRef>
              <c:f>'Table 13.15'!$S$92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13.15'!$Y$93:$Y$100</c:f>
              <c:numCache>
                <c:formatCode>#,##0</c:formatCode>
                <c:ptCount val="8"/>
                <c:pt idx="0">
                  <c:v>16</c:v>
                </c:pt>
                <c:pt idx="1">
                  <c:v>28</c:v>
                </c:pt>
                <c:pt idx="2">
                  <c:v>4</c:v>
                </c:pt>
                <c:pt idx="3">
                  <c:v>16</c:v>
                </c:pt>
                <c:pt idx="4">
                  <c:v>24</c:v>
                </c:pt>
                <c:pt idx="5">
                  <c:v>13</c:v>
                </c:pt>
                <c:pt idx="6">
                  <c:v>3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FE-4DC6-AE0E-8D6F556C5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13.15'!$S$1</c:f>
              <c:strCache>
                <c:ptCount val="1"/>
                <c:pt idx="0">
                  <c:v>Wagait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13.15'!$U$8:$Y$8</c:f>
              <c:numCache>
                <c:formatCode>General</c:formatCode>
                <c:ptCount val="5"/>
                <c:pt idx="0">
                  <c:v>53978.87</c:v>
                </c:pt>
                <c:pt idx="1">
                  <c:v>57005.42</c:v>
                </c:pt>
                <c:pt idx="2">
                  <c:v>49077</c:v>
                </c:pt>
                <c:pt idx="3">
                  <c:v>50818</c:v>
                </c:pt>
                <c:pt idx="4">
                  <c:v>54263.33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8-4588-BAB1-59D2CDF161C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8-4588-BAB1-59D2CDF16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13.15'!$T$2:$Y$2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13.15'!$T$4:$Y$4</c:f>
              <c:numCache>
                <c:formatCode>#,##0</c:formatCode>
                <c:ptCount val="6"/>
                <c:pt idx="0">
                  <c:v>296</c:v>
                </c:pt>
                <c:pt idx="1">
                  <c:v>353</c:v>
                </c:pt>
                <c:pt idx="2">
                  <c:v>319</c:v>
                </c:pt>
                <c:pt idx="3">
                  <c:v>346</c:v>
                </c:pt>
                <c:pt idx="4">
                  <c:v>339</c:v>
                </c:pt>
                <c:pt idx="5">
                  <c:v>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C-46F8-9F7B-F8A1151B46B5}"/>
            </c:ext>
          </c:extLst>
        </c:ser>
        <c:ser>
          <c:idx val="1"/>
          <c:order val="1"/>
          <c:tx>
            <c:strRef>
              <c:f>'Table 13.15'!$S$7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13.15'!$T$2:$Y$2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13.15'!$T$7:$Y$7</c:f>
              <c:numCache>
                <c:formatCode>#,##0</c:formatCode>
                <c:ptCount val="6"/>
                <c:pt idx="0">
                  <c:v>193</c:v>
                </c:pt>
                <c:pt idx="1">
                  <c:v>224</c:v>
                </c:pt>
                <c:pt idx="2">
                  <c:v>213</c:v>
                </c:pt>
                <c:pt idx="3">
                  <c:v>229</c:v>
                </c:pt>
                <c:pt idx="4">
                  <c:v>234</c:v>
                </c:pt>
                <c:pt idx="5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C-46F8-9F7B-F8A1151B46B5}"/>
            </c:ext>
          </c:extLst>
        </c:ser>
        <c:ser>
          <c:idx val="2"/>
          <c:order val="2"/>
          <c:tx>
            <c:strRef>
              <c:f>'Table 13.15'!$S$11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13.15'!$T$2:$Y$2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13.15'!$T$11:$Y$11</c:f>
              <c:numCache>
                <c:formatCode>#,##0</c:formatCode>
                <c:ptCount val="6"/>
                <c:pt idx="0">
                  <c:v>260</c:v>
                </c:pt>
                <c:pt idx="1">
                  <c:v>320</c:v>
                </c:pt>
                <c:pt idx="2">
                  <c:v>283</c:v>
                </c:pt>
                <c:pt idx="3">
                  <c:v>308</c:v>
                </c:pt>
                <c:pt idx="4">
                  <c:v>297</c:v>
                </c:pt>
                <c:pt idx="5">
                  <c:v>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5C-46F8-9F7B-F8A1151B46B5}"/>
            </c:ext>
          </c:extLst>
        </c:ser>
        <c:ser>
          <c:idx val="3"/>
          <c:order val="3"/>
          <c:tx>
            <c:strRef>
              <c:f>'Table 13.15'!$S$12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13.15'!$T$2:$Y$2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13.15'!$T$12:$Y$12</c:f>
              <c:numCache>
                <c:formatCode>#,##0</c:formatCode>
                <c:ptCount val="6"/>
                <c:pt idx="0">
                  <c:v>36</c:v>
                </c:pt>
                <c:pt idx="1">
                  <c:v>32</c:v>
                </c:pt>
                <c:pt idx="2">
                  <c:v>36</c:v>
                </c:pt>
                <c:pt idx="3">
                  <c:v>38</c:v>
                </c:pt>
                <c:pt idx="4">
                  <c:v>46</c:v>
                </c:pt>
                <c:pt idx="5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5C-46F8-9F7B-F8A1151B4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13.15'!$S$1</c:f>
              <c:strCache>
                <c:ptCount val="1"/>
                <c:pt idx="0">
                  <c:v>Wagait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13.15'!$AA$15:$AA$33</c:f>
              <c:numCache>
                <c:formatCode>0.0%</c:formatCode>
                <c:ptCount val="19"/>
                <c:pt idx="0">
                  <c:v>1.2987012987012988E-2</c:v>
                </c:pt>
                <c:pt idx="1">
                  <c:v>1.5584415584415584E-2</c:v>
                </c:pt>
                <c:pt idx="2">
                  <c:v>2.3376623376623377E-2</c:v>
                </c:pt>
                <c:pt idx="3">
                  <c:v>0</c:v>
                </c:pt>
                <c:pt idx="4">
                  <c:v>8.8311688311688313E-2</c:v>
                </c:pt>
                <c:pt idx="5">
                  <c:v>2.0779220779220779E-2</c:v>
                </c:pt>
                <c:pt idx="6">
                  <c:v>7.0129870129870125E-2</c:v>
                </c:pt>
                <c:pt idx="7">
                  <c:v>3.6363636363636362E-2</c:v>
                </c:pt>
                <c:pt idx="8">
                  <c:v>6.2337662337662338E-2</c:v>
                </c:pt>
                <c:pt idx="9">
                  <c:v>1.038961038961039E-2</c:v>
                </c:pt>
                <c:pt idx="10">
                  <c:v>2.0779220779220779E-2</c:v>
                </c:pt>
                <c:pt idx="11">
                  <c:v>2.0779220779220779E-2</c:v>
                </c:pt>
                <c:pt idx="12">
                  <c:v>5.7142857142857141E-2</c:v>
                </c:pt>
                <c:pt idx="13">
                  <c:v>9.0909090909090912E-2</c:v>
                </c:pt>
                <c:pt idx="14">
                  <c:v>0.11428571428571428</c:v>
                </c:pt>
                <c:pt idx="15">
                  <c:v>9.0909090909090912E-2</c:v>
                </c:pt>
                <c:pt idx="16">
                  <c:v>5.9740259740259739E-2</c:v>
                </c:pt>
                <c:pt idx="17">
                  <c:v>4.9350649350649353E-2</c:v>
                </c:pt>
                <c:pt idx="18">
                  <c:v>7.792207792207792E-2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4-47F4-9B8E-553EA0A199E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04-47F4-9B8E-553EA0A19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13.15'!$Y$44:$Y$60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5</c:v>
                </c:pt>
                <c:pt idx="4">
                  <c:v>9</c:v>
                </c:pt>
                <c:pt idx="5">
                  <c:v>18</c:v>
                </c:pt>
                <c:pt idx="6">
                  <c:v>12</c:v>
                </c:pt>
                <c:pt idx="7">
                  <c:v>27</c:v>
                </c:pt>
                <c:pt idx="8">
                  <c:v>25</c:v>
                </c:pt>
                <c:pt idx="9">
                  <c:v>23</c:v>
                </c:pt>
                <c:pt idx="10">
                  <c:v>28</c:v>
                </c:pt>
                <c:pt idx="11">
                  <c:v>17</c:v>
                </c:pt>
                <c:pt idx="12">
                  <c:v>7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68-4153-8D9B-AA9761E1FDB2}"/>
            </c:ext>
          </c:extLst>
        </c:ser>
        <c:ser>
          <c:idx val="1"/>
          <c:order val="1"/>
          <c:tx>
            <c:strRef>
              <c:f>'Table 13.15'!$S$62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13.15'!$Y$63:$Y$79</c:f>
              <c:numCache>
                <c:formatCode>#,##0</c:formatCode>
                <c:ptCount val="17"/>
                <c:pt idx="0">
                  <c:v>0</c:v>
                </c:pt>
                <c:pt idx="1">
                  <c:v>13</c:v>
                </c:pt>
                <c:pt idx="2">
                  <c:v>12</c:v>
                </c:pt>
                <c:pt idx="3">
                  <c:v>9</c:v>
                </c:pt>
                <c:pt idx="4">
                  <c:v>10</c:v>
                </c:pt>
                <c:pt idx="5">
                  <c:v>10</c:v>
                </c:pt>
                <c:pt idx="6">
                  <c:v>19</c:v>
                </c:pt>
                <c:pt idx="7">
                  <c:v>29</c:v>
                </c:pt>
                <c:pt idx="8">
                  <c:v>28</c:v>
                </c:pt>
                <c:pt idx="9">
                  <c:v>19</c:v>
                </c:pt>
                <c:pt idx="10">
                  <c:v>38</c:v>
                </c:pt>
                <c:pt idx="11">
                  <c:v>7</c:v>
                </c:pt>
                <c:pt idx="12">
                  <c:v>10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68-4153-8D9B-AA9761E1F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13.15'!$Y$83:$Y$90</c:f>
              <c:numCache>
                <c:formatCode>#,##0</c:formatCode>
                <c:ptCount val="8"/>
                <c:pt idx="0">
                  <c:v>14</c:v>
                </c:pt>
                <c:pt idx="1">
                  <c:v>5</c:v>
                </c:pt>
                <c:pt idx="2">
                  <c:v>26</c:v>
                </c:pt>
                <c:pt idx="3">
                  <c:v>5</c:v>
                </c:pt>
                <c:pt idx="4">
                  <c:v>11</c:v>
                </c:pt>
                <c:pt idx="5">
                  <c:v>0</c:v>
                </c:pt>
                <c:pt idx="6">
                  <c:v>13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6-47BD-8878-FF56E6F46F9A}"/>
            </c:ext>
          </c:extLst>
        </c:ser>
        <c:ser>
          <c:idx val="1"/>
          <c:order val="1"/>
          <c:tx>
            <c:strRef>
              <c:f>'Table 13.15'!$S$92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13.15'!$Y$93:$Y$100</c:f>
              <c:numCache>
                <c:formatCode>#,##0</c:formatCode>
                <c:ptCount val="8"/>
                <c:pt idx="0">
                  <c:v>16</c:v>
                </c:pt>
                <c:pt idx="1">
                  <c:v>28</c:v>
                </c:pt>
                <c:pt idx="2">
                  <c:v>4</c:v>
                </c:pt>
                <c:pt idx="3">
                  <c:v>16</c:v>
                </c:pt>
                <c:pt idx="4">
                  <c:v>24</c:v>
                </c:pt>
                <c:pt idx="5">
                  <c:v>13</c:v>
                </c:pt>
                <c:pt idx="6">
                  <c:v>3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C6-47BD-8878-FF56E6F46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13.2'!$S$1</c:f>
              <c:strCache>
                <c:ptCount val="1"/>
                <c:pt idx="0">
                  <c:v>Barkly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13.2'!$U$8:$Y$8</c:f>
              <c:numCache>
                <c:formatCode>General</c:formatCode>
                <c:ptCount val="5"/>
                <c:pt idx="0">
                  <c:v>40669.769999999997</c:v>
                </c:pt>
                <c:pt idx="1">
                  <c:v>40468</c:v>
                </c:pt>
                <c:pt idx="2">
                  <c:v>40135.74</c:v>
                </c:pt>
                <c:pt idx="3">
                  <c:v>43653.95</c:v>
                </c:pt>
                <c:pt idx="4">
                  <c:v>43862.32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7-4A3F-A016-D0B9A868ADE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7-4A3F-A016-D0B9A868A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13.15'!$S$1</c:f>
              <c:strCache>
                <c:ptCount val="1"/>
                <c:pt idx="0">
                  <c:v>Wagait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13.15'!$T$2:$Y$2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13.15'!$T$8:$Y$8</c:f>
              <c:numCache>
                <c:formatCode>General</c:formatCode>
                <c:ptCount val="6"/>
                <c:pt idx="0">
                  <c:v>47918.02</c:v>
                </c:pt>
                <c:pt idx="1">
                  <c:v>53978.87</c:v>
                </c:pt>
                <c:pt idx="2">
                  <c:v>57005.42</c:v>
                </c:pt>
                <c:pt idx="3">
                  <c:v>49077</c:v>
                </c:pt>
                <c:pt idx="4">
                  <c:v>50818</c:v>
                </c:pt>
                <c:pt idx="5">
                  <c:v>54263.33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8-4D26-AB6D-6117C068FAE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13.15'!$T$2:$Y$2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42021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8-4D26-AB6D-6117C068F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13.16'!$U$4:$Y$4</c:f>
              <c:numCache>
                <c:formatCode>#,##0</c:formatCode>
                <c:ptCount val="5"/>
                <c:pt idx="0">
                  <c:v>976</c:v>
                </c:pt>
                <c:pt idx="1">
                  <c:v>911</c:v>
                </c:pt>
                <c:pt idx="2">
                  <c:v>936</c:v>
                </c:pt>
                <c:pt idx="3">
                  <c:v>978</c:v>
                </c:pt>
                <c:pt idx="4">
                  <c:v>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8-4F9D-933B-70823364D5A2}"/>
            </c:ext>
          </c:extLst>
        </c:ser>
        <c:ser>
          <c:idx val="1"/>
          <c:order val="1"/>
          <c:tx>
            <c:strRef>
              <c:f>'Table 13.16'!$S$7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13.16'!$U$7:$Y$7</c:f>
              <c:numCache>
                <c:formatCode>#,##0</c:formatCode>
                <c:ptCount val="5"/>
                <c:pt idx="0">
                  <c:v>646</c:v>
                </c:pt>
                <c:pt idx="1">
                  <c:v>652</c:v>
                </c:pt>
                <c:pt idx="2">
                  <c:v>667</c:v>
                </c:pt>
                <c:pt idx="3">
                  <c:v>697</c:v>
                </c:pt>
                <c:pt idx="4">
                  <c:v>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8-4F9D-933B-70823364D5A2}"/>
            </c:ext>
          </c:extLst>
        </c:ser>
        <c:ser>
          <c:idx val="2"/>
          <c:order val="2"/>
          <c:tx>
            <c:strRef>
              <c:f>'Table 13.16'!$S$11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13.16'!$U$11:$Y$11</c:f>
              <c:numCache>
                <c:formatCode>#,##0</c:formatCode>
                <c:ptCount val="5"/>
                <c:pt idx="0">
                  <c:v>946</c:v>
                </c:pt>
                <c:pt idx="1">
                  <c:v>888</c:v>
                </c:pt>
                <c:pt idx="2">
                  <c:v>908</c:v>
                </c:pt>
                <c:pt idx="3">
                  <c:v>952</c:v>
                </c:pt>
                <c:pt idx="4">
                  <c:v>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C8-4F9D-933B-70823364D5A2}"/>
            </c:ext>
          </c:extLst>
        </c:ser>
        <c:ser>
          <c:idx val="3"/>
          <c:order val="3"/>
          <c:tx>
            <c:strRef>
              <c:f>'Table 13.16'!$S$12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13.16'!$U$12:$Y$12</c:f>
              <c:numCache>
                <c:formatCode>#,##0</c:formatCode>
                <c:ptCount val="5"/>
                <c:pt idx="0">
                  <c:v>35</c:v>
                </c:pt>
                <c:pt idx="1">
                  <c:v>24</c:v>
                </c:pt>
                <c:pt idx="2">
                  <c:v>31</c:v>
                </c:pt>
                <c:pt idx="3">
                  <c:v>26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C8-4F9D-933B-70823364D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13.16'!$S$1</c:f>
              <c:strCache>
                <c:ptCount val="1"/>
                <c:pt idx="0">
                  <c:v>West Arnhem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13.16'!$AA$15:$AA$33</c:f>
              <c:numCache>
                <c:formatCode>0.0%</c:formatCode>
                <c:ptCount val="19"/>
                <c:pt idx="0">
                  <c:v>2.7355623100303952E-2</c:v>
                </c:pt>
                <c:pt idx="1">
                  <c:v>0.13779128672745694</c:v>
                </c:pt>
                <c:pt idx="2">
                  <c:v>1.6210739614994935E-2</c:v>
                </c:pt>
                <c:pt idx="3">
                  <c:v>1.2158054711246201E-2</c:v>
                </c:pt>
                <c:pt idx="4">
                  <c:v>3.5460992907801421E-2</c:v>
                </c:pt>
                <c:pt idx="5">
                  <c:v>0</c:v>
                </c:pt>
                <c:pt idx="6">
                  <c:v>5.4711246200607903E-2</c:v>
                </c:pt>
                <c:pt idx="7">
                  <c:v>0.171225937183384</c:v>
                </c:pt>
                <c:pt idx="8">
                  <c:v>2.0263424518743668E-2</c:v>
                </c:pt>
                <c:pt idx="9">
                  <c:v>4.0526849037487338E-3</c:v>
                </c:pt>
                <c:pt idx="10">
                  <c:v>1.0131712259371834E-2</c:v>
                </c:pt>
                <c:pt idx="11">
                  <c:v>5.065856129685917E-3</c:v>
                </c:pt>
                <c:pt idx="12">
                  <c:v>3.242147922998987E-2</c:v>
                </c:pt>
                <c:pt idx="13">
                  <c:v>5.6737588652482268E-2</c:v>
                </c:pt>
                <c:pt idx="14">
                  <c:v>0.11955420466058764</c:v>
                </c:pt>
                <c:pt idx="15">
                  <c:v>6.3829787234042548E-2</c:v>
                </c:pt>
                <c:pt idx="16">
                  <c:v>2.9381965552178316E-2</c:v>
                </c:pt>
                <c:pt idx="17">
                  <c:v>4.7619047619047616E-2</c:v>
                </c:pt>
                <c:pt idx="18">
                  <c:v>9.4224924012158054E-2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D-4CC5-A41A-0160148B0E6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D-4CC5-A41A-0160148B0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13.16'!$Y$44:$Y$60</c:f>
              <c:numCache>
                <c:formatCode>#,##0</c:formatCode>
                <c:ptCount val="17"/>
                <c:pt idx="0">
                  <c:v>0</c:v>
                </c:pt>
                <c:pt idx="1">
                  <c:v>6</c:v>
                </c:pt>
                <c:pt idx="2">
                  <c:v>21</c:v>
                </c:pt>
                <c:pt idx="3">
                  <c:v>67</c:v>
                </c:pt>
                <c:pt idx="4">
                  <c:v>62</c:v>
                </c:pt>
                <c:pt idx="5">
                  <c:v>65</c:v>
                </c:pt>
                <c:pt idx="6">
                  <c:v>63</c:v>
                </c:pt>
                <c:pt idx="7">
                  <c:v>65</c:v>
                </c:pt>
                <c:pt idx="8">
                  <c:v>45</c:v>
                </c:pt>
                <c:pt idx="9">
                  <c:v>61</c:v>
                </c:pt>
                <c:pt idx="10">
                  <c:v>37</c:v>
                </c:pt>
                <c:pt idx="11">
                  <c:v>32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5C-4AAA-86B4-EDA208CDA29B}"/>
            </c:ext>
          </c:extLst>
        </c:ser>
        <c:ser>
          <c:idx val="1"/>
          <c:order val="1"/>
          <c:tx>
            <c:strRef>
              <c:f>'Table 13.16'!$S$62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13.16'!$Y$63:$Y$79</c:f>
              <c:numCache>
                <c:formatCode>#,##0</c:formatCode>
                <c:ptCount val="17"/>
                <c:pt idx="0">
                  <c:v>0</c:v>
                </c:pt>
                <c:pt idx="1">
                  <c:v>3</c:v>
                </c:pt>
                <c:pt idx="2">
                  <c:v>16</c:v>
                </c:pt>
                <c:pt idx="3">
                  <c:v>44</c:v>
                </c:pt>
                <c:pt idx="4">
                  <c:v>73</c:v>
                </c:pt>
                <c:pt idx="5">
                  <c:v>80</c:v>
                </c:pt>
                <c:pt idx="6">
                  <c:v>54</c:v>
                </c:pt>
                <c:pt idx="7">
                  <c:v>60</c:v>
                </c:pt>
                <c:pt idx="8">
                  <c:v>42</c:v>
                </c:pt>
                <c:pt idx="9">
                  <c:v>28</c:v>
                </c:pt>
                <c:pt idx="10">
                  <c:v>24</c:v>
                </c:pt>
                <c:pt idx="11">
                  <c:v>16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5C-4AAA-86B4-EDA208CDA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13.16'!$Y$83:$Y$90</c:f>
              <c:numCache>
                <c:formatCode>#,##0</c:formatCode>
                <c:ptCount val="8"/>
                <c:pt idx="0">
                  <c:v>38</c:v>
                </c:pt>
                <c:pt idx="1">
                  <c:v>66</c:v>
                </c:pt>
                <c:pt idx="2">
                  <c:v>95</c:v>
                </c:pt>
                <c:pt idx="3">
                  <c:v>47</c:v>
                </c:pt>
                <c:pt idx="4">
                  <c:v>7</c:v>
                </c:pt>
                <c:pt idx="5">
                  <c:v>4</c:v>
                </c:pt>
                <c:pt idx="6">
                  <c:v>41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D5-4EFF-B2F6-849F0A352656}"/>
            </c:ext>
          </c:extLst>
        </c:ser>
        <c:ser>
          <c:idx val="1"/>
          <c:order val="1"/>
          <c:tx>
            <c:strRef>
              <c:f>'Table 13.16'!$S$92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13.16'!$Y$93:$Y$100</c:f>
              <c:numCache>
                <c:formatCode>#,##0</c:formatCode>
                <c:ptCount val="8"/>
                <c:pt idx="0">
                  <c:v>27</c:v>
                </c:pt>
                <c:pt idx="1">
                  <c:v>54</c:v>
                </c:pt>
                <c:pt idx="2">
                  <c:v>8</c:v>
                </c:pt>
                <c:pt idx="3">
                  <c:v>68</c:v>
                </c:pt>
                <c:pt idx="4">
                  <c:v>45</c:v>
                </c:pt>
                <c:pt idx="5">
                  <c:v>22</c:v>
                </c:pt>
                <c:pt idx="6">
                  <c:v>8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D5-4EFF-B2F6-849F0A352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13.16'!$S$1</c:f>
              <c:strCache>
                <c:ptCount val="1"/>
                <c:pt idx="0">
                  <c:v>West Arnhem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13.16'!$U$8:$Y$8</c:f>
              <c:numCache>
                <c:formatCode>General</c:formatCode>
                <c:ptCount val="5"/>
                <c:pt idx="0">
                  <c:v>42981.43</c:v>
                </c:pt>
                <c:pt idx="1">
                  <c:v>47749.5</c:v>
                </c:pt>
                <c:pt idx="2">
                  <c:v>42846.02</c:v>
                </c:pt>
                <c:pt idx="3">
                  <c:v>49079</c:v>
                </c:pt>
                <c:pt idx="4">
                  <c:v>54277.04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6-49C4-90E9-BFCABB48B81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6-49C4-90E9-BFCABB48B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13.16'!$T$2:$Y$2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13.16'!$T$4:$Y$4</c:f>
              <c:numCache>
                <c:formatCode>#,##0</c:formatCode>
                <c:ptCount val="6"/>
                <c:pt idx="0">
                  <c:v>917</c:v>
                </c:pt>
                <c:pt idx="1">
                  <c:v>976</c:v>
                </c:pt>
                <c:pt idx="2">
                  <c:v>911</c:v>
                </c:pt>
                <c:pt idx="3">
                  <c:v>936</c:v>
                </c:pt>
                <c:pt idx="4">
                  <c:v>978</c:v>
                </c:pt>
                <c:pt idx="5">
                  <c:v>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2-4970-B564-94E3C9727B8D}"/>
            </c:ext>
          </c:extLst>
        </c:ser>
        <c:ser>
          <c:idx val="1"/>
          <c:order val="1"/>
          <c:tx>
            <c:strRef>
              <c:f>'Table 13.16'!$S$7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13.16'!$T$2:$Y$2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13.16'!$T$7:$Y$7</c:f>
              <c:numCache>
                <c:formatCode>#,##0</c:formatCode>
                <c:ptCount val="6"/>
                <c:pt idx="0">
                  <c:v>618</c:v>
                </c:pt>
                <c:pt idx="1">
                  <c:v>646</c:v>
                </c:pt>
                <c:pt idx="2">
                  <c:v>652</c:v>
                </c:pt>
                <c:pt idx="3">
                  <c:v>667</c:v>
                </c:pt>
                <c:pt idx="4">
                  <c:v>697</c:v>
                </c:pt>
                <c:pt idx="5">
                  <c:v>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2-4970-B564-94E3C9727B8D}"/>
            </c:ext>
          </c:extLst>
        </c:ser>
        <c:ser>
          <c:idx val="2"/>
          <c:order val="2"/>
          <c:tx>
            <c:strRef>
              <c:f>'Table 13.16'!$S$11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13.16'!$T$2:$Y$2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13.16'!$T$11:$Y$11</c:f>
              <c:numCache>
                <c:formatCode>#,##0</c:formatCode>
                <c:ptCount val="6"/>
                <c:pt idx="0">
                  <c:v>883</c:v>
                </c:pt>
                <c:pt idx="1">
                  <c:v>946</c:v>
                </c:pt>
                <c:pt idx="2">
                  <c:v>888</c:v>
                </c:pt>
                <c:pt idx="3">
                  <c:v>908</c:v>
                </c:pt>
                <c:pt idx="4">
                  <c:v>952</c:v>
                </c:pt>
                <c:pt idx="5">
                  <c:v>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92-4970-B564-94E3C9727B8D}"/>
            </c:ext>
          </c:extLst>
        </c:ser>
        <c:ser>
          <c:idx val="3"/>
          <c:order val="3"/>
          <c:tx>
            <c:strRef>
              <c:f>'Table 13.16'!$S$12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13.16'!$T$2:$Y$2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13.16'!$T$12:$Y$12</c:f>
              <c:numCache>
                <c:formatCode>#,##0</c:formatCode>
                <c:ptCount val="6"/>
                <c:pt idx="0">
                  <c:v>39</c:v>
                </c:pt>
                <c:pt idx="1">
                  <c:v>35</c:v>
                </c:pt>
                <c:pt idx="2">
                  <c:v>24</c:v>
                </c:pt>
                <c:pt idx="3">
                  <c:v>31</c:v>
                </c:pt>
                <c:pt idx="4">
                  <c:v>26</c:v>
                </c:pt>
                <c:pt idx="5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92-4970-B564-94E3C9727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13.16'!$S$1</c:f>
              <c:strCache>
                <c:ptCount val="1"/>
                <c:pt idx="0">
                  <c:v>West Arnhem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13.16'!$AA$15:$AA$33</c:f>
              <c:numCache>
                <c:formatCode>0.0%</c:formatCode>
                <c:ptCount val="19"/>
                <c:pt idx="0">
                  <c:v>2.7355623100303952E-2</c:v>
                </c:pt>
                <c:pt idx="1">
                  <c:v>0.13779128672745694</c:v>
                </c:pt>
                <c:pt idx="2">
                  <c:v>1.6210739614994935E-2</c:v>
                </c:pt>
                <c:pt idx="3">
                  <c:v>1.2158054711246201E-2</c:v>
                </c:pt>
                <c:pt idx="4">
                  <c:v>3.5460992907801421E-2</c:v>
                </c:pt>
                <c:pt idx="5">
                  <c:v>0</c:v>
                </c:pt>
                <c:pt idx="6">
                  <c:v>5.4711246200607903E-2</c:v>
                </c:pt>
                <c:pt idx="7">
                  <c:v>0.171225937183384</c:v>
                </c:pt>
                <c:pt idx="8">
                  <c:v>2.0263424518743668E-2</c:v>
                </c:pt>
                <c:pt idx="9">
                  <c:v>4.0526849037487338E-3</c:v>
                </c:pt>
                <c:pt idx="10">
                  <c:v>1.0131712259371834E-2</c:v>
                </c:pt>
                <c:pt idx="11">
                  <c:v>5.065856129685917E-3</c:v>
                </c:pt>
                <c:pt idx="12">
                  <c:v>3.242147922998987E-2</c:v>
                </c:pt>
                <c:pt idx="13">
                  <c:v>5.6737588652482268E-2</c:v>
                </c:pt>
                <c:pt idx="14">
                  <c:v>0.11955420466058764</c:v>
                </c:pt>
                <c:pt idx="15">
                  <c:v>6.3829787234042548E-2</c:v>
                </c:pt>
                <c:pt idx="16">
                  <c:v>2.9381965552178316E-2</c:v>
                </c:pt>
                <c:pt idx="17">
                  <c:v>4.7619047619047616E-2</c:v>
                </c:pt>
                <c:pt idx="18">
                  <c:v>9.4224924012158054E-2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49-45B4-93E3-E9C08B9FB95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49-45B4-93E3-E9C08B9FB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13.16'!$Y$44:$Y$60</c:f>
              <c:numCache>
                <c:formatCode>#,##0</c:formatCode>
                <c:ptCount val="17"/>
                <c:pt idx="0">
                  <c:v>0</c:v>
                </c:pt>
                <c:pt idx="1">
                  <c:v>6</c:v>
                </c:pt>
                <c:pt idx="2">
                  <c:v>21</c:v>
                </c:pt>
                <c:pt idx="3">
                  <c:v>67</c:v>
                </c:pt>
                <c:pt idx="4">
                  <c:v>62</c:v>
                </c:pt>
                <c:pt idx="5">
                  <c:v>65</c:v>
                </c:pt>
                <c:pt idx="6">
                  <c:v>63</c:v>
                </c:pt>
                <c:pt idx="7">
                  <c:v>65</c:v>
                </c:pt>
                <c:pt idx="8">
                  <c:v>45</c:v>
                </c:pt>
                <c:pt idx="9">
                  <c:v>61</c:v>
                </c:pt>
                <c:pt idx="10">
                  <c:v>37</c:v>
                </c:pt>
                <c:pt idx="11">
                  <c:v>32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FE-45F0-AA0A-948BA31A7FD0}"/>
            </c:ext>
          </c:extLst>
        </c:ser>
        <c:ser>
          <c:idx val="1"/>
          <c:order val="1"/>
          <c:tx>
            <c:strRef>
              <c:f>'Table 13.16'!$S$62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13.16'!$Y$63:$Y$79</c:f>
              <c:numCache>
                <c:formatCode>#,##0</c:formatCode>
                <c:ptCount val="17"/>
                <c:pt idx="0">
                  <c:v>0</c:v>
                </c:pt>
                <c:pt idx="1">
                  <c:v>3</c:v>
                </c:pt>
                <c:pt idx="2">
                  <c:v>16</c:v>
                </c:pt>
                <c:pt idx="3">
                  <c:v>44</c:v>
                </c:pt>
                <c:pt idx="4">
                  <c:v>73</c:v>
                </c:pt>
                <c:pt idx="5">
                  <c:v>80</c:v>
                </c:pt>
                <c:pt idx="6">
                  <c:v>54</c:v>
                </c:pt>
                <c:pt idx="7">
                  <c:v>60</c:v>
                </c:pt>
                <c:pt idx="8">
                  <c:v>42</c:v>
                </c:pt>
                <c:pt idx="9">
                  <c:v>28</c:v>
                </c:pt>
                <c:pt idx="10">
                  <c:v>24</c:v>
                </c:pt>
                <c:pt idx="11">
                  <c:v>16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FE-45F0-AA0A-948BA31A7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13.16'!$Y$83:$Y$90</c:f>
              <c:numCache>
                <c:formatCode>#,##0</c:formatCode>
                <c:ptCount val="8"/>
                <c:pt idx="0">
                  <c:v>38</c:v>
                </c:pt>
                <c:pt idx="1">
                  <c:v>66</c:v>
                </c:pt>
                <c:pt idx="2">
                  <c:v>95</c:v>
                </c:pt>
                <c:pt idx="3">
                  <c:v>47</c:v>
                </c:pt>
                <c:pt idx="4">
                  <c:v>7</c:v>
                </c:pt>
                <c:pt idx="5">
                  <c:v>4</c:v>
                </c:pt>
                <c:pt idx="6">
                  <c:v>41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0-4038-8CEA-F944BDC527AD}"/>
            </c:ext>
          </c:extLst>
        </c:ser>
        <c:ser>
          <c:idx val="1"/>
          <c:order val="1"/>
          <c:tx>
            <c:strRef>
              <c:f>'Table 13.16'!$S$92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13.16'!$Y$93:$Y$100</c:f>
              <c:numCache>
                <c:formatCode>#,##0</c:formatCode>
                <c:ptCount val="8"/>
                <c:pt idx="0">
                  <c:v>27</c:v>
                </c:pt>
                <c:pt idx="1">
                  <c:v>54</c:v>
                </c:pt>
                <c:pt idx="2">
                  <c:v>8</c:v>
                </c:pt>
                <c:pt idx="3">
                  <c:v>68</c:v>
                </c:pt>
                <c:pt idx="4">
                  <c:v>45</c:v>
                </c:pt>
                <c:pt idx="5">
                  <c:v>22</c:v>
                </c:pt>
                <c:pt idx="6">
                  <c:v>8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60-4038-8CEA-F944BDC52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13.2'!$T$2:$Y$2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13.2'!$T$4:$Y$4</c:f>
              <c:numCache>
                <c:formatCode>#,##0</c:formatCode>
                <c:ptCount val="6"/>
                <c:pt idx="0">
                  <c:v>2328</c:v>
                </c:pt>
                <c:pt idx="1">
                  <c:v>2481</c:v>
                </c:pt>
                <c:pt idx="2">
                  <c:v>2290</c:v>
                </c:pt>
                <c:pt idx="3">
                  <c:v>2368</c:v>
                </c:pt>
                <c:pt idx="4">
                  <c:v>2294</c:v>
                </c:pt>
                <c:pt idx="5">
                  <c:v>2730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8-4C92-A06B-4D260B5828B2}"/>
            </c:ext>
          </c:extLst>
        </c:ser>
        <c:ser>
          <c:idx val="1"/>
          <c:order val="1"/>
          <c:tx>
            <c:strRef>
              <c:f>'Table 13.2'!$S$7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13.2'!$T$2:$Y$2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13.2'!$T$7:$Y$7</c:f>
              <c:numCache>
                <c:formatCode>#,##0</c:formatCode>
                <c:ptCount val="6"/>
                <c:pt idx="0">
                  <c:v>1643</c:v>
                </c:pt>
                <c:pt idx="1">
                  <c:v>1667</c:v>
                </c:pt>
                <c:pt idx="2">
                  <c:v>1564</c:v>
                </c:pt>
                <c:pt idx="3">
                  <c:v>1585</c:v>
                </c:pt>
                <c:pt idx="4">
                  <c:v>1513</c:v>
                </c:pt>
                <c:pt idx="5">
                  <c:v>1800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8-4C92-A06B-4D260B5828B2}"/>
            </c:ext>
          </c:extLst>
        </c:ser>
        <c:ser>
          <c:idx val="2"/>
          <c:order val="2"/>
          <c:tx>
            <c:strRef>
              <c:f>'Table 13.2'!$S$11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13.2'!$T$2:$Y$2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13.2'!$T$11:$Y$11</c:f>
              <c:numCache>
                <c:formatCode>#,##0</c:formatCode>
                <c:ptCount val="6"/>
                <c:pt idx="0">
                  <c:v>2216</c:v>
                </c:pt>
                <c:pt idx="1">
                  <c:v>2367</c:v>
                </c:pt>
                <c:pt idx="2">
                  <c:v>2173</c:v>
                </c:pt>
                <c:pt idx="3">
                  <c:v>2269</c:v>
                </c:pt>
                <c:pt idx="4">
                  <c:v>2216</c:v>
                </c:pt>
                <c:pt idx="5">
                  <c:v>2639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8-4C92-A06B-4D260B5828B2}"/>
            </c:ext>
          </c:extLst>
        </c:ser>
        <c:ser>
          <c:idx val="3"/>
          <c:order val="3"/>
          <c:tx>
            <c:strRef>
              <c:f>'Table 13.2'!$S$12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13.2'!$T$2:$Y$2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13.2'!$T$12:$Y$12</c:f>
              <c:numCache>
                <c:formatCode>#,##0</c:formatCode>
                <c:ptCount val="6"/>
                <c:pt idx="0">
                  <c:v>116</c:v>
                </c:pt>
                <c:pt idx="1">
                  <c:v>123</c:v>
                </c:pt>
                <c:pt idx="2">
                  <c:v>118</c:v>
                </c:pt>
                <c:pt idx="3">
                  <c:v>96</c:v>
                </c:pt>
                <c:pt idx="4">
                  <c:v>84</c:v>
                </c:pt>
                <c:pt idx="5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78-4C92-A06B-4D260B58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13.16'!$S$1</c:f>
              <c:strCache>
                <c:ptCount val="1"/>
                <c:pt idx="0">
                  <c:v>West Arnhem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13.16'!$T$2:$Y$2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13.16'!$T$8:$Y$8</c:f>
              <c:numCache>
                <c:formatCode>General</c:formatCode>
                <c:ptCount val="6"/>
                <c:pt idx="0">
                  <c:v>45473.14</c:v>
                </c:pt>
                <c:pt idx="1">
                  <c:v>42981.43</c:v>
                </c:pt>
                <c:pt idx="2">
                  <c:v>47749.5</c:v>
                </c:pt>
                <c:pt idx="3">
                  <c:v>42846.02</c:v>
                </c:pt>
                <c:pt idx="4">
                  <c:v>49079</c:v>
                </c:pt>
                <c:pt idx="5">
                  <c:v>54277.04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4-4CEE-AE9D-331D022F600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13.16'!$T$2:$Y$2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42021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4-4CEE-AE9D-331D022F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13.17'!$U$4:$Y$4</c:f>
              <c:numCache>
                <c:formatCode>#,##0</c:formatCode>
                <c:ptCount val="5"/>
                <c:pt idx="0">
                  <c:v>605</c:v>
                </c:pt>
                <c:pt idx="1">
                  <c:v>608</c:v>
                </c:pt>
                <c:pt idx="2">
                  <c:v>509</c:v>
                </c:pt>
                <c:pt idx="3">
                  <c:v>563</c:v>
                </c:pt>
                <c:pt idx="4">
                  <c:v>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9-4F70-AECC-C7683D9C0010}"/>
            </c:ext>
          </c:extLst>
        </c:ser>
        <c:ser>
          <c:idx val="1"/>
          <c:order val="1"/>
          <c:tx>
            <c:strRef>
              <c:f>'Table 13.17'!$S$7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13.17'!$U$7:$Y$7</c:f>
              <c:numCache>
                <c:formatCode>#,##0</c:formatCode>
                <c:ptCount val="5"/>
                <c:pt idx="0">
                  <c:v>397</c:v>
                </c:pt>
                <c:pt idx="1">
                  <c:v>407</c:v>
                </c:pt>
                <c:pt idx="2">
                  <c:v>326</c:v>
                </c:pt>
                <c:pt idx="3">
                  <c:v>413</c:v>
                </c:pt>
                <c:pt idx="4">
                  <c:v>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9-4F70-AECC-C7683D9C0010}"/>
            </c:ext>
          </c:extLst>
        </c:ser>
        <c:ser>
          <c:idx val="2"/>
          <c:order val="2"/>
          <c:tx>
            <c:strRef>
              <c:f>'Table 13.17'!$S$11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13.17'!$U$11:$Y$11</c:f>
              <c:numCache>
                <c:formatCode>#,##0</c:formatCode>
                <c:ptCount val="5"/>
                <c:pt idx="0">
                  <c:v>601</c:v>
                </c:pt>
                <c:pt idx="1">
                  <c:v>595</c:v>
                </c:pt>
                <c:pt idx="2">
                  <c:v>498</c:v>
                </c:pt>
                <c:pt idx="3">
                  <c:v>556</c:v>
                </c:pt>
                <c:pt idx="4">
                  <c:v>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49-4F70-AECC-C7683D9C0010}"/>
            </c:ext>
          </c:extLst>
        </c:ser>
        <c:ser>
          <c:idx val="3"/>
          <c:order val="3"/>
          <c:tx>
            <c:strRef>
              <c:f>'Table 13.17'!$S$12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13.17'!$U$12:$Y$12</c:f>
              <c:numCache>
                <c:formatCode>#,##0</c:formatCode>
                <c:ptCount val="5"/>
                <c:pt idx="0">
                  <c:v>8</c:v>
                </c:pt>
                <c:pt idx="1">
                  <c:v>5</c:v>
                </c:pt>
                <c:pt idx="2">
                  <c:v>10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49-4F70-AECC-C7683D9C0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13.17'!$S$1</c:f>
              <c:strCache>
                <c:ptCount val="1"/>
                <c:pt idx="0">
                  <c:v>West Daly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13.17'!$AA$15:$AA$33</c:f>
              <c:numCache>
                <c:formatCode>0.0%</c:formatCode>
                <c:ptCount val="19"/>
                <c:pt idx="0">
                  <c:v>4.3604651162790697E-3</c:v>
                </c:pt>
                <c:pt idx="1">
                  <c:v>0</c:v>
                </c:pt>
                <c:pt idx="2">
                  <c:v>5.8139534883720929E-3</c:v>
                </c:pt>
                <c:pt idx="3">
                  <c:v>0</c:v>
                </c:pt>
                <c:pt idx="4">
                  <c:v>0.23401162790697674</c:v>
                </c:pt>
                <c:pt idx="5">
                  <c:v>0</c:v>
                </c:pt>
                <c:pt idx="6">
                  <c:v>3.4883720930232558E-2</c:v>
                </c:pt>
                <c:pt idx="7">
                  <c:v>9.1569767441860461E-2</c:v>
                </c:pt>
                <c:pt idx="8">
                  <c:v>0</c:v>
                </c:pt>
                <c:pt idx="9">
                  <c:v>5.8139534883720929E-3</c:v>
                </c:pt>
                <c:pt idx="10">
                  <c:v>2.0348837209302327E-2</c:v>
                </c:pt>
                <c:pt idx="11">
                  <c:v>7.2674418604651162E-3</c:v>
                </c:pt>
                <c:pt idx="12">
                  <c:v>3.3430232558139532E-2</c:v>
                </c:pt>
                <c:pt idx="13">
                  <c:v>1.1627906976744186E-2</c:v>
                </c:pt>
                <c:pt idx="14">
                  <c:v>0.14534883720930233</c:v>
                </c:pt>
                <c:pt idx="15">
                  <c:v>0.17005813953488372</c:v>
                </c:pt>
                <c:pt idx="16">
                  <c:v>0.11918604651162791</c:v>
                </c:pt>
                <c:pt idx="17">
                  <c:v>0</c:v>
                </c:pt>
                <c:pt idx="18">
                  <c:v>3.4883720930232558E-2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9-4346-A8B8-25E2BBFDBFA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9-4346-A8B8-25E2BBFDB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13.17'!$Y$44:$Y$60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34</c:v>
                </c:pt>
                <c:pt idx="4">
                  <c:v>37</c:v>
                </c:pt>
                <c:pt idx="5">
                  <c:v>58</c:v>
                </c:pt>
                <c:pt idx="6">
                  <c:v>34</c:v>
                </c:pt>
                <c:pt idx="7">
                  <c:v>31</c:v>
                </c:pt>
                <c:pt idx="8">
                  <c:v>36</c:v>
                </c:pt>
                <c:pt idx="9">
                  <c:v>32</c:v>
                </c:pt>
                <c:pt idx="10">
                  <c:v>22</c:v>
                </c:pt>
                <c:pt idx="11">
                  <c:v>15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FA-4C98-AA03-8A24D1DA2BF2}"/>
            </c:ext>
          </c:extLst>
        </c:ser>
        <c:ser>
          <c:idx val="1"/>
          <c:order val="1"/>
          <c:tx>
            <c:strRef>
              <c:f>'Table 13.17'!$S$62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13.17'!$Y$63:$Y$79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23</c:v>
                </c:pt>
                <c:pt idx="4">
                  <c:v>51</c:v>
                </c:pt>
                <c:pt idx="5">
                  <c:v>55</c:v>
                </c:pt>
                <c:pt idx="6">
                  <c:v>59</c:v>
                </c:pt>
                <c:pt idx="7">
                  <c:v>40</c:v>
                </c:pt>
                <c:pt idx="8">
                  <c:v>43</c:v>
                </c:pt>
                <c:pt idx="9">
                  <c:v>36</c:v>
                </c:pt>
                <c:pt idx="10">
                  <c:v>34</c:v>
                </c:pt>
                <c:pt idx="11">
                  <c:v>16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FA-4C98-AA03-8A24D1DA2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13.17'!$Y$83:$Y$90</c:f>
              <c:numCache>
                <c:formatCode>#,##0</c:formatCode>
                <c:ptCount val="8"/>
                <c:pt idx="0">
                  <c:v>16</c:v>
                </c:pt>
                <c:pt idx="1">
                  <c:v>26</c:v>
                </c:pt>
                <c:pt idx="2">
                  <c:v>25</c:v>
                </c:pt>
                <c:pt idx="3">
                  <c:v>84</c:v>
                </c:pt>
                <c:pt idx="4">
                  <c:v>10</c:v>
                </c:pt>
                <c:pt idx="5">
                  <c:v>7</c:v>
                </c:pt>
                <c:pt idx="6">
                  <c:v>6</c:v>
                </c:pt>
                <c:pt idx="7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A0-43AA-A3DF-1BF659F53B5F}"/>
            </c:ext>
          </c:extLst>
        </c:ser>
        <c:ser>
          <c:idx val="1"/>
          <c:order val="1"/>
          <c:tx>
            <c:strRef>
              <c:f>'Table 13.17'!$S$92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13.17'!$Y$93:$Y$100</c:f>
              <c:numCache>
                <c:formatCode>#,##0</c:formatCode>
                <c:ptCount val="8"/>
                <c:pt idx="0">
                  <c:v>14</c:v>
                </c:pt>
                <c:pt idx="1">
                  <c:v>49</c:v>
                </c:pt>
                <c:pt idx="2">
                  <c:v>7</c:v>
                </c:pt>
                <c:pt idx="3">
                  <c:v>100</c:v>
                </c:pt>
                <c:pt idx="4">
                  <c:v>34</c:v>
                </c:pt>
                <c:pt idx="5">
                  <c:v>6</c:v>
                </c:pt>
                <c:pt idx="6">
                  <c:v>0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A0-43AA-A3DF-1BF659F53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13.17'!$S$1</c:f>
              <c:strCache>
                <c:ptCount val="1"/>
                <c:pt idx="0">
                  <c:v>West Daly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13.17'!$U$8:$Y$8</c:f>
              <c:numCache>
                <c:formatCode>General</c:formatCode>
                <c:ptCount val="5"/>
                <c:pt idx="0">
                  <c:v>23584.21</c:v>
                </c:pt>
                <c:pt idx="1">
                  <c:v>24406.63</c:v>
                </c:pt>
                <c:pt idx="2">
                  <c:v>22954.07</c:v>
                </c:pt>
                <c:pt idx="3">
                  <c:v>33355.46</c:v>
                </c:pt>
                <c:pt idx="4">
                  <c:v>28341.18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4-4312-94D0-70F7C24B883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4-4312-94D0-70F7C24B8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13.17'!$T$2:$Y$2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13.17'!$T$4:$Y$4</c:f>
              <c:numCache>
                <c:formatCode>#,##0</c:formatCode>
                <c:ptCount val="6"/>
                <c:pt idx="0">
                  <c:v>549</c:v>
                </c:pt>
                <c:pt idx="1">
                  <c:v>605</c:v>
                </c:pt>
                <c:pt idx="2">
                  <c:v>608</c:v>
                </c:pt>
                <c:pt idx="3">
                  <c:v>509</c:v>
                </c:pt>
                <c:pt idx="4">
                  <c:v>563</c:v>
                </c:pt>
                <c:pt idx="5">
                  <c:v>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4-44B2-9893-1CDE89822698}"/>
            </c:ext>
          </c:extLst>
        </c:ser>
        <c:ser>
          <c:idx val="1"/>
          <c:order val="1"/>
          <c:tx>
            <c:strRef>
              <c:f>'Table 13.17'!$S$7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13.17'!$T$2:$Y$2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13.17'!$T$7:$Y$7</c:f>
              <c:numCache>
                <c:formatCode>#,##0</c:formatCode>
                <c:ptCount val="6"/>
                <c:pt idx="0">
                  <c:v>395</c:v>
                </c:pt>
                <c:pt idx="1">
                  <c:v>397</c:v>
                </c:pt>
                <c:pt idx="2">
                  <c:v>407</c:v>
                </c:pt>
                <c:pt idx="3">
                  <c:v>326</c:v>
                </c:pt>
                <c:pt idx="4">
                  <c:v>413</c:v>
                </c:pt>
                <c:pt idx="5">
                  <c:v>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4-44B2-9893-1CDE89822698}"/>
            </c:ext>
          </c:extLst>
        </c:ser>
        <c:ser>
          <c:idx val="2"/>
          <c:order val="2"/>
          <c:tx>
            <c:strRef>
              <c:f>'Table 13.17'!$S$11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13.17'!$T$2:$Y$2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13.17'!$T$11:$Y$11</c:f>
              <c:numCache>
                <c:formatCode>#,##0</c:formatCode>
                <c:ptCount val="6"/>
                <c:pt idx="0">
                  <c:v>545</c:v>
                </c:pt>
                <c:pt idx="1">
                  <c:v>601</c:v>
                </c:pt>
                <c:pt idx="2">
                  <c:v>595</c:v>
                </c:pt>
                <c:pt idx="3">
                  <c:v>498</c:v>
                </c:pt>
                <c:pt idx="4">
                  <c:v>556</c:v>
                </c:pt>
                <c:pt idx="5">
                  <c:v>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84-44B2-9893-1CDE89822698}"/>
            </c:ext>
          </c:extLst>
        </c:ser>
        <c:ser>
          <c:idx val="3"/>
          <c:order val="3"/>
          <c:tx>
            <c:strRef>
              <c:f>'Table 13.17'!$S$12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13.17'!$T$2:$Y$2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13.17'!$T$12:$Y$12</c:f>
              <c:numCache>
                <c:formatCode>#,##0</c:formatCode>
                <c:ptCount val="6"/>
                <c:pt idx="0">
                  <c:v>10</c:v>
                </c:pt>
                <c:pt idx="1">
                  <c:v>8</c:v>
                </c:pt>
                <c:pt idx="2">
                  <c:v>5</c:v>
                </c:pt>
                <c:pt idx="3">
                  <c:v>10</c:v>
                </c:pt>
                <c:pt idx="4">
                  <c:v>8</c:v>
                </c:pt>
                <c:pt idx="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84-44B2-9893-1CDE89822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13.17'!$S$1</c:f>
              <c:strCache>
                <c:ptCount val="1"/>
                <c:pt idx="0">
                  <c:v>West Daly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13.17'!$AA$15:$AA$33</c:f>
              <c:numCache>
                <c:formatCode>0.0%</c:formatCode>
                <c:ptCount val="19"/>
                <c:pt idx="0">
                  <c:v>4.3604651162790697E-3</c:v>
                </c:pt>
                <c:pt idx="1">
                  <c:v>0</c:v>
                </c:pt>
                <c:pt idx="2">
                  <c:v>5.8139534883720929E-3</c:v>
                </c:pt>
                <c:pt idx="3">
                  <c:v>0</c:v>
                </c:pt>
                <c:pt idx="4">
                  <c:v>0.23401162790697674</c:v>
                </c:pt>
                <c:pt idx="5">
                  <c:v>0</c:v>
                </c:pt>
                <c:pt idx="6">
                  <c:v>3.4883720930232558E-2</c:v>
                </c:pt>
                <c:pt idx="7">
                  <c:v>9.1569767441860461E-2</c:v>
                </c:pt>
                <c:pt idx="8">
                  <c:v>0</c:v>
                </c:pt>
                <c:pt idx="9">
                  <c:v>5.8139534883720929E-3</c:v>
                </c:pt>
                <c:pt idx="10">
                  <c:v>2.0348837209302327E-2</c:v>
                </c:pt>
                <c:pt idx="11">
                  <c:v>7.2674418604651162E-3</c:v>
                </c:pt>
                <c:pt idx="12">
                  <c:v>3.3430232558139532E-2</c:v>
                </c:pt>
                <c:pt idx="13">
                  <c:v>1.1627906976744186E-2</c:v>
                </c:pt>
                <c:pt idx="14">
                  <c:v>0.14534883720930233</c:v>
                </c:pt>
                <c:pt idx="15">
                  <c:v>0.17005813953488372</c:v>
                </c:pt>
                <c:pt idx="16">
                  <c:v>0.11918604651162791</c:v>
                </c:pt>
                <c:pt idx="17">
                  <c:v>0</c:v>
                </c:pt>
                <c:pt idx="18">
                  <c:v>3.4883720930232558E-2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F4-4A23-81E7-2B838EA5FC6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F4-4A23-81E7-2B838EA5F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13.17'!$Y$44:$Y$60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34</c:v>
                </c:pt>
                <c:pt idx="4">
                  <c:v>37</c:v>
                </c:pt>
                <c:pt idx="5">
                  <c:v>58</c:v>
                </c:pt>
                <c:pt idx="6">
                  <c:v>34</c:v>
                </c:pt>
                <c:pt idx="7">
                  <c:v>31</c:v>
                </c:pt>
                <c:pt idx="8">
                  <c:v>36</c:v>
                </c:pt>
                <c:pt idx="9">
                  <c:v>32</c:v>
                </c:pt>
                <c:pt idx="10">
                  <c:v>22</c:v>
                </c:pt>
                <c:pt idx="11">
                  <c:v>15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9-43F1-92A5-91B9BB782827}"/>
            </c:ext>
          </c:extLst>
        </c:ser>
        <c:ser>
          <c:idx val="1"/>
          <c:order val="1"/>
          <c:tx>
            <c:strRef>
              <c:f>'Table 13.17'!$S$62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13.17'!$Y$63:$Y$79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23</c:v>
                </c:pt>
                <c:pt idx="4">
                  <c:v>51</c:v>
                </c:pt>
                <c:pt idx="5">
                  <c:v>55</c:v>
                </c:pt>
                <c:pt idx="6">
                  <c:v>59</c:v>
                </c:pt>
                <c:pt idx="7">
                  <c:v>40</c:v>
                </c:pt>
                <c:pt idx="8">
                  <c:v>43</c:v>
                </c:pt>
                <c:pt idx="9">
                  <c:v>36</c:v>
                </c:pt>
                <c:pt idx="10">
                  <c:v>34</c:v>
                </c:pt>
                <c:pt idx="11">
                  <c:v>16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79-43F1-92A5-91B9BB782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13.17'!$Y$83:$Y$90</c:f>
              <c:numCache>
                <c:formatCode>#,##0</c:formatCode>
                <c:ptCount val="8"/>
                <c:pt idx="0">
                  <c:v>16</c:v>
                </c:pt>
                <c:pt idx="1">
                  <c:v>26</c:v>
                </c:pt>
                <c:pt idx="2">
                  <c:v>25</c:v>
                </c:pt>
                <c:pt idx="3">
                  <c:v>84</c:v>
                </c:pt>
                <c:pt idx="4">
                  <c:v>10</c:v>
                </c:pt>
                <c:pt idx="5">
                  <c:v>7</c:v>
                </c:pt>
                <c:pt idx="6">
                  <c:v>6</c:v>
                </c:pt>
                <c:pt idx="7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F-42DB-9755-B185BCB3089A}"/>
            </c:ext>
          </c:extLst>
        </c:ser>
        <c:ser>
          <c:idx val="1"/>
          <c:order val="1"/>
          <c:tx>
            <c:strRef>
              <c:f>'Table 13.17'!$S$92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13.17'!$Y$93:$Y$100</c:f>
              <c:numCache>
                <c:formatCode>#,##0</c:formatCode>
                <c:ptCount val="8"/>
                <c:pt idx="0">
                  <c:v>14</c:v>
                </c:pt>
                <c:pt idx="1">
                  <c:v>49</c:v>
                </c:pt>
                <c:pt idx="2">
                  <c:v>7</c:v>
                </c:pt>
                <c:pt idx="3">
                  <c:v>100</c:v>
                </c:pt>
                <c:pt idx="4">
                  <c:v>34</c:v>
                </c:pt>
                <c:pt idx="5">
                  <c:v>6</c:v>
                </c:pt>
                <c:pt idx="6">
                  <c:v>0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CF-42DB-9755-B185BCB30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13.2'!$S$1</c:f>
              <c:strCache>
                <c:ptCount val="1"/>
                <c:pt idx="0">
                  <c:v>Barkly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13.2'!$AA$15:$AA$33</c:f>
              <c:numCache>
                <c:formatCode>0.0%</c:formatCode>
                <c:ptCount val="19"/>
                <c:pt idx="0">
                  <c:v>3.553113553113553E-2</c:v>
                </c:pt>
                <c:pt idx="1">
                  <c:v>1.7216117216117217E-2</c:v>
                </c:pt>
                <c:pt idx="2">
                  <c:v>1.3186813186813187E-2</c:v>
                </c:pt>
                <c:pt idx="3">
                  <c:v>7.326007326007326E-3</c:v>
                </c:pt>
                <c:pt idx="4">
                  <c:v>6.9230769230769235E-2</c:v>
                </c:pt>
                <c:pt idx="5">
                  <c:v>1.6117216117216119E-2</c:v>
                </c:pt>
                <c:pt idx="6">
                  <c:v>8.1318681318681321E-2</c:v>
                </c:pt>
                <c:pt idx="7">
                  <c:v>7.8388278388278387E-2</c:v>
                </c:pt>
                <c:pt idx="8">
                  <c:v>1.6849816849816849E-2</c:v>
                </c:pt>
                <c:pt idx="9">
                  <c:v>2.5641025641025641E-3</c:v>
                </c:pt>
                <c:pt idx="10">
                  <c:v>5.4945054945054949E-3</c:v>
                </c:pt>
                <c:pt idx="11">
                  <c:v>8.0586080586080595E-3</c:v>
                </c:pt>
                <c:pt idx="12">
                  <c:v>2.271062271062271E-2</c:v>
                </c:pt>
                <c:pt idx="13">
                  <c:v>4.1025641025641026E-2</c:v>
                </c:pt>
                <c:pt idx="14">
                  <c:v>0.18461538461538463</c:v>
                </c:pt>
                <c:pt idx="15">
                  <c:v>0.12564102564102564</c:v>
                </c:pt>
                <c:pt idx="16">
                  <c:v>0.14102564102564102</c:v>
                </c:pt>
                <c:pt idx="17">
                  <c:v>5.4945054945054949E-3</c:v>
                </c:pt>
                <c:pt idx="18">
                  <c:v>3.1868131868131866E-2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5-4644-A97E-3772D2035A8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75-4644-A97E-3772D2035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13.17'!$S$1</c:f>
              <c:strCache>
                <c:ptCount val="1"/>
                <c:pt idx="0">
                  <c:v>West Daly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13.17'!$T$2:$Y$2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13.17'!$T$8:$Y$8</c:f>
              <c:numCache>
                <c:formatCode>General</c:formatCode>
                <c:ptCount val="6"/>
                <c:pt idx="0">
                  <c:v>22290</c:v>
                </c:pt>
                <c:pt idx="1">
                  <c:v>23584.21</c:v>
                </c:pt>
                <c:pt idx="2">
                  <c:v>24406.63</c:v>
                </c:pt>
                <c:pt idx="3">
                  <c:v>22954.07</c:v>
                </c:pt>
                <c:pt idx="4">
                  <c:v>33355.46</c:v>
                </c:pt>
                <c:pt idx="5">
                  <c:v>28341.18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4-4195-ACA7-EB20496DB82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13.17'!$T$2:$Y$2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42021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4-4195-ACA7-EB20496DB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13.2'!$Y$44:$Y$60</c:f>
              <c:numCache>
                <c:formatCode>#,##0</c:formatCode>
                <c:ptCount val="17"/>
                <c:pt idx="0">
                  <c:v>0</c:v>
                </c:pt>
                <c:pt idx="1">
                  <c:v>27</c:v>
                </c:pt>
                <c:pt idx="2">
                  <c:v>95</c:v>
                </c:pt>
                <c:pt idx="3">
                  <c:v>140</c:v>
                </c:pt>
                <c:pt idx="4">
                  <c:v>234</c:v>
                </c:pt>
                <c:pt idx="5">
                  <c:v>186</c:v>
                </c:pt>
                <c:pt idx="6">
                  <c:v>144</c:v>
                </c:pt>
                <c:pt idx="7">
                  <c:v>126</c:v>
                </c:pt>
                <c:pt idx="8">
                  <c:v>119</c:v>
                </c:pt>
                <c:pt idx="9">
                  <c:v>119</c:v>
                </c:pt>
                <c:pt idx="10">
                  <c:v>116</c:v>
                </c:pt>
                <c:pt idx="11">
                  <c:v>87</c:v>
                </c:pt>
                <c:pt idx="12">
                  <c:v>34</c:v>
                </c:pt>
                <c:pt idx="13">
                  <c:v>19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7-4A84-904A-734FB886FBF5}"/>
            </c:ext>
          </c:extLst>
        </c:ser>
        <c:ser>
          <c:idx val="1"/>
          <c:order val="1"/>
          <c:tx>
            <c:strRef>
              <c:f>'Table 13.2'!$S$62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13.2'!$Y$63:$Y$79</c:f>
              <c:numCache>
                <c:formatCode>#,##0</c:formatCode>
                <c:ptCount val="17"/>
                <c:pt idx="0">
                  <c:v>7</c:v>
                </c:pt>
                <c:pt idx="1">
                  <c:v>28</c:v>
                </c:pt>
                <c:pt idx="2">
                  <c:v>54</c:v>
                </c:pt>
                <c:pt idx="3">
                  <c:v>117</c:v>
                </c:pt>
                <c:pt idx="4">
                  <c:v>206</c:v>
                </c:pt>
                <c:pt idx="5">
                  <c:v>158</c:v>
                </c:pt>
                <c:pt idx="6">
                  <c:v>131</c:v>
                </c:pt>
                <c:pt idx="7">
                  <c:v>99</c:v>
                </c:pt>
                <c:pt idx="8">
                  <c:v>111</c:v>
                </c:pt>
                <c:pt idx="9">
                  <c:v>126</c:v>
                </c:pt>
                <c:pt idx="10">
                  <c:v>105</c:v>
                </c:pt>
                <c:pt idx="11">
                  <c:v>83</c:v>
                </c:pt>
                <c:pt idx="12">
                  <c:v>38</c:v>
                </c:pt>
                <c:pt idx="13">
                  <c:v>11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27-4A84-904A-734FB886F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13.2'!$Y$83:$Y$90</c:f>
              <c:numCache>
                <c:formatCode>#,##0</c:formatCode>
                <c:ptCount val="8"/>
                <c:pt idx="0">
                  <c:v>78</c:v>
                </c:pt>
                <c:pt idx="1">
                  <c:v>94</c:v>
                </c:pt>
                <c:pt idx="2">
                  <c:v>129</c:v>
                </c:pt>
                <c:pt idx="3">
                  <c:v>175</c:v>
                </c:pt>
                <c:pt idx="4">
                  <c:v>38</c:v>
                </c:pt>
                <c:pt idx="5">
                  <c:v>36</c:v>
                </c:pt>
                <c:pt idx="6">
                  <c:v>53</c:v>
                </c:pt>
                <c:pt idx="7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C-4E88-9D94-AD5FD7D50105}"/>
            </c:ext>
          </c:extLst>
        </c:ser>
        <c:ser>
          <c:idx val="1"/>
          <c:order val="1"/>
          <c:tx>
            <c:strRef>
              <c:f>'Table 13.2'!$S$92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13.2'!$Y$93:$Y$100</c:f>
              <c:numCache>
                <c:formatCode>#,##0</c:formatCode>
                <c:ptCount val="8"/>
                <c:pt idx="0">
                  <c:v>64</c:v>
                </c:pt>
                <c:pt idx="1">
                  <c:v>174</c:v>
                </c:pt>
                <c:pt idx="2">
                  <c:v>13</c:v>
                </c:pt>
                <c:pt idx="3">
                  <c:v>186</c:v>
                </c:pt>
                <c:pt idx="4">
                  <c:v>166</c:v>
                </c:pt>
                <c:pt idx="5">
                  <c:v>32</c:v>
                </c:pt>
                <c:pt idx="6">
                  <c:v>0</c:v>
                </c:pt>
                <c:pt idx="7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FC-4E88-9D94-AD5FD7D50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13.1'!$S$1</c:f>
              <c:strCache>
                <c:ptCount val="1"/>
                <c:pt idx="0">
                  <c:v>Alice Springs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13.1'!$AA$15:$AA$33</c:f>
              <c:numCache>
                <c:formatCode>0.0%</c:formatCode>
                <c:ptCount val="19"/>
                <c:pt idx="0">
                  <c:v>1.3541270445036136E-2</c:v>
                </c:pt>
                <c:pt idx="1">
                  <c:v>6.5043742868010649E-3</c:v>
                </c:pt>
                <c:pt idx="2">
                  <c:v>1.5861544313427157E-2</c:v>
                </c:pt>
                <c:pt idx="3">
                  <c:v>8.1780144541650814E-3</c:v>
                </c:pt>
                <c:pt idx="4">
                  <c:v>5.4849752757702548E-2</c:v>
                </c:pt>
                <c:pt idx="5">
                  <c:v>1.9703309243058197E-2</c:v>
                </c:pt>
                <c:pt idx="6">
                  <c:v>9.1669836439710911E-2</c:v>
                </c:pt>
                <c:pt idx="7">
                  <c:v>9.5701787751996961E-2</c:v>
                </c:pt>
                <c:pt idx="8">
                  <c:v>3.430962343096234E-2</c:v>
                </c:pt>
                <c:pt idx="9">
                  <c:v>1.0916698364397109E-2</c:v>
                </c:pt>
                <c:pt idx="10">
                  <c:v>9.3952073031570941E-3</c:v>
                </c:pt>
                <c:pt idx="11">
                  <c:v>1.696462533282617E-2</c:v>
                </c:pt>
                <c:pt idx="12">
                  <c:v>4.8003042982122483E-2</c:v>
                </c:pt>
                <c:pt idx="13">
                  <c:v>5.3898820844427542E-2</c:v>
                </c:pt>
                <c:pt idx="14">
                  <c:v>0.1097755800684671</c:v>
                </c:pt>
                <c:pt idx="15">
                  <c:v>8.558387219475086E-2</c:v>
                </c:pt>
                <c:pt idx="16">
                  <c:v>0.12179535945226322</c:v>
                </c:pt>
                <c:pt idx="17">
                  <c:v>3.7086344617725371E-2</c:v>
                </c:pt>
                <c:pt idx="18">
                  <c:v>5.5800684670977561E-2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D-4060-992D-0EBEBA1317E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1D-4060-992D-0EBEBA131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13.2'!$S$1</c:f>
              <c:strCache>
                <c:ptCount val="1"/>
                <c:pt idx="0">
                  <c:v>Barkly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13.2'!$T$2:$Y$2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13.2'!$T$8:$Y$8</c:f>
              <c:numCache>
                <c:formatCode>General</c:formatCode>
                <c:ptCount val="6"/>
                <c:pt idx="0">
                  <c:v>38211.760000000002</c:v>
                </c:pt>
                <c:pt idx="1">
                  <c:v>40669.769999999997</c:v>
                </c:pt>
                <c:pt idx="2">
                  <c:v>40468</c:v>
                </c:pt>
                <c:pt idx="3">
                  <c:v>40135.74</c:v>
                </c:pt>
                <c:pt idx="4">
                  <c:v>43653.95</c:v>
                </c:pt>
                <c:pt idx="5">
                  <c:v>43862.32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A-44E6-9A6D-1CBC333508C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13.2'!$T$2:$Y$2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42021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A-44E6-9A6D-1CBC33350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13.3'!$U$4:$Y$4</c:f>
              <c:numCache>
                <c:formatCode>#,##0</c:formatCode>
                <c:ptCount val="5"/>
                <c:pt idx="0">
                  <c:v>14</c:v>
                </c:pt>
                <c:pt idx="1">
                  <c:v>15</c:v>
                </c:pt>
                <c:pt idx="2">
                  <c:v>11</c:v>
                </c:pt>
                <c:pt idx="3">
                  <c:v>17</c:v>
                </c:pt>
                <c:pt idx="4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4-4458-AA97-6B9CEF311328}"/>
            </c:ext>
          </c:extLst>
        </c:ser>
        <c:ser>
          <c:idx val="1"/>
          <c:order val="1"/>
          <c:tx>
            <c:strRef>
              <c:f>'Table 13.3'!$S$7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13.3'!$U$7:$Y$7</c:f>
              <c:numCache>
                <c:formatCode>#,##0</c:formatCode>
                <c:ptCount val="5"/>
                <c:pt idx="0">
                  <c:v>9</c:v>
                </c:pt>
                <c:pt idx="1">
                  <c:v>12</c:v>
                </c:pt>
                <c:pt idx="2">
                  <c:v>10</c:v>
                </c:pt>
                <c:pt idx="3">
                  <c:v>17</c:v>
                </c:pt>
                <c:pt idx="4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4-4458-AA97-6B9CEF311328}"/>
            </c:ext>
          </c:extLst>
        </c:ser>
        <c:ser>
          <c:idx val="2"/>
          <c:order val="2"/>
          <c:tx>
            <c:strRef>
              <c:f>'Table 13.3'!$S$11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13.3'!$U$11:$Y$11</c:f>
              <c:numCache>
                <c:formatCode>#,##0</c:formatCode>
                <c:ptCount val="5"/>
                <c:pt idx="0">
                  <c:v>15</c:v>
                </c:pt>
                <c:pt idx="1">
                  <c:v>15</c:v>
                </c:pt>
                <c:pt idx="2">
                  <c:v>6</c:v>
                </c:pt>
                <c:pt idx="3">
                  <c:v>21</c:v>
                </c:pt>
                <c:pt idx="4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94-4458-AA97-6B9CEF311328}"/>
            </c:ext>
          </c:extLst>
        </c:ser>
        <c:ser>
          <c:idx val="3"/>
          <c:order val="3"/>
          <c:tx>
            <c:strRef>
              <c:f>'Table 13.3'!$S$12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13.3'!$U$12:$Y$12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94-4458-AA97-6B9CEF311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13.3'!$S$1</c:f>
              <c:strCache>
                <c:ptCount val="1"/>
                <c:pt idx="0">
                  <c:v>Belyuen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13.3'!$AA$15:$AA$33</c:f>
              <c:numCache>
                <c:formatCode>0.0%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0.13793103448275862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0.37931034482758619</c:v>
                </c:pt>
                <c:pt idx="15">
                  <c:v>0.13793103448275862</c:v>
                </c:pt>
                <c:pt idx="16">
                  <c:v>0</c:v>
                </c:pt>
                <c:pt idx="17">
                  <c:v>0</c:v>
                </c:pt>
                <c:pt idx="18">
                  <c:v>0.17241379310344829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8A-4E0B-ADAF-0F09B49CA50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8A-4E0B-ADAF-0F09B49CA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13.3'!$Y$44:$Y$60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6-4107-B6D4-DBF37BE0CA07}"/>
            </c:ext>
          </c:extLst>
        </c:ser>
        <c:ser>
          <c:idx val="1"/>
          <c:order val="1"/>
          <c:tx>
            <c:strRef>
              <c:f>'Table 13.3'!$S$62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13.3'!$Y$63:$Y$79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66-4107-B6D4-DBF37BE0C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13.3'!$Y$83:$Y$90</c:f>
              <c:numCache>
                <c:formatCode>#,##0</c:formatCode>
                <c:ptCount val="8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B-4E12-A23A-80713F089198}"/>
            </c:ext>
          </c:extLst>
        </c:ser>
        <c:ser>
          <c:idx val="1"/>
          <c:order val="1"/>
          <c:tx>
            <c:strRef>
              <c:f>'Table 13.3'!$S$92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13.3'!$Y$93:$Y$100</c:f>
              <c:numCache>
                <c:formatCode>#,##0</c:formatCode>
                <c:ptCount val="8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8B-4E12-A23A-80713F089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13.3'!$S$1</c:f>
              <c:strCache>
                <c:ptCount val="1"/>
                <c:pt idx="0">
                  <c:v>Belyuen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13.3'!$U$8:$Y$8</c:f>
              <c:numCache>
                <c:formatCode>General</c:formatCode>
                <c:ptCount val="5"/>
                <c:pt idx="0">
                  <c:v>22033</c:v>
                </c:pt>
                <c:pt idx="1">
                  <c:v>13464.92</c:v>
                </c:pt>
                <c:pt idx="2">
                  <c:v>13500</c:v>
                </c:pt>
                <c:pt idx="3">
                  <c:v>17774.490000000002</c:v>
                </c:pt>
                <c:pt idx="4">
                  <c:v>7635.97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A-42A8-B6AE-5E04A555401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A-42A8-B6AE-5E04A5554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13.3'!$T$2:$Y$2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13.3'!$T$4:$Y$4</c:f>
              <c:numCache>
                <c:formatCode>#,##0</c:formatCode>
                <c:ptCount val="6"/>
                <c:pt idx="0">
                  <c:v>9</c:v>
                </c:pt>
                <c:pt idx="1">
                  <c:v>14</c:v>
                </c:pt>
                <c:pt idx="2">
                  <c:v>15</c:v>
                </c:pt>
                <c:pt idx="3">
                  <c:v>11</c:v>
                </c:pt>
                <c:pt idx="4">
                  <c:v>17</c:v>
                </c:pt>
                <c:pt idx="5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8-4D4F-BFE6-A5331EE3D8A9}"/>
            </c:ext>
          </c:extLst>
        </c:ser>
        <c:ser>
          <c:idx val="1"/>
          <c:order val="1"/>
          <c:tx>
            <c:strRef>
              <c:f>'Table 13.3'!$S$7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13.3'!$T$2:$Y$2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13.3'!$T$7:$Y$7</c:f>
              <c:numCache>
                <c:formatCode>#,##0</c:formatCode>
                <c:ptCount val="6"/>
                <c:pt idx="0">
                  <c:v>8</c:v>
                </c:pt>
                <c:pt idx="1">
                  <c:v>9</c:v>
                </c:pt>
                <c:pt idx="2">
                  <c:v>12</c:v>
                </c:pt>
                <c:pt idx="3">
                  <c:v>10</c:v>
                </c:pt>
                <c:pt idx="4">
                  <c:v>17</c:v>
                </c:pt>
                <c:pt idx="5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8-4D4F-BFE6-A5331EE3D8A9}"/>
            </c:ext>
          </c:extLst>
        </c:ser>
        <c:ser>
          <c:idx val="2"/>
          <c:order val="2"/>
          <c:tx>
            <c:strRef>
              <c:f>'Table 13.3'!$S$11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13.3'!$T$2:$Y$2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13.3'!$T$11:$Y$11</c:f>
              <c:numCache>
                <c:formatCode>#,##0</c:formatCode>
                <c:ptCount val="6"/>
                <c:pt idx="0">
                  <c:v>14</c:v>
                </c:pt>
                <c:pt idx="1">
                  <c:v>15</c:v>
                </c:pt>
                <c:pt idx="2">
                  <c:v>15</c:v>
                </c:pt>
                <c:pt idx="3">
                  <c:v>6</c:v>
                </c:pt>
                <c:pt idx="4">
                  <c:v>21</c:v>
                </c:pt>
                <c:pt idx="5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8-4D4F-BFE6-A5331EE3D8A9}"/>
            </c:ext>
          </c:extLst>
        </c:ser>
        <c:ser>
          <c:idx val="3"/>
          <c:order val="3"/>
          <c:tx>
            <c:strRef>
              <c:f>'Table 13.3'!$S$12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13.3'!$T$2:$Y$2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13.3'!$T$12:$Y$12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F8-4D4F-BFE6-A5331EE3D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13.3'!$S$1</c:f>
              <c:strCache>
                <c:ptCount val="1"/>
                <c:pt idx="0">
                  <c:v>Belyuen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13.3'!$AA$15:$AA$33</c:f>
              <c:numCache>
                <c:formatCode>0.0%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0.13793103448275862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0.37931034482758619</c:v>
                </c:pt>
                <c:pt idx="15">
                  <c:v>0.13793103448275862</c:v>
                </c:pt>
                <c:pt idx="16">
                  <c:v>0</c:v>
                </c:pt>
                <c:pt idx="17">
                  <c:v>0</c:v>
                </c:pt>
                <c:pt idx="18">
                  <c:v>0.17241379310344829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1-4BE8-AA30-24574EDA900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A1-4BE8-AA30-24574EDA9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13.3'!$Y$44:$Y$60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ED-43F6-8CC8-31AA0F511323}"/>
            </c:ext>
          </c:extLst>
        </c:ser>
        <c:ser>
          <c:idx val="1"/>
          <c:order val="1"/>
          <c:tx>
            <c:strRef>
              <c:f>'Table 13.3'!$S$62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13.3'!$Y$63:$Y$79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ED-43F6-8CC8-31AA0F511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13.3'!$Y$83:$Y$90</c:f>
              <c:numCache>
                <c:formatCode>#,##0</c:formatCode>
                <c:ptCount val="8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95-43FA-AF0B-BB1EC1498E66}"/>
            </c:ext>
          </c:extLst>
        </c:ser>
        <c:ser>
          <c:idx val="1"/>
          <c:order val="1"/>
          <c:tx>
            <c:strRef>
              <c:f>'Table 13.3'!$S$92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13.3'!$Y$93:$Y$100</c:f>
              <c:numCache>
                <c:formatCode>#,##0</c:formatCode>
                <c:ptCount val="8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95-43FA-AF0B-BB1EC1498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13.1'!$Y$44:$Y$60</c:f>
              <c:numCache>
                <c:formatCode>#,##0</c:formatCode>
                <c:ptCount val="17"/>
                <c:pt idx="0">
                  <c:v>34</c:v>
                </c:pt>
                <c:pt idx="1">
                  <c:v>270</c:v>
                </c:pt>
                <c:pt idx="2">
                  <c:v>740</c:v>
                </c:pt>
                <c:pt idx="3">
                  <c:v>1207</c:v>
                </c:pt>
                <c:pt idx="4">
                  <c:v>2065</c:v>
                </c:pt>
                <c:pt idx="5">
                  <c:v>1779</c:v>
                </c:pt>
                <c:pt idx="6">
                  <c:v>1304</c:v>
                </c:pt>
                <c:pt idx="7">
                  <c:v>1162</c:v>
                </c:pt>
                <c:pt idx="8">
                  <c:v>1102</c:v>
                </c:pt>
                <c:pt idx="9">
                  <c:v>1011</c:v>
                </c:pt>
                <c:pt idx="10">
                  <c:v>917</c:v>
                </c:pt>
                <c:pt idx="11">
                  <c:v>732</c:v>
                </c:pt>
                <c:pt idx="12">
                  <c:v>316</c:v>
                </c:pt>
                <c:pt idx="13">
                  <c:v>103</c:v>
                </c:pt>
                <c:pt idx="14">
                  <c:v>38</c:v>
                </c:pt>
                <c:pt idx="15">
                  <c:v>10</c:v>
                </c:pt>
                <c:pt idx="1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E-48CA-9962-3ED72307D001}"/>
            </c:ext>
          </c:extLst>
        </c:ser>
        <c:ser>
          <c:idx val="1"/>
          <c:order val="1"/>
          <c:tx>
            <c:strRef>
              <c:f>'Table 13.1'!$S$62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13.1'!$Y$63:$Y$79</c:f>
              <c:numCache>
                <c:formatCode>#,##0</c:formatCode>
                <c:ptCount val="17"/>
                <c:pt idx="0">
                  <c:v>21</c:v>
                </c:pt>
                <c:pt idx="1">
                  <c:v>271</c:v>
                </c:pt>
                <c:pt idx="2">
                  <c:v>698</c:v>
                </c:pt>
                <c:pt idx="3">
                  <c:v>1264</c:v>
                </c:pt>
                <c:pt idx="4">
                  <c:v>2299</c:v>
                </c:pt>
                <c:pt idx="5">
                  <c:v>1900</c:v>
                </c:pt>
                <c:pt idx="6">
                  <c:v>1341</c:v>
                </c:pt>
                <c:pt idx="7">
                  <c:v>1112</c:v>
                </c:pt>
                <c:pt idx="8">
                  <c:v>1280</c:v>
                </c:pt>
                <c:pt idx="9">
                  <c:v>1164</c:v>
                </c:pt>
                <c:pt idx="10">
                  <c:v>986</c:v>
                </c:pt>
                <c:pt idx="11">
                  <c:v>735</c:v>
                </c:pt>
                <c:pt idx="12">
                  <c:v>289</c:v>
                </c:pt>
                <c:pt idx="13">
                  <c:v>86</c:v>
                </c:pt>
                <c:pt idx="14">
                  <c:v>28</c:v>
                </c:pt>
                <c:pt idx="15">
                  <c:v>10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E-48CA-9962-3ED72307D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13.3'!$S$1</c:f>
              <c:strCache>
                <c:ptCount val="1"/>
                <c:pt idx="0">
                  <c:v>Belyuen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13.3'!$T$2:$Y$2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13.3'!$T$8:$Y$8</c:f>
              <c:numCache>
                <c:formatCode>General</c:formatCode>
                <c:ptCount val="6"/>
                <c:pt idx="0">
                  <c:v>29520.95</c:v>
                </c:pt>
                <c:pt idx="1">
                  <c:v>22033</c:v>
                </c:pt>
                <c:pt idx="2">
                  <c:v>13464.92</c:v>
                </c:pt>
                <c:pt idx="3">
                  <c:v>13500</c:v>
                </c:pt>
                <c:pt idx="4">
                  <c:v>17774.490000000002</c:v>
                </c:pt>
                <c:pt idx="5">
                  <c:v>7635.97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0-4ED6-A47D-FEFD4226403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13.3'!$T$2:$Y$2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42021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0-4ED6-A47D-FEFD42264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13.4'!$U$4:$Y$4</c:f>
              <c:numCache>
                <c:formatCode>#,##0</c:formatCode>
                <c:ptCount val="5"/>
                <c:pt idx="0">
                  <c:v>290</c:v>
                </c:pt>
                <c:pt idx="1">
                  <c:v>242</c:v>
                </c:pt>
                <c:pt idx="2">
                  <c:v>236</c:v>
                </c:pt>
                <c:pt idx="3">
                  <c:v>414</c:v>
                </c:pt>
                <c:pt idx="4">
                  <c:v>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3-44D5-B605-728FE23EB4BA}"/>
            </c:ext>
          </c:extLst>
        </c:ser>
        <c:ser>
          <c:idx val="1"/>
          <c:order val="1"/>
          <c:tx>
            <c:strRef>
              <c:f>'Table 13.4'!$S$7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13.4'!$U$7:$Y$7</c:f>
              <c:numCache>
                <c:formatCode>#,##0</c:formatCode>
                <c:ptCount val="5"/>
                <c:pt idx="0">
                  <c:v>217</c:v>
                </c:pt>
                <c:pt idx="1">
                  <c:v>168</c:v>
                </c:pt>
                <c:pt idx="2">
                  <c:v>172</c:v>
                </c:pt>
                <c:pt idx="3">
                  <c:v>271</c:v>
                </c:pt>
                <c:pt idx="4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3-44D5-B605-728FE23EB4BA}"/>
            </c:ext>
          </c:extLst>
        </c:ser>
        <c:ser>
          <c:idx val="2"/>
          <c:order val="2"/>
          <c:tx>
            <c:strRef>
              <c:f>'Table 13.4'!$S$11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13.4'!$U$11:$Y$11</c:f>
              <c:numCache>
                <c:formatCode>#,##0</c:formatCode>
                <c:ptCount val="5"/>
                <c:pt idx="0">
                  <c:v>284</c:v>
                </c:pt>
                <c:pt idx="1">
                  <c:v>241</c:v>
                </c:pt>
                <c:pt idx="2">
                  <c:v>232</c:v>
                </c:pt>
                <c:pt idx="3">
                  <c:v>406</c:v>
                </c:pt>
                <c:pt idx="4">
                  <c:v>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43-44D5-B605-728FE23EB4BA}"/>
            </c:ext>
          </c:extLst>
        </c:ser>
        <c:ser>
          <c:idx val="3"/>
          <c:order val="3"/>
          <c:tx>
            <c:strRef>
              <c:f>'Table 13.4'!$S$12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13.4'!$U$12:$Y$12</c:f>
              <c:numCache>
                <c:formatCode>#,##0</c:formatCode>
                <c:ptCount val="5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16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43-44D5-B605-728FE23EB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13.4'!$S$1</c:f>
              <c:strCache>
                <c:ptCount val="1"/>
                <c:pt idx="0">
                  <c:v>Central Desert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13.4'!$AA$15:$AA$33</c:f>
              <c:numCache>
                <c:formatCode>0.0%</c:formatCode>
                <c:ptCount val="19"/>
                <c:pt idx="0">
                  <c:v>3.7094281298299843E-2</c:v>
                </c:pt>
                <c:pt idx="1">
                  <c:v>1.7001545595054096E-2</c:v>
                </c:pt>
                <c:pt idx="2">
                  <c:v>0</c:v>
                </c:pt>
                <c:pt idx="3">
                  <c:v>0</c:v>
                </c:pt>
                <c:pt idx="4">
                  <c:v>1.8547140649149921E-2</c:v>
                </c:pt>
                <c:pt idx="5">
                  <c:v>6.1823802163833074E-3</c:v>
                </c:pt>
                <c:pt idx="6">
                  <c:v>9.8918083462132919E-2</c:v>
                </c:pt>
                <c:pt idx="7">
                  <c:v>3.4003091190108192E-2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2.472952086553323E-2</c:v>
                </c:pt>
                <c:pt idx="12">
                  <c:v>9.8918083462132919E-2</c:v>
                </c:pt>
                <c:pt idx="13">
                  <c:v>1.8547140649149921E-2</c:v>
                </c:pt>
                <c:pt idx="14">
                  <c:v>0.20401854714064915</c:v>
                </c:pt>
                <c:pt idx="15">
                  <c:v>0.12982998454404945</c:v>
                </c:pt>
                <c:pt idx="16">
                  <c:v>0.11591962905718702</c:v>
                </c:pt>
                <c:pt idx="17">
                  <c:v>2.6275115919629059E-2</c:v>
                </c:pt>
                <c:pt idx="18">
                  <c:v>9.1190108191653782E-2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A-448F-AF64-4173CB45887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A-448F-AF64-4173CB458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13.4'!$Y$44:$Y$60</c:f>
              <c:numCache>
                <c:formatCode>#,##0</c:formatCode>
                <c:ptCount val="17"/>
                <c:pt idx="0">
                  <c:v>0</c:v>
                </c:pt>
                <c:pt idx="1">
                  <c:v>10</c:v>
                </c:pt>
                <c:pt idx="2">
                  <c:v>15</c:v>
                </c:pt>
                <c:pt idx="3">
                  <c:v>45</c:v>
                </c:pt>
                <c:pt idx="4">
                  <c:v>39</c:v>
                </c:pt>
                <c:pt idx="5">
                  <c:v>46</c:v>
                </c:pt>
                <c:pt idx="6">
                  <c:v>25</c:v>
                </c:pt>
                <c:pt idx="7">
                  <c:v>50</c:v>
                </c:pt>
                <c:pt idx="8">
                  <c:v>24</c:v>
                </c:pt>
                <c:pt idx="9">
                  <c:v>22</c:v>
                </c:pt>
                <c:pt idx="10">
                  <c:v>22</c:v>
                </c:pt>
                <c:pt idx="11">
                  <c:v>12</c:v>
                </c:pt>
                <c:pt idx="12">
                  <c:v>15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C-42FA-A871-EEF38B39C08E}"/>
            </c:ext>
          </c:extLst>
        </c:ser>
        <c:ser>
          <c:idx val="1"/>
          <c:order val="1"/>
          <c:tx>
            <c:strRef>
              <c:f>'Table 13.4'!$S$62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13.4'!$Y$63:$Y$79</c:f>
              <c:numCache>
                <c:formatCode>#,##0</c:formatCode>
                <c:ptCount val="17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36</c:v>
                </c:pt>
                <c:pt idx="4">
                  <c:v>44</c:v>
                </c:pt>
                <c:pt idx="5">
                  <c:v>53</c:v>
                </c:pt>
                <c:pt idx="6">
                  <c:v>35</c:v>
                </c:pt>
                <c:pt idx="7">
                  <c:v>32</c:v>
                </c:pt>
                <c:pt idx="8">
                  <c:v>34</c:v>
                </c:pt>
                <c:pt idx="9">
                  <c:v>27</c:v>
                </c:pt>
                <c:pt idx="10">
                  <c:v>20</c:v>
                </c:pt>
                <c:pt idx="11">
                  <c:v>15</c:v>
                </c:pt>
                <c:pt idx="12">
                  <c:v>10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4C-42FA-A871-EEF38B39C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13.4'!$Y$83:$Y$90</c:f>
              <c:numCache>
                <c:formatCode>#,##0</c:formatCode>
                <c:ptCount val="8"/>
                <c:pt idx="0">
                  <c:v>15</c:v>
                </c:pt>
                <c:pt idx="1">
                  <c:v>22</c:v>
                </c:pt>
                <c:pt idx="2">
                  <c:v>12</c:v>
                </c:pt>
                <c:pt idx="3">
                  <c:v>40</c:v>
                </c:pt>
                <c:pt idx="4">
                  <c:v>5</c:v>
                </c:pt>
                <c:pt idx="5">
                  <c:v>11</c:v>
                </c:pt>
                <c:pt idx="6">
                  <c:v>3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FC-48E8-9493-661E79F8DDEC}"/>
            </c:ext>
          </c:extLst>
        </c:ser>
        <c:ser>
          <c:idx val="1"/>
          <c:order val="1"/>
          <c:tx>
            <c:strRef>
              <c:f>'Table 13.4'!$S$92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13.4'!$Y$93:$Y$100</c:f>
              <c:numCache>
                <c:formatCode>#,##0</c:formatCode>
                <c:ptCount val="8"/>
                <c:pt idx="0">
                  <c:v>16</c:v>
                </c:pt>
                <c:pt idx="1">
                  <c:v>52</c:v>
                </c:pt>
                <c:pt idx="2">
                  <c:v>0</c:v>
                </c:pt>
                <c:pt idx="3">
                  <c:v>43</c:v>
                </c:pt>
                <c:pt idx="4">
                  <c:v>18</c:v>
                </c:pt>
                <c:pt idx="5">
                  <c:v>7</c:v>
                </c:pt>
                <c:pt idx="6">
                  <c:v>0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FC-48E8-9493-661E79F8D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13.4'!$S$1</c:f>
              <c:strCache>
                <c:ptCount val="1"/>
                <c:pt idx="0">
                  <c:v>Central Desert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13.4'!$U$8:$Y$8</c:f>
              <c:numCache>
                <c:formatCode>General</c:formatCode>
                <c:ptCount val="5"/>
                <c:pt idx="0">
                  <c:v>25538.62</c:v>
                </c:pt>
                <c:pt idx="1">
                  <c:v>23996.45</c:v>
                </c:pt>
                <c:pt idx="2">
                  <c:v>19419.52</c:v>
                </c:pt>
                <c:pt idx="3">
                  <c:v>32255</c:v>
                </c:pt>
                <c:pt idx="4">
                  <c:v>26949.759999999998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D-4531-B537-0B8E5B34A1C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D-4531-B537-0B8E5B34A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13.4'!$T$2:$Y$2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13.4'!$T$4:$Y$4</c:f>
              <c:numCache>
                <c:formatCode>#,##0</c:formatCode>
                <c:ptCount val="6"/>
                <c:pt idx="0">
                  <c:v>314</c:v>
                </c:pt>
                <c:pt idx="1">
                  <c:v>290</c:v>
                </c:pt>
                <c:pt idx="2">
                  <c:v>242</c:v>
                </c:pt>
                <c:pt idx="3">
                  <c:v>236</c:v>
                </c:pt>
                <c:pt idx="4">
                  <c:v>414</c:v>
                </c:pt>
                <c:pt idx="5">
                  <c:v>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A-4DA1-B7AD-FCA31C5AFADF}"/>
            </c:ext>
          </c:extLst>
        </c:ser>
        <c:ser>
          <c:idx val="1"/>
          <c:order val="1"/>
          <c:tx>
            <c:strRef>
              <c:f>'Table 13.4'!$S$7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13.4'!$T$2:$Y$2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13.4'!$T$7:$Y$7</c:f>
              <c:numCache>
                <c:formatCode>#,##0</c:formatCode>
                <c:ptCount val="6"/>
                <c:pt idx="0">
                  <c:v>223</c:v>
                </c:pt>
                <c:pt idx="1">
                  <c:v>217</c:v>
                </c:pt>
                <c:pt idx="2">
                  <c:v>168</c:v>
                </c:pt>
                <c:pt idx="3">
                  <c:v>172</c:v>
                </c:pt>
                <c:pt idx="4">
                  <c:v>271</c:v>
                </c:pt>
                <c:pt idx="5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A-4DA1-B7AD-FCA31C5AFADF}"/>
            </c:ext>
          </c:extLst>
        </c:ser>
        <c:ser>
          <c:idx val="2"/>
          <c:order val="2"/>
          <c:tx>
            <c:strRef>
              <c:f>'Table 13.4'!$S$11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13.4'!$T$2:$Y$2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13.4'!$T$11:$Y$11</c:f>
              <c:numCache>
                <c:formatCode>#,##0</c:formatCode>
                <c:ptCount val="6"/>
                <c:pt idx="0">
                  <c:v>308</c:v>
                </c:pt>
                <c:pt idx="1">
                  <c:v>284</c:v>
                </c:pt>
                <c:pt idx="2">
                  <c:v>241</c:v>
                </c:pt>
                <c:pt idx="3">
                  <c:v>232</c:v>
                </c:pt>
                <c:pt idx="4">
                  <c:v>406</c:v>
                </c:pt>
                <c:pt idx="5">
                  <c:v>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9A-4DA1-B7AD-FCA31C5AFADF}"/>
            </c:ext>
          </c:extLst>
        </c:ser>
        <c:ser>
          <c:idx val="3"/>
          <c:order val="3"/>
          <c:tx>
            <c:strRef>
              <c:f>'Table 13.4'!$S$12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13.4'!$T$2:$Y$2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13.4'!$T$12:$Y$12</c:f>
              <c:numCache>
                <c:formatCode>#,##0</c:formatCode>
                <c:ptCount val="6"/>
                <c:pt idx="0">
                  <c:v>5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16</c:v>
                </c:pt>
                <c:pt idx="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9A-4DA1-B7AD-FCA31C5AF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13.4'!$S$1</c:f>
              <c:strCache>
                <c:ptCount val="1"/>
                <c:pt idx="0">
                  <c:v>Central Desert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13.4'!$AA$15:$AA$33</c:f>
              <c:numCache>
                <c:formatCode>0.0%</c:formatCode>
                <c:ptCount val="19"/>
                <c:pt idx="0">
                  <c:v>3.7094281298299843E-2</c:v>
                </c:pt>
                <c:pt idx="1">
                  <c:v>1.7001545595054096E-2</c:v>
                </c:pt>
                <c:pt idx="2">
                  <c:v>0</c:v>
                </c:pt>
                <c:pt idx="3">
                  <c:v>0</c:v>
                </c:pt>
                <c:pt idx="4">
                  <c:v>1.8547140649149921E-2</c:v>
                </c:pt>
                <c:pt idx="5">
                  <c:v>6.1823802163833074E-3</c:v>
                </c:pt>
                <c:pt idx="6">
                  <c:v>9.8918083462132919E-2</c:v>
                </c:pt>
                <c:pt idx="7">
                  <c:v>3.4003091190108192E-2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2.472952086553323E-2</c:v>
                </c:pt>
                <c:pt idx="12">
                  <c:v>9.8918083462132919E-2</c:v>
                </c:pt>
                <c:pt idx="13">
                  <c:v>1.8547140649149921E-2</c:v>
                </c:pt>
                <c:pt idx="14">
                  <c:v>0.20401854714064915</c:v>
                </c:pt>
                <c:pt idx="15">
                  <c:v>0.12982998454404945</c:v>
                </c:pt>
                <c:pt idx="16">
                  <c:v>0.11591962905718702</c:v>
                </c:pt>
                <c:pt idx="17">
                  <c:v>2.6275115919629059E-2</c:v>
                </c:pt>
                <c:pt idx="18">
                  <c:v>9.1190108191653782E-2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0-40D1-A076-EE8C82C3170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0-40D1-A076-EE8C82C31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13.4'!$Y$44:$Y$60</c:f>
              <c:numCache>
                <c:formatCode>#,##0</c:formatCode>
                <c:ptCount val="17"/>
                <c:pt idx="0">
                  <c:v>0</c:v>
                </c:pt>
                <c:pt idx="1">
                  <c:v>10</c:v>
                </c:pt>
                <c:pt idx="2">
                  <c:v>15</c:v>
                </c:pt>
                <c:pt idx="3">
                  <c:v>45</c:v>
                </c:pt>
                <c:pt idx="4">
                  <c:v>39</c:v>
                </c:pt>
                <c:pt idx="5">
                  <c:v>46</c:v>
                </c:pt>
                <c:pt idx="6">
                  <c:v>25</c:v>
                </c:pt>
                <c:pt idx="7">
                  <c:v>50</c:v>
                </c:pt>
                <c:pt idx="8">
                  <c:v>24</c:v>
                </c:pt>
                <c:pt idx="9">
                  <c:v>22</c:v>
                </c:pt>
                <c:pt idx="10">
                  <c:v>22</c:v>
                </c:pt>
                <c:pt idx="11">
                  <c:v>12</c:v>
                </c:pt>
                <c:pt idx="12">
                  <c:v>15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EE-4401-AA78-012C07CACD92}"/>
            </c:ext>
          </c:extLst>
        </c:ser>
        <c:ser>
          <c:idx val="1"/>
          <c:order val="1"/>
          <c:tx>
            <c:strRef>
              <c:f>'Table 13.4'!$S$62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13.4'!$Y$63:$Y$79</c:f>
              <c:numCache>
                <c:formatCode>#,##0</c:formatCode>
                <c:ptCount val="17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36</c:v>
                </c:pt>
                <c:pt idx="4">
                  <c:v>44</c:v>
                </c:pt>
                <c:pt idx="5">
                  <c:v>53</c:v>
                </c:pt>
                <c:pt idx="6">
                  <c:v>35</c:v>
                </c:pt>
                <c:pt idx="7">
                  <c:v>32</c:v>
                </c:pt>
                <c:pt idx="8">
                  <c:v>34</c:v>
                </c:pt>
                <c:pt idx="9">
                  <c:v>27</c:v>
                </c:pt>
                <c:pt idx="10">
                  <c:v>20</c:v>
                </c:pt>
                <c:pt idx="11">
                  <c:v>15</c:v>
                </c:pt>
                <c:pt idx="12">
                  <c:v>10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EE-4401-AA78-012C07CAC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13.4'!$Y$83:$Y$90</c:f>
              <c:numCache>
                <c:formatCode>#,##0</c:formatCode>
                <c:ptCount val="8"/>
                <c:pt idx="0">
                  <c:v>15</c:v>
                </c:pt>
                <c:pt idx="1">
                  <c:v>22</c:v>
                </c:pt>
                <c:pt idx="2">
                  <c:v>12</c:v>
                </c:pt>
                <c:pt idx="3">
                  <c:v>40</c:v>
                </c:pt>
                <c:pt idx="4">
                  <c:v>5</c:v>
                </c:pt>
                <c:pt idx="5">
                  <c:v>11</c:v>
                </c:pt>
                <c:pt idx="6">
                  <c:v>3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22-4BA5-99ED-4733967050C2}"/>
            </c:ext>
          </c:extLst>
        </c:ser>
        <c:ser>
          <c:idx val="1"/>
          <c:order val="1"/>
          <c:tx>
            <c:strRef>
              <c:f>'Table 13.4'!$S$92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13.4'!$Y$93:$Y$100</c:f>
              <c:numCache>
                <c:formatCode>#,##0</c:formatCode>
                <c:ptCount val="8"/>
                <c:pt idx="0">
                  <c:v>16</c:v>
                </c:pt>
                <c:pt idx="1">
                  <c:v>52</c:v>
                </c:pt>
                <c:pt idx="2">
                  <c:v>0</c:v>
                </c:pt>
                <c:pt idx="3">
                  <c:v>43</c:v>
                </c:pt>
                <c:pt idx="4">
                  <c:v>18</c:v>
                </c:pt>
                <c:pt idx="5">
                  <c:v>7</c:v>
                </c:pt>
                <c:pt idx="6">
                  <c:v>0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22-4BA5-99ED-473396705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13.1'!$Y$83:$Y$90</c:f>
              <c:numCache>
                <c:formatCode>#,##0</c:formatCode>
                <c:ptCount val="8"/>
                <c:pt idx="0">
                  <c:v>807</c:v>
                </c:pt>
                <c:pt idx="1">
                  <c:v>1064</c:v>
                </c:pt>
                <c:pt idx="2">
                  <c:v>1561</c:v>
                </c:pt>
                <c:pt idx="3">
                  <c:v>1232</c:v>
                </c:pt>
                <c:pt idx="4">
                  <c:v>409</c:v>
                </c:pt>
                <c:pt idx="5">
                  <c:v>348</c:v>
                </c:pt>
                <c:pt idx="6">
                  <c:v>540</c:v>
                </c:pt>
                <c:pt idx="7">
                  <c:v>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68-4E02-B396-07858C4F0C98}"/>
            </c:ext>
          </c:extLst>
        </c:ser>
        <c:ser>
          <c:idx val="1"/>
          <c:order val="1"/>
          <c:tx>
            <c:strRef>
              <c:f>'Table 13.1'!$S$92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13.1'!$Y$93:$Y$100</c:f>
              <c:numCache>
                <c:formatCode>#,##0</c:formatCode>
                <c:ptCount val="8"/>
                <c:pt idx="0">
                  <c:v>752</c:v>
                </c:pt>
                <c:pt idx="1">
                  <c:v>2067</c:v>
                </c:pt>
                <c:pt idx="2">
                  <c:v>225</c:v>
                </c:pt>
                <c:pt idx="3">
                  <c:v>1411</c:v>
                </c:pt>
                <c:pt idx="4">
                  <c:v>1561</c:v>
                </c:pt>
                <c:pt idx="5">
                  <c:v>590</c:v>
                </c:pt>
                <c:pt idx="6">
                  <c:v>49</c:v>
                </c:pt>
                <c:pt idx="7">
                  <c:v>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68-4E02-B396-07858C4F0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13.4'!$S$1</c:f>
              <c:strCache>
                <c:ptCount val="1"/>
                <c:pt idx="0">
                  <c:v>Central Desert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13.4'!$T$2:$Y$2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13.4'!$T$8:$Y$8</c:f>
              <c:numCache>
                <c:formatCode>General</c:formatCode>
                <c:ptCount val="6"/>
                <c:pt idx="0">
                  <c:v>19029.900000000001</c:v>
                </c:pt>
                <c:pt idx="1">
                  <c:v>25538.62</c:v>
                </c:pt>
                <c:pt idx="2">
                  <c:v>23996.45</c:v>
                </c:pt>
                <c:pt idx="3">
                  <c:v>19419.52</c:v>
                </c:pt>
                <c:pt idx="4">
                  <c:v>32255</c:v>
                </c:pt>
                <c:pt idx="5">
                  <c:v>26949.759999999998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A-4FCC-8C06-6F7A8C2532D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13.4'!$T$2:$Y$2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42021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A-4FCC-8C06-6F7A8C253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13.5'!$U$4:$Y$4</c:f>
              <c:numCache>
                <c:formatCode>#,##0</c:formatCode>
                <c:ptCount val="5"/>
                <c:pt idx="0">
                  <c:v>698</c:v>
                </c:pt>
                <c:pt idx="1">
                  <c:v>791</c:v>
                </c:pt>
                <c:pt idx="2">
                  <c:v>714</c:v>
                </c:pt>
                <c:pt idx="3">
                  <c:v>711</c:v>
                </c:pt>
                <c:pt idx="4">
                  <c:v>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A-43AB-847D-06BD4336E568}"/>
            </c:ext>
          </c:extLst>
        </c:ser>
        <c:ser>
          <c:idx val="1"/>
          <c:order val="1"/>
          <c:tx>
            <c:strRef>
              <c:f>'Table 13.5'!$S$7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13.5'!$U$7:$Y$7</c:f>
              <c:numCache>
                <c:formatCode>#,##0</c:formatCode>
                <c:ptCount val="5"/>
                <c:pt idx="0">
                  <c:v>459</c:v>
                </c:pt>
                <c:pt idx="1">
                  <c:v>497</c:v>
                </c:pt>
                <c:pt idx="2">
                  <c:v>481</c:v>
                </c:pt>
                <c:pt idx="3">
                  <c:v>462</c:v>
                </c:pt>
                <c:pt idx="4">
                  <c:v>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A-43AB-847D-06BD4336E568}"/>
            </c:ext>
          </c:extLst>
        </c:ser>
        <c:ser>
          <c:idx val="2"/>
          <c:order val="2"/>
          <c:tx>
            <c:strRef>
              <c:f>'Table 13.5'!$S$11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13.5'!$U$11:$Y$11</c:f>
              <c:numCache>
                <c:formatCode>#,##0</c:formatCode>
                <c:ptCount val="5"/>
                <c:pt idx="0">
                  <c:v>607</c:v>
                </c:pt>
                <c:pt idx="1">
                  <c:v>695</c:v>
                </c:pt>
                <c:pt idx="2">
                  <c:v>630</c:v>
                </c:pt>
                <c:pt idx="3">
                  <c:v>635</c:v>
                </c:pt>
                <c:pt idx="4">
                  <c:v>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EA-43AB-847D-06BD4336E568}"/>
            </c:ext>
          </c:extLst>
        </c:ser>
        <c:ser>
          <c:idx val="3"/>
          <c:order val="3"/>
          <c:tx>
            <c:strRef>
              <c:f>'Table 13.5'!$S$12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13.5'!$U$12:$Y$12</c:f>
              <c:numCache>
                <c:formatCode>#,##0</c:formatCode>
                <c:ptCount val="5"/>
                <c:pt idx="0">
                  <c:v>97</c:v>
                </c:pt>
                <c:pt idx="1">
                  <c:v>94</c:v>
                </c:pt>
                <c:pt idx="2">
                  <c:v>83</c:v>
                </c:pt>
                <c:pt idx="3">
                  <c:v>79</c:v>
                </c:pt>
                <c:pt idx="4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EA-43AB-847D-06BD4336E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13.5'!$S$1</c:f>
              <c:strCache>
                <c:ptCount val="1"/>
                <c:pt idx="0">
                  <c:v>Coomalie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13.5'!$AA$15:$AA$33</c:f>
              <c:numCache>
                <c:formatCode>0.0%</c:formatCode>
                <c:ptCount val="19"/>
                <c:pt idx="0">
                  <c:v>8.1575246132208151E-2</c:v>
                </c:pt>
                <c:pt idx="1">
                  <c:v>2.9535864978902954E-2</c:v>
                </c:pt>
                <c:pt idx="2">
                  <c:v>2.2503516174402251E-2</c:v>
                </c:pt>
                <c:pt idx="3">
                  <c:v>4.2194092827004216E-3</c:v>
                </c:pt>
                <c:pt idx="4">
                  <c:v>7.3136427566807313E-2</c:v>
                </c:pt>
                <c:pt idx="5">
                  <c:v>1.969057665260197E-2</c:v>
                </c:pt>
                <c:pt idx="6">
                  <c:v>3.0942334739803096E-2</c:v>
                </c:pt>
                <c:pt idx="7">
                  <c:v>4.2194092827004218E-2</c:v>
                </c:pt>
                <c:pt idx="8">
                  <c:v>5.2039381153305204E-2</c:v>
                </c:pt>
                <c:pt idx="9">
                  <c:v>0</c:v>
                </c:pt>
                <c:pt idx="10">
                  <c:v>3.5161744022503515E-2</c:v>
                </c:pt>
                <c:pt idx="11">
                  <c:v>2.5316455696202531E-2</c:v>
                </c:pt>
                <c:pt idx="12">
                  <c:v>3.3755274261603373E-2</c:v>
                </c:pt>
                <c:pt idx="13">
                  <c:v>6.8917018284106887E-2</c:v>
                </c:pt>
                <c:pt idx="14">
                  <c:v>8.0168776371308023E-2</c:v>
                </c:pt>
                <c:pt idx="15">
                  <c:v>0.2109704641350211</c:v>
                </c:pt>
                <c:pt idx="16">
                  <c:v>3.3755274261603373E-2</c:v>
                </c:pt>
                <c:pt idx="17">
                  <c:v>2.2503516174402251E-2</c:v>
                </c:pt>
                <c:pt idx="18">
                  <c:v>3.2348804500703238E-2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F8-469F-B9DC-B36357B678D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F8-469F-B9DC-B36357B67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13.5'!$Y$44:$Y$60</c:f>
              <c:numCache>
                <c:formatCode>#,##0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26</c:v>
                </c:pt>
                <c:pt idx="3">
                  <c:v>29</c:v>
                </c:pt>
                <c:pt idx="4">
                  <c:v>50</c:v>
                </c:pt>
                <c:pt idx="5">
                  <c:v>28</c:v>
                </c:pt>
                <c:pt idx="6">
                  <c:v>32</c:v>
                </c:pt>
                <c:pt idx="7">
                  <c:v>27</c:v>
                </c:pt>
                <c:pt idx="8">
                  <c:v>50</c:v>
                </c:pt>
                <c:pt idx="9">
                  <c:v>57</c:v>
                </c:pt>
                <c:pt idx="10">
                  <c:v>37</c:v>
                </c:pt>
                <c:pt idx="11">
                  <c:v>35</c:v>
                </c:pt>
                <c:pt idx="12">
                  <c:v>23</c:v>
                </c:pt>
                <c:pt idx="13">
                  <c:v>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6-4CB5-9DCD-ABB1D42454B2}"/>
            </c:ext>
          </c:extLst>
        </c:ser>
        <c:ser>
          <c:idx val="1"/>
          <c:order val="1"/>
          <c:tx>
            <c:strRef>
              <c:f>'Table 13.5'!$S$62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13.5'!$Y$63:$Y$79</c:f>
              <c:numCache>
                <c:formatCode>#,##0</c:formatCode>
                <c:ptCount val="17"/>
                <c:pt idx="0">
                  <c:v>0</c:v>
                </c:pt>
                <c:pt idx="1">
                  <c:v>6</c:v>
                </c:pt>
                <c:pt idx="2">
                  <c:v>18</c:v>
                </c:pt>
                <c:pt idx="3">
                  <c:v>13</c:v>
                </c:pt>
                <c:pt idx="4">
                  <c:v>44</c:v>
                </c:pt>
                <c:pt idx="5">
                  <c:v>23</c:v>
                </c:pt>
                <c:pt idx="6">
                  <c:v>31</c:v>
                </c:pt>
                <c:pt idx="7">
                  <c:v>13</c:v>
                </c:pt>
                <c:pt idx="8">
                  <c:v>40</c:v>
                </c:pt>
                <c:pt idx="9">
                  <c:v>31</c:v>
                </c:pt>
                <c:pt idx="10">
                  <c:v>37</c:v>
                </c:pt>
                <c:pt idx="11">
                  <c:v>29</c:v>
                </c:pt>
                <c:pt idx="12">
                  <c:v>15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56-4CB5-9DCD-ABB1D4245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13.5'!$Y$83:$Y$90</c:f>
              <c:numCache>
                <c:formatCode>#,##0</c:formatCode>
                <c:ptCount val="8"/>
                <c:pt idx="0">
                  <c:v>23</c:v>
                </c:pt>
                <c:pt idx="1">
                  <c:v>23</c:v>
                </c:pt>
                <c:pt idx="2">
                  <c:v>44</c:v>
                </c:pt>
                <c:pt idx="3">
                  <c:v>16</c:v>
                </c:pt>
                <c:pt idx="4">
                  <c:v>3</c:v>
                </c:pt>
                <c:pt idx="5">
                  <c:v>3</c:v>
                </c:pt>
                <c:pt idx="6">
                  <c:v>45</c:v>
                </c:pt>
                <c:pt idx="7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CC-4817-8FB3-17462BD862ED}"/>
            </c:ext>
          </c:extLst>
        </c:ser>
        <c:ser>
          <c:idx val="1"/>
          <c:order val="1"/>
          <c:tx>
            <c:strRef>
              <c:f>'Table 13.5'!$S$92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13.5'!$Y$93:$Y$100</c:f>
              <c:numCache>
                <c:formatCode>#,##0</c:formatCode>
                <c:ptCount val="8"/>
                <c:pt idx="0">
                  <c:v>15</c:v>
                </c:pt>
                <c:pt idx="1">
                  <c:v>37</c:v>
                </c:pt>
                <c:pt idx="2">
                  <c:v>6</c:v>
                </c:pt>
                <c:pt idx="3">
                  <c:v>32</c:v>
                </c:pt>
                <c:pt idx="4">
                  <c:v>42</c:v>
                </c:pt>
                <c:pt idx="5">
                  <c:v>13</c:v>
                </c:pt>
                <c:pt idx="6">
                  <c:v>6</c:v>
                </c:pt>
                <c:pt idx="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CC-4817-8FB3-17462BD86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13.5'!$S$1</c:f>
              <c:strCache>
                <c:ptCount val="1"/>
                <c:pt idx="0">
                  <c:v>Coomalie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13.5'!$U$8:$Y$8</c:f>
              <c:numCache>
                <c:formatCode>General</c:formatCode>
                <c:ptCount val="5"/>
                <c:pt idx="0">
                  <c:v>42681.07</c:v>
                </c:pt>
                <c:pt idx="1">
                  <c:v>41254.589999999997</c:v>
                </c:pt>
                <c:pt idx="2">
                  <c:v>42779</c:v>
                </c:pt>
                <c:pt idx="3">
                  <c:v>43007.5</c:v>
                </c:pt>
                <c:pt idx="4">
                  <c:v>45746.67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3-4ED0-8048-D79FB6BF270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3-4ED0-8048-D79FB6BF2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13.5'!$T$2:$Y$2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13.5'!$T$4:$Y$4</c:f>
              <c:numCache>
                <c:formatCode>#,##0</c:formatCode>
                <c:ptCount val="6"/>
                <c:pt idx="0">
                  <c:v>632</c:v>
                </c:pt>
                <c:pt idx="1">
                  <c:v>698</c:v>
                </c:pt>
                <c:pt idx="2">
                  <c:v>791</c:v>
                </c:pt>
                <c:pt idx="3">
                  <c:v>714</c:v>
                </c:pt>
                <c:pt idx="4">
                  <c:v>711</c:v>
                </c:pt>
                <c:pt idx="5">
                  <c:v>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2-4ECE-8E1B-8A5B70596FDE}"/>
            </c:ext>
          </c:extLst>
        </c:ser>
        <c:ser>
          <c:idx val="1"/>
          <c:order val="1"/>
          <c:tx>
            <c:strRef>
              <c:f>'Table 13.5'!$S$7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13.5'!$T$2:$Y$2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13.5'!$T$7:$Y$7</c:f>
              <c:numCache>
                <c:formatCode>#,##0</c:formatCode>
                <c:ptCount val="6"/>
                <c:pt idx="0">
                  <c:v>436</c:v>
                </c:pt>
                <c:pt idx="1">
                  <c:v>459</c:v>
                </c:pt>
                <c:pt idx="2">
                  <c:v>497</c:v>
                </c:pt>
                <c:pt idx="3">
                  <c:v>481</c:v>
                </c:pt>
                <c:pt idx="4">
                  <c:v>462</c:v>
                </c:pt>
                <c:pt idx="5">
                  <c:v>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2-4ECE-8E1B-8A5B70596FDE}"/>
            </c:ext>
          </c:extLst>
        </c:ser>
        <c:ser>
          <c:idx val="2"/>
          <c:order val="2"/>
          <c:tx>
            <c:strRef>
              <c:f>'Table 13.5'!$S$11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13.5'!$T$2:$Y$2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13.5'!$T$11:$Y$11</c:f>
              <c:numCache>
                <c:formatCode>#,##0</c:formatCode>
                <c:ptCount val="6"/>
                <c:pt idx="0">
                  <c:v>543</c:v>
                </c:pt>
                <c:pt idx="1">
                  <c:v>607</c:v>
                </c:pt>
                <c:pt idx="2">
                  <c:v>695</c:v>
                </c:pt>
                <c:pt idx="3">
                  <c:v>630</c:v>
                </c:pt>
                <c:pt idx="4">
                  <c:v>635</c:v>
                </c:pt>
                <c:pt idx="5">
                  <c:v>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E2-4ECE-8E1B-8A5B70596FDE}"/>
            </c:ext>
          </c:extLst>
        </c:ser>
        <c:ser>
          <c:idx val="3"/>
          <c:order val="3"/>
          <c:tx>
            <c:strRef>
              <c:f>'Table 13.5'!$S$12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13.5'!$T$2:$Y$2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13.5'!$T$12:$Y$12</c:f>
              <c:numCache>
                <c:formatCode>#,##0</c:formatCode>
                <c:ptCount val="6"/>
                <c:pt idx="0">
                  <c:v>95</c:v>
                </c:pt>
                <c:pt idx="1">
                  <c:v>97</c:v>
                </c:pt>
                <c:pt idx="2">
                  <c:v>94</c:v>
                </c:pt>
                <c:pt idx="3">
                  <c:v>83</c:v>
                </c:pt>
                <c:pt idx="4">
                  <c:v>79</c:v>
                </c:pt>
                <c:pt idx="5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E2-4ECE-8E1B-8A5B70596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13.5'!$S$1</c:f>
              <c:strCache>
                <c:ptCount val="1"/>
                <c:pt idx="0">
                  <c:v>Coomalie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13.5'!$AA$15:$AA$33</c:f>
              <c:numCache>
                <c:formatCode>0.0%</c:formatCode>
                <c:ptCount val="19"/>
                <c:pt idx="0">
                  <c:v>8.1575246132208151E-2</c:v>
                </c:pt>
                <c:pt idx="1">
                  <c:v>2.9535864978902954E-2</c:v>
                </c:pt>
                <c:pt idx="2">
                  <c:v>2.2503516174402251E-2</c:v>
                </c:pt>
                <c:pt idx="3">
                  <c:v>4.2194092827004216E-3</c:v>
                </c:pt>
                <c:pt idx="4">
                  <c:v>7.3136427566807313E-2</c:v>
                </c:pt>
                <c:pt idx="5">
                  <c:v>1.969057665260197E-2</c:v>
                </c:pt>
                <c:pt idx="6">
                  <c:v>3.0942334739803096E-2</c:v>
                </c:pt>
                <c:pt idx="7">
                  <c:v>4.2194092827004218E-2</c:v>
                </c:pt>
                <c:pt idx="8">
                  <c:v>5.2039381153305204E-2</c:v>
                </c:pt>
                <c:pt idx="9">
                  <c:v>0</c:v>
                </c:pt>
                <c:pt idx="10">
                  <c:v>3.5161744022503515E-2</c:v>
                </c:pt>
                <c:pt idx="11">
                  <c:v>2.5316455696202531E-2</c:v>
                </c:pt>
                <c:pt idx="12">
                  <c:v>3.3755274261603373E-2</c:v>
                </c:pt>
                <c:pt idx="13">
                  <c:v>6.8917018284106887E-2</c:v>
                </c:pt>
                <c:pt idx="14">
                  <c:v>8.0168776371308023E-2</c:v>
                </c:pt>
                <c:pt idx="15">
                  <c:v>0.2109704641350211</c:v>
                </c:pt>
                <c:pt idx="16">
                  <c:v>3.3755274261603373E-2</c:v>
                </c:pt>
                <c:pt idx="17">
                  <c:v>2.2503516174402251E-2</c:v>
                </c:pt>
                <c:pt idx="18">
                  <c:v>3.2348804500703238E-2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64-4D5E-8E65-4604D48A282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64-4D5E-8E65-4604D48A2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13.5'!$Y$44:$Y$60</c:f>
              <c:numCache>
                <c:formatCode>#,##0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26</c:v>
                </c:pt>
                <c:pt idx="3">
                  <c:v>29</c:v>
                </c:pt>
                <c:pt idx="4">
                  <c:v>50</c:v>
                </c:pt>
                <c:pt idx="5">
                  <c:v>28</c:v>
                </c:pt>
                <c:pt idx="6">
                  <c:v>32</c:v>
                </c:pt>
                <c:pt idx="7">
                  <c:v>27</c:v>
                </c:pt>
                <c:pt idx="8">
                  <c:v>50</c:v>
                </c:pt>
                <c:pt idx="9">
                  <c:v>57</c:v>
                </c:pt>
                <c:pt idx="10">
                  <c:v>37</c:v>
                </c:pt>
                <c:pt idx="11">
                  <c:v>35</c:v>
                </c:pt>
                <c:pt idx="12">
                  <c:v>23</c:v>
                </c:pt>
                <c:pt idx="13">
                  <c:v>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3A-4BF7-BCF5-EF39B4E9EF97}"/>
            </c:ext>
          </c:extLst>
        </c:ser>
        <c:ser>
          <c:idx val="1"/>
          <c:order val="1"/>
          <c:tx>
            <c:strRef>
              <c:f>'Table 13.5'!$S$62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13.5'!$Y$63:$Y$79</c:f>
              <c:numCache>
                <c:formatCode>#,##0</c:formatCode>
                <c:ptCount val="17"/>
                <c:pt idx="0">
                  <c:v>0</c:v>
                </c:pt>
                <c:pt idx="1">
                  <c:v>6</c:v>
                </c:pt>
                <c:pt idx="2">
                  <c:v>18</c:v>
                </c:pt>
                <c:pt idx="3">
                  <c:v>13</c:v>
                </c:pt>
                <c:pt idx="4">
                  <c:v>44</c:v>
                </c:pt>
                <c:pt idx="5">
                  <c:v>23</c:v>
                </c:pt>
                <c:pt idx="6">
                  <c:v>31</c:v>
                </c:pt>
                <c:pt idx="7">
                  <c:v>13</c:v>
                </c:pt>
                <c:pt idx="8">
                  <c:v>40</c:v>
                </c:pt>
                <c:pt idx="9">
                  <c:v>31</c:v>
                </c:pt>
                <c:pt idx="10">
                  <c:v>37</c:v>
                </c:pt>
                <c:pt idx="11">
                  <c:v>29</c:v>
                </c:pt>
                <c:pt idx="12">
                  <c:v>15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3A-4BF7-BCF5-EF39B4E9E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13.5'!$Y$83:$Y$90</c:f>
              <c:numCache>
                <c:formatCode>#,##0</c:formatCode>
                <c:ptCount val="8"/>
                <c:pt idx="0">
                  <c:v>23</c:v>
                </c:pt>
                <c:pt idx="1">
                  <c:v>23</c:v>
                </c:pt>
                <c:pt idx="2">
                  <c:v>44</c:v>
                </c:pt>
                <c:pt idx="3">
                  <c:v>16</c:v>
                </c:pt>
                <c:pt idx="4">
                  <c:v>3</c:v>
                </c:pt>
                <c:pt idx="5">
                  <c:v>3</c:v>
                </c:pt>
                <c:pt idx="6">
                  <c:v>45</c:v>
                </c:pt>
                <c:pt idx="7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F-4394-97F4-E2D62DBC4A1F}"/>
            </c:ext>
          </c:extLst>
        </c:ser>
        <c:ser>
          <c:idx val="1"/>
          <c:order val="1"/>
          <c:tx>
            <c:strRef>
              <c:f>'Table 13.5'!$S$92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13.5'!$Y$93:$Y$100</c:f>
              <c:numCache>
                <c:formatCode>#,##0</c:formatCode>
                <c:ptCount val="8"/>
                <c:pt idx="0">
                  <c:v>15</c:v>
                </c:pt>
                <c:pt idx="1">
                  <c:v>37</c:v>
                </c:pt>
                <c:pt idx="2">
                  <c:v>6</c:v>
                </c:pt>
                <c:pt idx="3">
                  <c:v>32</c:v>
                </c:pt>
                <c:pt idx="4">
                  <c:v>42</c:v>
                </c:pt>
                <c:pt idx="5">
                  <c:v>13</c:v>
                </c:pt>
                <c:pt idx="6">
                  <c:v>6</c:v>
                </c:pt>
                <c:pt idx="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F-4394-97F4-E2D62DBC4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13.1'!$S$1</c:f>
              <c:strCache>
                <c:ptCount val="1"/>
                <c:pt idx="0">
                  <c:v>Alice Springs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13.1'!$U$8:$Y$8</c:f>
              <c:numCache>
                <c:formatCode>General</c:formatCode>
                <c:ptCount val="5"/>
                <c:pt idx="0">
                  <c:v>43712.5</c:v>
                </c:pt>
                <c:pt idx="1">
                  <c:v>43546.97</c:v>
                </c:pt>
                <c:pt idx="2">
                  <c:v>44797.32</c:v>
                </c:pt>
                <c:pt idx="3">
                  <c:v>47256</c:v>
                </c:pt>
                <c:pt idx="4">
                  <c:v>46871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0D-47EC-B3DF-2A1FEEC3727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0D-47EC-B3DF-2A1FEEC37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13.5'!$S$1</c:f>
              <c:strCache>
                <c:ptCount val="1"/>
                <c:pt idx="0">
                  <c:v>Coomalie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13.5'!$T$2:$Y$2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13.5'!$T$8:$Y$8</c:f>
              <c:numCache>
                <c:formatCode>General</c:formatCode>
                <c:ptCount val="6"/>
                <c:pt idx="0">
                  <c:v>44159</c:v>
                </c:pt>
                <c:pt idx="1">
                  <c:v>42681.07</c:v>
                </c:pt>
                <c:pt idx="2">
                  <c:v>41254.589999999997</c:v>
                </c:pt>
                <c:pt idx="3">
                  <c:v>42779</c:v>
                </c:pt>
                <c:pt idx="4">
                  <c:v>43007.5</c:v>
                </c:pt>
                <c:pt idx="5">
                  <c:v>45746.67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1-40B1-BEE2-43AB43D6FDD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13.5'!$T$2:$Y$2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42021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1-40B1-BEE2-43AB43D6F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13.6'!$U$4:$Y$4</c:f>
              <c:numCache>
                <c:formatCode>#,##0</c:formatCode>
                <c:ptCount val="5"/>
                <c:pt idx="0">
                  <c:v>90066</c:v>
                </c:pt>
                <c:pt idx="1">
                  <c:v>90339</c:v>
                </c:pt>
                <c:pt idx="2">
                  <c:v>89870</c:v>
                </c:pt>
                <c:pt idx="3">
                  <c:v>85735</c:v>
                </c:pt>
                <c:pt idx="4">
                  <c:v>84967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C-48B6-931C-B617822DEC8E}"/>
            </c:ext>
          </c:extLst>
        </c:ser>
        <c:ser>
          <c:idx val="1"/>
          <c:order val="1"/>
          <c:tx>
            <c:strRef>
              <c:f>'Table 13.6'!$S$7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13.6'!$U$7:$Y$7</c:f>
              <c:numCache>
                <c:formatCode>#,##0</c:formatCode>
                <c:ptCount val="5"/>
                <c:pt idx="0">
                  <c:v>54947</c:v>
                </c:pt>
                <c:pt idx="1">
                  <c:v>56546</c:v>
                </c:pt>
                <c:pt idx="2">
                  <c:v>56318</c:v>
                </c:pt>
                <c:pt idx="3">
                  <c:v>55328</c:v>
                </c:pt>
                <c:pt idx="4">
                  <c:v>55091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C-48B6-931C-B617822DEC8E}"/>
            </c:ext>
          </c:extLst>
        </c:ser>
        <c:ser>
          <c:idx val="2"/>
          <c:order val="2"/>
          <c:tx>
            <c:strRef>
              <c:f>'Table 13.6'!$S$11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13.6'!$U$11:$Y$11</c:f>
              <c:numCache>
                <c:formatCode>#,##0</c:formatCode>
                <c:ptCount val="5"/>
                <c:pt idx="0">
                  <c:v>83785</c:v>
                </c:pt>
                <c:pt idx="1">
                  <c:v>84256</c:v>
                </c:pt>
                <c:pt idx="2">
                  <c:v>84045</c:v>
                </c:pt>
                <c:pt idx="3">
                  <c:v>80166</c:v>
                </c:pt>
                <c:pt idx="4">
                  <c:v>79465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5C-48B6-931C-B617822DEC8E}"/>
            </c:ext>
          </c:extLst>
        </c:ser>
        <c:ser>
          <c:idx val="3"/>
          <c:order val="3"/>
          <c:tx>
            <c:strRef>
              <c:f>'Table 13.6'!$S$12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13.6'!$U$12:$Y$12</c:f>
              <c:numCache>
                <c:formatCode>#,##0</c:formatCode>
                <c:ptCount val="5"/>
                <c:pt idx="0">
                  <c:v>6279</c:v>
                </c:pt>
                <c:pt idx="1">
                  <c:v>6085</c:v>
                </c:pt>
                <c:pt idx="2">
                  <c:v>5828</c:v>
                </c:pt>
                <c:pt idx="3">
                  <c:v>5568</c:v>
                </c:pt>
                <c:pt idx="4">
                  <c:v>5502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5C-48B6-931C-B617822DE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13.6'!$S$1</c:f>
              <c:strCache>
                <c:ptCount val="1"/>
                <c:pt idx="0">
                  <c:v>Darwin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13.6'!$AA$15:$AA$33</c:f>
              <c:numCache>
                <c:formatCode>0.0%</c:formatCode>
                <c:ptCount val="19"/>
                <c:pt idx="0">
                  <c:v>1.8618993256205349E-2</c:v>
                </c:pt>
                <c:pt idx="1">
                  <c:v>8.7210328715854393E-3</c:v>
                </c:pt>
                <c:pt idx="2">
                  <c:v>2.579825108571563E-2</c:v>
                </c:pt>
                <c:pt idx="3">
                  <c:v>9.5213435804488798E-3</c:v>
                </c:pt>
                <c:pt idx="4">
                  <c:v>8.8246024927324723E-2</c:v>
                </c:pt>
                <c:pt idx="5">
                  <c:v>2.3420857509385998E-2</c:v>
                </c:pt>
                <c:pt idx="6">
                  <c:v>7.3381430437699346E-2</c:v>
                </c:pt>
                <c:pt idx="7">
                  <c:v>0.10282815681382183</c:v>
                </c:pt>
                <c:pt idx="8">
                  <c:v>3.4083820777478312E-2</c:v>
                </c:pt>
                <c:pt idx="9">
                  <c:v>7.379335506726141E-3</c:v>
                </c:pt>
                <c:pt idx="10">
                  <c:v>1.7865759647863289E-2</c:v>
                </c:pt>
                <c:pt idx="11">
                  <c:v>1.8301222827686044E-2</c:v>
                </c:pt>
                <c:pt idx="12">
                  <c:v>6.264785151882496E-2</c:v>
                </c:pt>
                <c:pt idx="13">
                  <c:v>8.5892169901255783E-2</c:v>
                </c:pt>
                <c:pt idx="14">
                  <c:v>0.10997210681794109</c:v>
                </c:pt>
                <c:pt idx="15">
                  <c:v>8.3820777478315109E-2</c:v>
                </c:pt>
                <c:pt idx="16">
                  <c:v>7.001541775042075E-2</c:v>
                </c:pt>
                <c:pt idx="17">
                  <c:v>3.8897454305789309E-2</c:v>
                </c:pt>
                <c:pt idx="18">
                  <c:v>3.2200736756623161E-2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8-45D1-8FAA-1BEA612C6AE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A8-45D1-8FAA-1BEA612C6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13.6'!$Y$44:$Y$60</c:f>
              <c:numCache>
                <c:formatCode>#,##0</c:formatCode>
                <c:ptCount val="17"/>
                <c:pt idx="0">
                  <c:v>61</c:v>
                </c:pt>
                <c:pt idx="1">
                  <c:v>651</c:v>
                </c:pt>
                <c:pt idx="2">
                  <c:v>2129</c:v>
                </c:pt>
                <c:pt idx="3">
                  <c:v>4452</c:v>
                </c:pt>
                <c:pt idx="4">
                  <c:v>7785</c:v>
                </c:pt>
                <c:pt idx="5">
                  <c:v>6904</c:v>
                </c:pt>
                <c:pt idx="6">
                  <c:v>5051</c:v>
                </c:pt>
                <c:pt idx="7">
                  <c:v>4293</c:v>
                </c:pt>
                <c:pt idx="8">
                  <c:v>3779</c:v>
                </c:pt>
                <c:pt idx="9">
                  <c:v>3363</c:v>
                </c:pt>
                <c:pt idx="10">
                  <c:v>2924</c:v>
                </c:pt>
                <c:pt idx="11">
                  <c:v>2013</c:v>
                </c:pt>
                <c:pt idx="12">
                  <c:v>1047</c:v>
                </c:pt>
                <c:pt idx="13">
                  <c:v>421</c:v>
                </c:pt>
                <c:pt idx="14">
                  <c:v>95</c:v>
                </c:pt>
                <c:pt idx="15">
                  <c:v>32</c:v>
                </c:pt>
                <c:pt idx="1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7A-4F02-9591-355C56250938}"/>
            </c:ext>
          </c:extLst>
        </c:ser>
        <c:ser>
          <c:idx val="1"/>
          <c:order val="1"/>
          <c:tx>
            <c:strRef>
              <c:f>'Table 13.6'!$S$62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13.6'!$Y$63:$Y$79</c:f>
              <c:numCache>
                <c:formatCode>#,##0</c:formatCode>
                <c:ptCount val="17"/>
                <c:pt idx="0">
                  <c:v>71</c:v>
                </c:pt>
                <c:pt idx="1">
                  <c:v>774</c:v>
                </c:pt>
                <c:pt idx="2">
                  <c:v>2007</c:v>
                </c:pt>
                <c:pt idx="3">
                  <c:v>4424</c:v>
                </c:pt>
                <c:pt idx="4">
                  <c:v>7379</c:v>
                </c:pt>
                <c:pt idx="5">
                  <c:v>5825</c:v>
                </c:pt>
                <c:pt idx="6">
                  <c:v>4233</c:v>
                </c:pt>
                <c:pt idx="7">
                  <c:v>3491</c:v>
                </c:pt>
                <c:pt idx="8">
                  <c:v>3399</c:v>
                </c:pt>
                <c:pt idx="9">
                  <c:v>3080</c:v>
                </c:pt>
                <c:pt idx="10">
                  <c:v>2495</c:v>
                </c:pt>
                <c:pt idx="11">
                  <c:v>1633</c:v>
                </c:pt>
                <c:pt idx="12">
                  <c:v>777</c:v>
                </c:pt>
                <c:pt idx="13">
                  <c:v>271</c:v>
                </c:pt>
                <c:pt idx="14">
                  <c:v>59</c:v>
                </c:pt>
                <c:pt idx="15">
                  <c:v>15</c:v>
                </c:pt>
                <c:pt idx="1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7A-4F02-9591-355C56250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13.6'!$Y$83:$Y$90</c:f>
              <c:numCache>
                <c:formatCode>#,##0</c:formatCode>
                <c:ptCount val="8"/>
                <c:pt idx="0">
                  <c:v>3659</c:v>
                </c:pt>
                <c:pt idx="1">
                  <c:v>4360</c:v>
                </c:pt>
                <c:pt idx="2">
                  <c:v>5515</c:v>
                </c:pt>
                <c:pt idx="3">
                  <c:v>2881</c:v>
                </c:pt>
                <c:pt idx="4">
                  <c:v>1555</c:v>
                </c:pt>
                <c:pt idx="5">
                  <c:v>1129</c:v>
                </c:pt>
                <c:pt idx="6">
                  <c:v>1909</c:v>
                </c:pt>
                <c:pt idx="7">
                  <c:v>3205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E5-4BAB-A777-F2F6B44B18DA}"/>
            </c:ext>
          </c:extLst>
        </c:ser>
        <c:ser>
          <c:idx val="1"/>
          <c:order val="1"/>
          <c:tx>
            <c:strRef>
              <c:f>'Table 13.6'!$S$92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13.6'!$Y$93:$Y$100</c:f>
              <c:numCache>
                <c:formatCode>#,##0</c:formatCode>
                <c:ptCount val="8"/>
                <c:pt idx="0">
                  <c:v>2581</c:v>
                </c:pt>
                <c:pt idx="1">
                  <c:v>5766</c:v>
                </c:pt>
                <c:pt idx="2">
                  <c:v>827</c:v>
                </c:pt>
                <c:pt idx="3">
                  <c:v>3728</c:v>
                </c:pt>
                <c:pt idx="4">
                  <c:v>4947</c:v>
                </c:pt>
                <c:pt idx="5">
                  <c:v>1854</c:v>
                </c:pt>
                <c:pt idx="6">
                  <c:v>184</c:v>
                </c:pt>
                <c:pt idx="7">
                  <c:v>1802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E5-4BAB-A777-F2F6B44B1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13.6'!$S$1</c:f>
              <c:strCache>
                <c:ptCount val="1"/>
                <c:pt idx="0">
                  <c:v>Darwin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13.6'!$U$8:$Y$8</c:f>
              <c:numCache>
                <c:formatCode>General</c:formatCode>
                <c:ptCount val="5"/>
                <c:pt idx="0">
                  <c:v>45382.84</c:v>
                </c:pt>
                <c:pt idx="1">
                  <c:v>46241</c:v>
                </c:pt>
                <c:pt idx="2">
                  <c:v>47470.9</c:v>
                </c:pt>
                <c:pt idx="3">
                  <c:v>49339</c:v>
                </c:pt>
                <c:pt idx="4">
                  <c:v>49309.4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C-45BD-A4AB-C24F3AD9350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C-45BD-A4AB-C24F3AD93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13.6'!$T$2:$Y$2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13.6'!$T$4:$Y$4</c:f>
              <c:numCache>
                <c:formatCode>#,##0</c:formatCode>
                <c:ptCount val="6"/>
                <c:pt idx="0">
                  <c:v>84265</c:v>
                </c:pt>
                <c:pt idx="1">
                  <c:v>90066</c:v>
                </c:pt>
                <c:pt idx="2">
                  <c:v>90339</c:v>
                </c:pt>
                <c:pt idx="3">
                  <c:v>89870</c:v>
                </c:pt>
                <c:pt idx="4">
                  <c:v>85735</c:v>
                </c:pt>
                <c:pt idx="5">
                  <c:v>84967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6-4050-ABA1-3361960A4FE3}"/>
            </c:ext>
          </c:extLst>
        </c:ser>
        <c:ser>
          <c:idx val="1"/>
          <c:order val="1"/>
          <c:tx>
            <c:strRef>
              <c:f>'Table 13.6'!$S$7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13.6'!$T$2:$Y$2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13.6'!$T$7:$Y$7</c:f>
              <c:numCache>
                <c:formatCode>#,##0</c:formatCode>
                <c:ptCount val="6"/>
                <c:pt idx="0">
                  <c:v>52819</c:v>
                </c:pt>
                <c:pt idx="1">
                  <c:v>54947</c:v>
                </c:pt>
                <c:pt idx="2">
                  <c:v>56546</c:v>
                </c:pt>
                <c:pt idx="3">
                  <c:v>56318</c:v>
                </c:pt>
                <c:pt idx="4">
                  <c:v>55328</c:v>
                </c:pt>
                <c:pt idx="5">
                  <c:v>55091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6-4050-ABA1-3361960A4FE3}"/>
            </c:ext>
          </c:extLst>
        </c:ser>
        <c:ser>
          <c:idx val="2"/>
          <c:order val="2"/>
          <c:tx>
            <c:strRef>
              <c:f>'Table 13.6'!$S$11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13.6'!$T$2:$Y$2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13.6'!$T$11:$Y$11</c:f>
              <c:numCache>
                <c:formatCode>#,##0</c:formatCode>
                <c:ptCount val="6"/>
                <c:pt idx="0">
                  <c:v>77818</c:v>
                </c:pt>
                <c:pt idx="1">
                  <c:v>83785</c:v>
                </c:pt>
                <c:pt idx="2">
                  <c:v>84256</c:v>
                </c:pt>
                <c:pt idx="3">
                  <c:v>84045</c:v>
                </c:pt>
                <c:pt idx="4">
                  <c:v>80166</c:v>
                </c:pt>
                <c:pt idx="5">
                  <c:v>79465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26-4050-ABA1-3361960A4FE3}"/>
            </c:ext>
          </c:extLst>
        </c:ser>
        <c:ser>
          <c:idx val="3"/>
          <c:order val="3"/>
          <c:tx>
            <c:strRef>
              <c:f>'Table 13.6'!$S$12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13.6'!$T$2:$Y$2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13.6'!$T$12:$Y$12</c:f>
              <c:numCache>
                <c:formatCode>#,##0</c:formatCode>
                <c:ptCount val="6"/>
                <c:pt idx="0">
                  <c:v>6447</c:v>
                </c:pt>
                <c:pt idx="1">
                  <c:v>6279</c:v>
                </c:pt>
                <c:pt idx="2">
                  <c:v>6085</c:v>
                </c:pt>
                <c:pt idx="3">
                  <c:v>5828</c:v>
                </c:pt>
                <c:pt idx="4">
                  <c:v>5568</c:v>
                </c:pt>
                <c:pt idx="5">
                  <c:v>5502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26-4050-ABA1-3361960A4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13.6'!$S$1</c:f>
              <c:strCache>
                <c:ptCount val="1"/>
                <c:pt idx="0">
                  <c:v>Darwin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13.6'!$AA$15:$AA$33</c:f>
              <c:numCache>
                <c:formatCode>0.0%</c:formatCode>
                <c:ptCount val="19"/>
                <c:pt idx="0">
                  <c:v>1.8618993256205349E-2</c:v>
                </c:pt>
                <c:pt idx="1">
                  <c:v>8.7210328715854393E-3</c:v>
                </c:pt>
                <c:pt idx="2">
                  <c:v>2.579825108571563E-2</c:v>
                </c:pt>
                <c:pt idx="3">
                  <c:v>9.5213435804488798E-3</c:v>
                </c:pt>
                <c:pt idx="4">
                  <c:v>8.8246024927324723E-2</c:v>
                </c:pt>
                <c:pt idx="5">
                  <c:v>2.3420857509385998E-2</c:v>
                </c:pt>
                <c:pt idx="6">
                  <c:v>7.3381430437699346E-2</c:v>
                </c:pt>
                <c:pt idx="7">
                  <c:v>0.10282815681382183</c:v>
                </c:pt>
                <c:pt idx="8">
                  <c:v>3.4083820777478312E-2</c:v>
                </c:pt>
                <c:pt idx="9">
                  <c:v>7.379335506726141E-3</c:v>
                </c:pt>
                <c:pt idx="10">
                  <c:v>1.7865759647863289E-2</c:v>
                </c:pt>
                <c:pt idx="11">
                  <c:v>1.8301222827686044E-2</c:v>
                </c:pt>
                <c:pt idx="12">
                  <c:v>6.264785151882496E-2</c:v>
                </c:pt>
                <c:pt idx="13">
                  <c:v>8.5892169901255783E-2</c:v>
                </c:pt>
                <c:pt idx="14">
                  <c:v>0.10997210681794109</c:v>
                </c:pt>
                <c:pt idx="15">
                  <c:v>8.3820777478315109E-2</c:v>
                </c:pt>
                <c:pt idx="16">
                  <c:v>7.001541775042075E-2</c:v>
                </c:pt>
                <c:pt idx="17">
                  <c:v>3.8897454305789309E-2</c:v>
                </c:pt>
                <c:pt idx="18">
                  <c:v>3.2200736756623161E-2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26-4FF4-8EFC-73BC0456EF3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26-4FF4-8EFC-73BC0456E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13.6'!$Y$44:$Y$60</c:f>
              <c:numCache>
                <c:formatCode>#,##0</c:formatCode>
                <c:ptCount val="17"/>
                <c:pt idx="0">
                  <c:v>61</c:v>
                </c:pt>
                <c:pt idx="1">
                  <c:v>651</c:v>
                </c:pt>
                <c:pt idx="2">
                  <c:v>2129</c:v>
                </c:pt>
                <c:pt idx="3">
                  <c:v>4452</c:v>
                </c:pt>
                <c:pt idx="4">
                  <c:v>7785</c:v>
                </c:pt>
                <c:pt idx="5">
                  <c:v>6904</c:v>
                </c:pt>
                <c:pt idx="6">
                  <c:v>5051</c:v>
                </c:pt>
                <c:pt idx="7">
                  <c:v>4293</c:v>
                </c:pt>
                <c:pt idx="8">
                  <c:v>3779</c:v>
                </c:pt>
                <c:pt idx="9">
                  <c:v>3363</c:v>
                </c:pt>
                <c:pt idx="10">
                  <c:v>2924</c:v>
                </c:pt>
                <c:pt idx="11">
                  <c:v>2013</c:v>
                </c:pt>
                <c:pt idx="12">
                  <c:v>1047</c:v>
                </c:pt>
                <c:pt idx="13">
                  <c:v>421</c:v>
                </c:pt>
                <c:pt idx="14">
                  <c:v>95</c:v>
                </c:pt>
                <c:pt idx="15">
                  <c:v>32</c:v>
                </c:pt>
                <c:pt idx="1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B3-476B-8F5F-89847CEC282E}"/>
            </c:ext>
          </c:extLst>
        </c:ser>
        <c:ser>
          <c:idx val="1"/>
          <c:order val="1"/>
          <c:tx>
            <c:strRef>
              <c:f>'Table 13.6'!$S$62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13.6'!$Y$63:$Y$79</c:f>
              <c:numCache>
                <c:formatCode>#,##0</c:formatCode>
                <c:ptCount val="17"/>
                <c:pt idx="0">
                  <c:v>71</c:v>
                </c:pt>
                <c:pt idx="1">
                  <c:v>774</c:v>
                </c:pt>
                <c:pt idx="2">
                  <c:v>2007</c:v>
                </c:pt>
                <c:pt idx="3">
                  <c:v>4424</c:v>
                </c:pt>
                <c:pt idx="4">
                  <c:v>7379</c:v>
                </c:pt>
                <c:pt idx="5">
                  <c:v>5825</c:v>
                </c:pt>
                <c:pt idx="6">
                  <c:v>4233</c:v>
                </c:pt>
                <c:pt idx="7">
                  <c:v>3491</c:v>
                </c:pt>
                <c:pt idx="8">
                  <c:v>3399</c:v>
                </c:pt>
                <c:pt idx="9">
                  <c:v>3080</c:v>
                </c:pt>
                <c:pt idx="10">
                  <c:v>2495</c:v>
                </c:pt>
                <c:pt idx="11">
                  <c:v>1633</c:v>
                </c:pt>
                <c:pt idx="12">
                  <c:v>777</c:v>
                </c:pt>
                <c:pt idx="13">
                  <c:v>271</c:v>
                </c:pt>
                <c:pt idx="14">
                  <c:v>59</c:v>
                </c:pt>
                <c:pt idx="15">
                  <c:v>15</c:v>
                </c:pt>
                <c:pt idx="1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B3-476B-8F5F-89847CEC2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13.6'!$Y$83:$Y$90</c:f>
              <c:numCache>
                <c:formatCode>#,##0</c:formatCode>
                <c:ptCount val="8"/>
                <c:pt idx="0">
                  <c:v>3659</c:v>
                </c:pt>
                <c:pt idx="1">
                  <c:v>4360</c:v>
                </c:pt>
                <c:pt idx="2">
                  <c:v>5515</c:v>
                </c:pt>
                <c:pt idx="3">
                  <c:v>2881</c:v>
                </c:pt>
                <c:pt idx="4">
                  <c:v>1555</c:v>
                </c:pt>
                <c:pt idx="5">
                  <c:v>1129</c:v>
                </c:pt>
                <c:pt idx="6">
                  <c:v>1909</c:v>
                </c:pt>
                <c:pt idx="7">
                  <c:v>3205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10-4E94-8E20-3EC9D7248FE4}"/>
            </c:ext>
          </c:extLst>
        </c:ser>
        <c:ser>
          <c:idx val="1"/>
          <c:order val="1"/>
          <c:tx>
            <c:strRef>
              <c:f>'Table 13.6'!$S$92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13.6'!$Y$93:$Y$100</c:f>
              <c:numCache>
                <c:formatCode>#,##0</c:formatCode>
                <c:ptCount val="8"/>
                <c:pt idx="0">
                  <c:v>2581</c:v>
                </c:pt>
                <c:pt idx="1">
                  <c:v>5766</c:v>
                </c:pt>
                <c:pt idx="2">
                  <c:v>827</c:v>
                </c:pt>
                <c:pt idx="3">
                  <c:v>3728</c:v>
                </c:pt>
                <c:pt idx="4">
                  <c:v>4947</c:v>
                </c:pt>
                <c:pt idx="5">
                  <c:v>1854</c:v>
                </c:pt>
                <c:pt idx="6">
                  <c:v>184</c:v>
                </c:pt>
                <c:pt idx="7">
                  <c:v>1802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10-4E94-8E20-3EC9D7248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13.1'!$T$4:$Y$4</c:f>
              <c:numCache>
                <c:formatCode>#,##0</c:formatCode>
                <c:ptCount val="6"/>
                <c:pt idx="0">
                  <c:v>24778</c:v>
                </c:pt>
                <c:pt idx="1">
                  <c:v>25862</c:v>
                </c:pt>
                <c:pt idx="2">
                  <c:v>24343</c:v>
                </c:pt>
                <c:pt idx="3">
                  <c:v>25017</c:v>
                </c:pt>
                <c:pt idx="4">
                  <c:v>24879</c:v>
                </c:pt>
                <c:pt idx="5">
                  <c:v>26290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B-4281-AE00-3DF30742798F}"/>
            </c:ext>
          </c:extLst>
        </c:ser>
        <c:ser>
          <c:idx val="1"/>
          <c:order val="1"/>
          <c:tx>
            <c:strRef>
              <c:f>'Table 13.1'!$S$7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13.1'!$T$7:$Y$7</c:f>
              <c:numCache>
                <c:formatCode>#,##0</c:formatCode>
                <c:ptCount val="6"/>
                <c:pt idx="0">
                  <c:v>15699</c:v>
                </c:pt>
                <c:pt idx="1">
                  <c:v>15725</c:v>
                </c:pt>
                <c:pt idx="2">
                  <c:v>15784</c:v>
                </c:pt>
                <c:pt idx="3">
                  <c:v>15819</c:v>
                </c:pt>
                <c:pt idx="4">
                  <c:v>15828</c:v>
                </c:pt>
                <c:pt idx="5">
                  <c:v>16545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B-4281-AE00-3DF30742798F}"/>
            </c:ext>
          </c:extLst>
        </c:ser>
        <c:ser>
          <c:idx val="2"/>
          <c:order val="2"/>
          <c:tx>
            <c:strRef>
              <c:f>'Table 13.1'!$S$11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13.1'!$T$11:$Y$11</c:f>
              <c:numCache>
                <c:formatCode>#,##0</c:formatCode>
                <c:ptCount val="6"/>
                <c:pt idx="0">
                  <c:v>23160</c:v>
                </c:pt>
                <c:pt idx="1">
                  <c:v>24373</c:v>
                </c:pt>
                <c:pt idx="2">
                  <c:v>22908</c:v>
                </c:pt>
                <c:pt idx="3">
                  <c:v>23600</c:v>
                </c:pt>
                <c:pt idx="4">
                  <c:v>23512</c:v>
                </c:pt>
                <c:pt idx="5">
                  <c:v>24842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4B-4281-AE00-3DF30742798F}"/>
            </c:ext>
          </c:extLst>
        </c:ser>
        <c:ser>
          <c:idx val="3"/>
          <c:order val="3"/>
          <c:tx>
            <c:strRef>
              <c:f>'Table 13.1'!$S$12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13.1'!$T$12:$Y$12</c:f>
              <c:numCache>
                <c:formatCode>#,##0</c:formatCode>
                <c:ptCount val="6"/>
                <c:pt idx="0">
                  <c:v>1615</c:v>
                </c:pt>
                <c:pt idx="1">
                  <c:v>1490</c:v>
                </c:pt>
                <c:pt idx="2">
                  <c:v>1434</c:v>
                </c:pt>
                <c:pt idx="3">
                  <c:v>1415</c:v>
                </c:pt>
                <c:pt idx="4">
                  <c:v>1365</c:v>
                </c:pt>
                <c:pt idx="5">
                  <c:v>1448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4B-4281-AE00-3DF307427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13.6'!$S$1</c:f>
              <c:strCache>
                <c:ptCount val="1"/>
                <c:pt idx="0">
                  <c:v>Darwin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13.6'!$T$2:$Y$2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13.6'!$T$8:$Y$8</c:f>
              <c:numCache>
                <c:formatCode>General</c:formatCode>
                <c:ptCount val="6"/>
                <c:pt idx="0">
                  <c:v>42757.66</c:v>
                </c:pt>
                <c:pt idx="1">
                  <c:v>45382.84</c:v>
                </c:pt>
                <c:pt idx="2">
                  <c:v>46241</c:v>
                </c:pt>
                <c:pt idx="3">
                  <c:v>47470.9</c:v>
                </c:pt>
                <c:pt idx="4">
                  <c:v>49339</c:v>
                </c:pt>
                <c:pt idx="5">
                  <c:v>49309.4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B-478F-A35D-4B9602DEA63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13.6'!$T$2:$Y$2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42021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B-478F-A35D-4B9602DEA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13.7'!$U$4:$Y$4</c:f>
              <c:numCache>
                <c:formatCode>#,##0</c:formatCode>
                <c:ptCount val="5"/>
                <c:pt idx="0">
                  <c:v>867</c:v>
                </c:pt>
                <c:pt idx="1">
                  <c:v>928</c:v>
                </c:pt>
                <c:pt idx="2">
                  <c:v>1018</c:v>
                </c:pt>
                <c:pt idx="3">
                  <c:v>913</c:v>
                </c:pt>
                <c:pt idx="4">
                  <c:v>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5-4C6B-BB97-AC0D8EAC8FA7}"/>
            </c:ext>
          </c:extLst>
        </c:ser>
        <c:ser>
          <c:idx val="1"/>
          <c:order val="1"/>
          <c:tx>
            <c:strRef>
              <c:f>'Table 13.7'!$S$7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13.7'!$U$7:$Y$7</c:f>
              <c:numCache>
                <c:formatCode>#,##0</c:formatCode>
                <c:ptCount val="5"/>
                <c:pt idx="0">
                  <c:v>619</c:v>
                </c:pt>
                <c:pt idx="1">
                  <c:v>697</c:v>
                </c:pt>
                <c:pt idx="2">
                  <c:v>762</c:v>
                </c:pt>
                <c:pt idx="3">
                  <c:v>705</c:v>
                </c:pt>
                <c:pt idx="4">
                  <c:v>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5-4C6B-BB97-AC0D8EAC8FA7}"/>
            </c:ext>
          </c:extLst>
        </c:ser>
        <c:ser>
          <c:idx val="2"/>
          <c:order val="2"/>
          <c:tx>
            <c:strRef>
              <c:f>'Table 13.7'!$S$11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13.7'!$U$11:$Y$11</c:f>
              <c:numCache>
                <c:formatCode>#,##0</c:formatCode>
                <c:ptCount val="5"/>
                <c:pt idx="0">
                  <c:v>855</c:v>
                </c:pt>
                <c:pt idx="1">
                  <c:v>917</c:v>
                </c:pt>
                <c:pt idx="2">
                  <c:v>1004</c:v>
                </c:pt>
                <c:pt idx="3">
                  <c:v>904</c:v>
                </c:pt>
                <c:pt idx="4">
                  <c:v>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75-4C6B-BB97-AC0D8EAC8FA7}"/>
            </c:ext>
          </c:extLst>
        </c:ser>
        <c:ser>
          <c:idx val="3"/>
          <c:order val="3"/>
          <c:tx>
            <c:strRef>
              <c:f>'Table 13.7'!$S$12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13.7'!$U$12:$Y$12</c:f>
              <c:numCache>
                <c:formatCode>#,##0</c:formatCode>
                <c:ptCount val="5"/>
                <c:pt idx="0">
                  <c:v>16</c:v>
                </c:pt>
                <c:pt idx="1">
                  <c:v>16</c:v>
                </c:pt>
                <c:pt idx="2">
                  <c:v>19</c:v>
                </c:pt>
                <c:pt idx="3">
                  <c:v>6</c:v>
                </c:pt>
                <c:pt idx="4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75-4C6B-BB97-AC0D8EAC8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13.7'!$S$1</c:f>
              <c:strCache>
                <c:ptCount val="1"/>
                <c:pt idx="0">
                  <c:v>East Arnhem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13.7'!$AA$15:$AA$33</c:f>
              <c:numCache>
                <c:formatCode>0.0%</c:formatCode>
                <c:ptCount val="19"/>
                <c:pt idx="0">
                  <c:v>0</c:v>
                </c:pt>
                <c:pt idx="1">
                  <c:v>3.3149171270718232E-3</c:v>
                </c:pt>
                <c:pt idx="2">
                  <c:v>0</c:v>
                </c:pt>
                <c:pt idx="3">
                  <c:v>4.4198895027624313E-3</c:v>
                </c:pt>
                <c:pt idx="4">
                  <c:v>5.1933701657458566E-2</c:v>
                </c:pt>
                <c:pt idx="5">
                  <c:v>0</c:v>
                </c:pt>
                <c:pt idx="6">
                  <c:v>0.16795580110497238</c:v>
                </c:pt>
                <c:pt idx="7">
                  <c:v>7.7348066298342545E-3</c:v>
                </c:pt>
                <c:pt idx="8">
                  <c:v>2.7624309392265192E-2</c:v>
                </c:pt>
                <c:pt idx="9">
                  <c:v>0</c:v>
                </c:pt>
                <c:pt idx="10">
                  <c:v>1.1049723756906077E-2</c:v>
                </c:pt>
                <c:pt idx="11">
                  <c:v>0</c:v>
                </c:pt>
                <c:pt idx="12">
                  <c:v>4.6408839779005527E-2</c:v>
                </c:pt>
                <c:pt idx="13">
                  <c:v>3.6464088397790057E-2</c:v>
                </c:pt>
                <c:pt idx="14">
                  <c:v>0.1292817679558011</c:v>
                </c:pt>
                <c:pt idx="15">
                  <c:v>0.17569060773480663</c:v>
                </c:pt>
                <c:pt idx="16">
                  <c:v>0.14585635359116023</c:v>
                </c:pt>
                <c:pt idx="17">
                  <c:v>5.5248618784530384E-3</c:v>
                </c:pt>
                <c:pt idx="18">
                  <c:v>9.5027624309392267E-2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A2-4156-AADF-6F3B9233F3B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A2-4156-AADF-6F3B9233F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13.7'!$Y$44:$Y$60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40</c:v>
                </c:pt>
                <c:pt idx="4">
                  <c:v>53</c:v>
                </c:pt>
                <c:pt idx="5">
                  <c:v>70</c:v>
                </c:pt>
                <c:pt idx="6">
                  <c:v>80</c:v>
                </c:pt>
                <c:pt idx="7">
                  <c:v>54</c:v>
                </c:pt>
                <c:pt idx="8">
                  <c:v>53</c:v>
                </c:pt>
                <c:pt idx="9">
                  <c:v>42</c:v>
                </c:pt>
                <c:pt idx="10">
                  <c:v>49</c:v>
                </c:pt>
                <c:pt idx="11">
                  <c:v>22</c:v>
                </c:pt>
                <c:pt idx="12">
                  <c:v>10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8-4CB2-907C-EE0510D9D149}"/>
            </c:ext>
          </c:extLst>
        </c:ser>
        <c:ser>
          <c:idx val="1"/>
          <c:order val="1"/>
          <c:tx>
            <c:strRef>
              <c:f>'Table 13.7'!$S$62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13.7'!$Y$63:$Y$79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14</c:v>
                </c:pt>
                <c:pt idx="3">
                  <c:v>24</c:v>
                </c:pt>
                <c:pt idx="4">
                  <c:v>56</c:v>
                </c:pt>
                <c:pt idx="5">
                  <c:v>79</c:v>
                </c:pt>
                <c:pt idx="6">
                  <c:v>58</c:v>
                </c:pt>
                <c:pt idx="7">
                  <c:v>45</c:v>
                </c:pt>
                <c:pt idx="8">
                  <c:v>33</c:v>
                </c:pt>
                <c:pt idx="9">
                  <c:v>51</c:v>
                </c:pt>
                <c:pt idx="10">
                  <c:v>38</c:v>
                </c:pt>
                <c:pt idx="11">
                  <c:v>18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8-4CB2-907C-EE0510D9D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13.7'!$Y$83:$Y$90</c:f>
              <c:numCache>
                <c:formatCode>#,##0</c:formatCode>
                <c:ptCount val="8"/>
                <c:pt idx="0">
                  <c:v>18</c:v>
                </c:pt>
                <c:pt idx="1">
                  <c:v>50</c:v>
                </c:pt>
                <c:pt idx="2">
                  <c:v>32</c:v>
                </c:pt>
                <c:pt idx="3">
                  <c:v>91</c:v>
                </c:pt>
                <c:pt idx="4">
                  <c:v>12</c:v>
                </c:pt>
                <c:pt idx="5">
                  <c:v>9</c:v>
                </c:pt>
                <c:pt idx="6">
                  <c:v>10</c:v>
                </c:pt>
                <c:pt idx="7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B1-4C79-AA09-5048CC5416A6}"/>
            </c:ext>
          </c:extLst>
        </c:ser>
        <c:ser>
          <c:idx val="1"/>
          <c:order val="1"/>
          <c:tx>
            <c:strRef>
              <c:f>'Table 13.7'!$S$92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13.7'!$Y$93:$Y$100</c:f>
              <c:numCache>
                <c:formatCode>#,##0</c:formatCode>
                <c:ptCount val="8"/>
                <c:pt idx="0">
                  <c:v>11</c:v>
                </c:pt>
                <c:pt idx="1">
                  <c:v>53</c:v>
                </c:pt>
                <c:pt idx="2">
                  <c:v>0</c:v>
                </c:pt>
                <c:pt idx="3">
                  <c:v>104</c:v>
                </c:pt>
                <c:pt idx="4">
                  <c:v>34</c:v>
                </c:pt>
                <c:pt idx="5">
                  <c:v>17</c:v>
                </c:pt>
                <c:pt idx="6">
                  <c:v>0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B1-4C79-AA09-5048CC541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13.7'!$S$1</c:f>
              <c:strCache>
                <c:ptCount val="1"/>
                <c:pt idx="0">
                  <c:v>East Arnhem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13.7'!$U$8:$Y$8</c:f>
              <c:numCache>
                <c:formatCode>General</c:formatCode>
                <c:ptCount val="5"/>
                <c:pt idx="0">
                  <c:v>20660.099999999999</c:v>
                </c:pt>
                <c:pt idx="1">
                  <c:v>20277.78</c:v>
                </c:pt>
                <c:pt idx="2">
                  <c:v>17621.39</c:v>
                </c:pt>
                <c:pt idx="3">
                  <c:v>21025.94</c:v>
                </c:pt>
                <c:pt idx="4">
                  <c:v>21893.919999999998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D-4CA7-BF09-82203A69FE8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D-4CA7-BF09-82203A69F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13.7'!$T$2:$Y$2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13.7'!$T$4:$Y$4</c:f>
              <c:numCache>
                <c:formatCode>#,##0</c:formatCode>
                <c:ptCount val="6"/>
                <c:pt idx="0">
                  <c:v>827</c:v>
                </c:pt>
                <c:pt idx="1">
                  <c:v>867</c:v>
                </c:pt>
                <c:pt idx="2">
                  <c:v>928</c:v>
                </c:pt>
                <c:pt idx="3">
                  <c:v>1018</c:v>
                </c:pt>
                <c:pt idx="4">
                  <c:v>913</c:v>
                </c:pt>
                <c:pt idx="5">
                  <c:v>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0-43FA-9BD4-4AADAE77C3E0}"/>
            </c:ext>
          </c:extLst>
        </c:ser>
        <c:ser>
          <c:idx val="1"/>
          <c:order val="1"/>
          <c:tx>
            <c:strRef>
              <c:f>'Table 13.7'!$S$7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13.7'!$T$2:$Y$2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13.7'!$T$7:$Y$7</c:f>
              <c:numCache>
                <c:formatCode>#,##0</c:formatCode>
                <c:ptCount val="6"/>
                <c:pt idx="0">
                  <c:v>554</c:v>
                </c:pt>
                <c:pt idx="1">
                  <c:v>619</c:v>
                </c:pt>
                <c:pt idx="2">
                  <c:v>697</c:v>
                </c:pt>
                <c:pt idx="3">
                  <c:v>762</c:v>
                </c:pt>
                <c:pt idx="4">
                  <c:v>705</c:v>
                </c:pt>
                <c:pt idx="5">
                  <c:v>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0-43FA-9BD4-4AADAE77C3E0}"/>
            </c:ext>
          </c:extLst>
        </c:ser>
        <c:ser>
          <c:idx val="2"/>
          <c:order val="2"/>
          <c:tx>
            <c:strRef>
              <c:f>'Table 13.7'!$S$11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13.7'!$T$2:$Y$2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13.7'!$T$11:$Y$11</c:f>
              <c:numCache>
                <c:formatCode>#,##0</c:formatCode>
                <c:ptCount val="6"/>
                <c:pt idx="0">
                  <c:v>809</c:v>
                </c:pt>
                <c:pt idx="1">
                  <c:v>855</c:v>
                </c:pt>
                <c:pt idx="2">
                  <c:v>917</c:v>
                </c:pt>
                <c:pt idx="3">
                  <c:v>1004</c:v>
                </c:pt>
                <c:pt idx="4">
                  <c:v>904</c:v>
                </c:pt>
                <c:pt idx="5">
                  <c:v>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F0-43FA-9BD4-4AADAE77C3E0}"/>
            </c:ext>
          </c:extLst>
        </c:ser>
        <c:ser>
          <c:idx val="3"/>
          <c:order val="3"/>
          <c:tx>
            <c:strRef>
              <c:f>'Table 13.7'!$S$12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13.7'!$T$2:$Y$2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13.7'!$T$12:$Y$12</c:f>
              <c:numCache>
                <c:formatCode>#,##0</c:formatCode>
                <c:ptCount val="6"/>
                <c:pt idx="0">
                  <c:v>15</c:v>
                </c:pt>
                <c:pt idx="1">
                  <c:v>16</c:v>
                </c:pt>
                <c:pt idx="2">
                  <c:v>16</c:v>
                </c:pt>
                <c:pt idx="3">
                  <c:v>19</c:v>
                </c:pt>
                <c:pt idx="4">
                  <c:v>6</c:v>
                </c:pt>
                <c:pt idx="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F0-43FA-9BD4-4AADAE77C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13.7'!$S$1</c:f>
              <c:strCache>
                <c:ptCount val="1"/>
                <c:pt idx="0">
                  <c:v>East Arnhem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13.7'!$AA$15:$AA$33</c:f>
              <c:numCache>
                <c:formatCode>0.0%</c:formatCode>
                <c:ptCount val="19"/>
                <c:pt idx="0">
                  <c:v>0</c:v>
                </c:pt>
                <c:pt idx="1">
                  <c:v>3.3149171270718232E-3</c:v>
                </c:pt>
                <c:pt idx="2">
                  <c:v>0</c:v>
                </c:pt>
                <c:pt idx="3">
                  <c:v>4.4198895027624313E-3</c:v>
                </c:pt>
                <c:pt idx="4">
                  <c:v>5.1933701657458566E-2</c:v>
                </c:pt>
                <c:pt idx="5">
                  <c:v>0</c:v>
                </c:pt>
                <c:pt idx="6">
                  <c:v>0.16795580110497238</c:v>
                </c:pt>
                <c:pt idx="7">
                  <c:v>7.7348066298342545E-3</c:v>
                </c:pt>
                <c:pt idx="8">
                  <c:v>2.7624309392265192E-2</c:v>
                </c:pt>
                <c:pt idx="9">
                  <c:v>0</c:v>
                </c:pt>
                <c:pt idx="10">
                  <c:v>1.1049723756906077E-2</c:v>
                </c:pt>
                <c:pt idx="11">
                  <c:v>0</c:v>
                </c:pt>
                <c:pt idx="12">
                  <c:v>4.6408839779005527E-2</c:v>
                </c:pt>
                <c:pt idx="13">
                  <c:v>3.6464088397790057E-2</c:v>
                </c:pt>
                <c:pt idx="14">
                  <c:v>0.1292817679558011</c:v>
                </c:pt>
                <c:pt idx="15">
                  <c:v>0.17569060773480663</c:v>
                </c:pt>
                <c:pt idx="16">
                  <c:v>0.14585635359116023</c:v>
                </c:pt>
                <c:pt idx="17">
                  <c:v>5.5248618784530384E-3</c:v>
                </c:pt>
                <c:pt idx="18">
                  <c:v>9.5027624309392267E-2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4C-473A-8C7D-A22327084BA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4C-473A-8C7D-A22327084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13.7'!$Y$44:$Y$60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40</c:v>
                </c:pt>
                <c:pt idx="4">
                  <c:v>53</c:v>
                </c:pt>
                <c:pt idx="5">
                  <c:v>70</c:v>
                </c:pt>
                <c:pt idx="6">
                  <c:v>80</c:v>
                </c:pt>
                <c:pt idx="7">
                  <c:v>54</c:v>
                </c:pt>
                <c:pt idx="8">
                  <c:v>53</c:v>
                </c:pt>
                <c:pt idx="9">
                  <c:v>42</c:v>
                </c:pt>
                <c:pt idx="10">
                  <c:v>49</c:v>
                </c:pt>
                <c:pt idx="11">
                  <c:v>22</c:v>
                </c:pt>
                <c:pt idx="12">
                  <c:v>10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49-429D-891F-C5C881855943}"/>
            </c:ext>
          </c:extLst>
        </c:ser>
        <c:ser>
          <c:idx val="1"/>
          <c:order val="1"/>
          <c:tx>
            <c:strRef>
              <c:f>'Table 13.7'!$S$62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13.7'!$Y$63:$Y$79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14</c:v>
                </c:pt>
                <c:pt idx="3">
                  <c:v>24</c:v>
                </c:pt>
                <c:pt idx="4">
                  <c:v>56</c:v>
                </c:pt>
                <c:pt idx="5">
                  <c:v>79</c:v>
                </c:pt>
                <c:pt idx="6">
                  <c:v>58</c:v>
                </c:pt>
                <c:pt idx="7">
                  <c:v>45</c:v>
                </c:pt>
                <c:pt idx="8">
                  <c:v>33</c:v>
                </c:pt>
                <c:pt idx="9">
                  <c:v>51</c:v>
                </c:pt>
                <c:pt idx="10">
                  <c:v>38</c:v>
                </c:pt>
                <c:pt idx="11">
                  <c:v>18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49-429D-891F-C5C881855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13.7'!$Y$83:$Y$90</c:f>
              <c:numCache>
                <c:formatCode>#,##0</c:formatCode>
                <c:ptCount val="8"/>
                <c:pt idx="0">
                  <c:v>18</c:v>
                </c:pt>
                <c:pt idx="1">
                  <c:v>50</c:v>
                </c:pt>
                <c:pt idx="2">
                  <c:v>32</c:v>
                </c:pt>
                <c:pt idx="3">
                  <c:v>91</c:v>
                </c:pt>
                <c:pt idx="4">
                  <c:v>12</c:v>
                </c:pt>
                <c:pt idx="5">
                  <c:v>9</c:v>
                </c:pt>
                <c:pt idx="6">
                  <c:v>10</c:v>
                </c:pt>
                <c:pt idx="7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D-4DF3-80E7-19E14A920B80}"/>
            </c:ext>
          </c:extLst>
        </c:ser>
        <c:ser>
          <c:idx val="1"/>
          <c:order val="1"/>
          <c:tx>
            <c:strRef>
              <c:f>'Table 13.7'!$S$92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13.7'!$Y$93:$Y$100</c:f>
              <c:numCache>
                <c:formatCode>#,##0</c:formatCode>
                <c:ptCount val="8"/>
                <c:pt idx="0">
                  <c:v>11</c:v>
                </c:pt>
                <c:pt idx="1">
                  <c:v>53</c:v>
                </c:pt>
                <c:pt idx="2">
                  <c:v>0</c:v>
                </c:pt>
                <c:pt idx="3">
                  <c:v>104</c:v>
                </c:pt>
                <c:pt idx="4">
                  <c:v>34</c:v>
                </c:pt>
                <c:pt idx="5">
                  <c:v>17</c:v>
                </c:pt>
                <c:pt idx="6">
                  <c:v>0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5D-4DF3-80E7-19E14A920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13.1'!$S$1</c:f>
              <c:strCache>
                <c:ptCount val="1"/>
                <c:pt idx="0">
                  <c:v>Alice Springs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13.1'!$AA$15:$AA$33</c:f>
              <c:numCache>
                <c:formatCode>0.0%</c:formatCode>
                <c:ptCount val="19"/>
                <c:pt idx="0">
                  <c:v>1.3541270445036136E-2</c:v>
                </c:pt>
                <c:pt idx="1">
                  <c:v>6.5043742868010649E-3</c:v>
                </c:pt>
                <c:pt idx="2">
                  <c:v>1.5861544313427157E-2</c:v>
                </c:pt>
                <c:pt idx="3">
                  <c:v>8.1780144541650814E-3</c:v>
                </c:pt>
                <c:pt idx="4">
                  <c:v>5.4849752757702548E-2</c:v>
                </c:pt>
                <c:pt idx="5">
                  <c:v>1.9703309243058197E-2</c:v>
                </c:pt>
                <c:pt idx="6">
                  <c:v>9.1669836439710911E-2</c:v>
                </c:pt>
                <c:pt idx="7">
                  <c:v>9.5701787751996961E-2</c:v>
                </c:pt>
                <c:pt idx="8">
                  <c:v>3.430962343096234E-2</c:v>
                </c:pt>
                <c:pt idx="9">
                  <c:v>1.0916698364397109E-2</c:v>
                </c:pt>
                <c:pt idx="10">
                  <c:v>9.3952073031570941E-3</c:v>
                </c:pt>
                <c:pt idx="11">
                  <c:v>1.696462533282617E-2</c:v>
                </c:pt>
                <c:pt idx="12">
                  <c:v>4.8003042982122483E-2</c:v>
                </c:pt>
                <c:pt idx="13">
                  <c:v>5.3898820844427542E-2</c:v>
                </c:pt>
                <c:pt idx="14">
                  <c:v>0.1097755800684671</c:v>
                </c:pt>
                <c:pt idx="15">
                  <c:v>8.558387219475086E-2</c:v>
                </c:pt>
                <c:pt idx="16">
                  <c:v>0.12179535945226322</c:v>
                </c:pt>
                <c:pt idx="17">
                  <c:v>3.7086344617725371E-2</c:v>
                </c:pt>
                <c:pt idx="18">
                  <c:v>5.5800684670977561E-2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1-43FC-8F29-2CA6A7EA37A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1-43FC-8F29-2CA6A7EA3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13.7'!$S$1</c:f>
              <c:strCache>
                <c:ptCount val="1"/>
                <c:pt idx="0">
                  <c:v>East Arnhem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13.7'!$T$2:$Y$2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13.7'!$T$8:$Y$8</c:f>
              <c:numCache>
                <c:formatCode>General</c:formatCode>
                <c:ptCount val="6"/>
                <c:pt idx="0">
                  <c:v>19704.43</c:v>
                </c:pt>
                <c:pt idx="1">
                  <c:v>20660.099999999999</c:v>
                </c:pt>
                <c:pt idx="2">
                  <c:v>20277.78</c:v>
                </c:pt>
                <c:pt idx="3">
                  <c:v>17621.39</c:v>
                </c:pt>
                <c:pt idx="4">
                  <c:v>21025.94</c:v>
                </c:pt>
                <c:pt idx="5">
                  <c:v>21893.919999999998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0-4CB2-ABC5-8AB100194FA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13.7'!$T$2:$Y$2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42021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0-4CB2-ABC5-8AB100194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13.8'!$U$2:$Y$2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13.8'!$U$4:$Y$4</c:f>
              <c:numCache>
                <c:formatCode>#,##0</c:formatCode>
                <c:ptCount val="5"/>
                <c:pt idx="0">
                  <c:v>7979</c:v>
                </c:pt>
                <c:pt idx="1">
                  <c:v>7981</c:v>
                </c:pt>
                <c:pt idx="2">
                  <c:v>7976</c:v>
                </c:pt>
                <c:pt idx="3">
                  <c:v>8566</c:v>
                </c:pt>
                <c:pt idx="4">
                  <c:v>10165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0-46CE-8BB2-F26194EF0033}"/>
            </c:ext>
          </c:extLst>
        </c:ser>
        <c:ser>
          <c:idx val="1"/>
          <c:order val="1"/>
          <c:tx>
            <c:strRef>
              <c:f>'Table 13.8'!$S$7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13.8'!$U$2:$Y$2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13.8'!$U$7:$Y$7</c:f>
              <c:numCache>
                <c:formatCode>#,##0</c:formatCode>
                <c:ptCount val="5"/>
                <c:pt idx="0">
                  <c:v>5146</c:v>
                </c:pt>
                <c:pt idx="1">
                  <c:v>5159</c:v>
                </c:pt>
                <c:pt idx="2">
                  <c:v>5135</c:v>
                </c:pt>
                <c:pt idx="3">
                  <c:v>5664</c:v>
                </c:pt>
                <c:pt idx="4">
                  <c:v>6691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0-46CE-8BB2-F26194EF0033}"/>
            </c:ext>
          </c:extLst>
        </c:ser>
        <c:ser>
          <c:idx val="2"/>
          <c:order val="2"/>
          <c:tx>
            <c:strRef>
              <c:f>'Table 13.8'!$S$11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13.8'!$U$2:$Y$2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13.8'!$U$11:$Y$11</c:f>
              <c:numCache>
                <c:formatCode>#,##0</c:formatCode>
                <c:ptCount val="5"/>
                <c:pt idx="0">
                  <c:v>7560</c:v>
                </c:pt>
                <c:pt idx="1">
                  <c:v>7569</c:v>
                </c:pt>
                <c:pt idx="2">
                  <c:v>7562</c:v>
                </c:pt>
                <c:pt idx="3">
                  <c:v>8078</c:v>
                </c:pt>
                <c:pt idx="4">
                  <c:v>9648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00-46CE-8BB2-F26194EF0033}"/>
            </c:ext>
          </c:extLst>
        </c:ser>
        <c:ser>
          <c:idx val="3"/>
          <c:order val="3"/>
          <c:tx>
            <c:strRef>
              <c:f>'Table 13.8'!$S$12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13.8'!$U$2:$Y$2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13.8'!$U$12:$Y$12</c:f>
              <c:numCache>
                <c:formatCode>#,##0</c:formatCode>
                <c:ptCount val="5"/>
                <c:pt idx="0">
                  <c:v>423</c:v>
                </c:pt>
                <c:pt idx="1">
                  <c:v>412</c:v>
                </c:pt>
                <c:pt idx="2">
                  <c:v>418</c:v>
                </c:pt>
                <c:pt idx="3">
                  <c:v>485</c:v>
                </c:pt>
                <c:pt idx="4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00-46CE-8BB2-F26194EF0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13.8'!$S$1</c:f>
              <c:strCache>
                <c:ptCount val="1"/>
                <c:pt idx="0">
                  <c:v>Katherine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13.8'!$AA$15:$AA$33</c:f>
              <c:numCache>
                <c:formatCode>0.0%</c:formatCode>
                <c:ptCount val="19"/>
                <c:pt idx="0">
                  <c:v>7.8209542547958685E-2</c:v>
                </c:pt>
                <c:pt idx="1">
                  <c:v>9.3457943925233638E-3</c:v>
                </c:pt>
                <c:pt idx="2">
                  <c:v>1.8593212001967535E-2</c:v>
                </c:pt>
                <c:pt idx="3">
                  <c:v>1.2887358583374324E-2</c:v>
                </c:pt>
                <c:pt idx="4">
                  <c:v>6.8765371372356124E-2</c:v>
                </c:pt>
                <c:pt idx="5">
                  <c:v>2.1249385145105756E-2</c:v>
                </c:pt>
                <c:pt idx="6">
                  <c:v>7.9980324643384157E-2</c:v>
                </c:pt>
                <c:pt idx="7">
                  <c:v>8.1357599606492872E-2</c:v>
                </c:pt>
                <c:pt idx="8">
                  <c:v>2.3118544023610427E-2</c:v>
                </c:pt>
                <c:pt idx="9">
                  <c:v>1.9675356615838661E-3</c:v>
                </c:pt>
                <c:pt idx="10">
                  <c:v>9.2474176094441713E-3</c:v>
                </c:pt>
                <c:pt idx="11">
                  <c:v>1.0821446138711265E-2</c:v>
                </c:pt>
                <c:pt idx="12">
                  <c:v>3.6694540088539104E-2</c:v>
                </c:pt>
                <c:pt idx="13">
                  <c:v>6.9552385636989664E-2</c:v>
                </c:pt>
                <c:pt idx="14">
                  <c:v>0.14854894244958189</c:v>
                </c:pt>
                <c:pt idx="15">
                  <c:v>9.4244958189867195E-2</c:v>
                </c:pt>
                <c:pt idx="16">
                  <c:v>8.7555336940482051E-2</c:v>
                </c:pt>
                <c:pt idx="17">
                  <c:v>1.337924249877029E-2</c:v>
                </c:pt>
                <c:pt idx="18">
                  <c:v>5.9517953762911954E-2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54-4B51-8ED5-E728D76D0B2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54-4B51-8ED5-E728D76D0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13.8'!$Y$44:$Y$60</c:f>
              <c:numCache>
                <c:formatCode>#,##0</c:formatCode>
                <c:ptCount val="17"/>
                <c:pt idx="0">
                  <c:v>7</c:v>
                </c:pt>
                <c:pt idx="1">
                  <c:v>94</c:v>
                </c:pt>
                <c:pt idx="2">
                  <c:v>356</c:v>
                </c:pt>
                <c:pt idx="3">
                  <c:v>559</c:v>
                </c:pt>
                <c:pt idx="4">
                  <c:v>920</c:v>
                </c:pt>
                <c:pt idx="5">
                  <c:v>717</c:v>
                </c:pt>
                <c:pt idx="6">
                  <c:v>563</c:v>
                </c:pt>
                <c:pt idx="7">
                  <c:v>450</c:v>
                </c:pt>
                <c:pt idx="8">
                  <c:v>464</c:v>
                </c:pt>
                <c:pt idx="9">
                  <c:v>410</c:v>
                </c:pt>
                <c:pt idx="10">
                  <c:v>337</c:v>
                </c:pt>
                <c:pt idx="11">
                  <c:v>210</c:v>
                </c:pt>
                <c:pt idx="12">
                  <c:v>147</c:v>
                </c:pt>
                <c:pt idx="13">
                  <c:v>60</c:v>
                </c:pt>
                <c:pt idx="14">
                  <c:v>17</c:v>
                </c:pt>
                <c:pt idx="15">
                  <c:v>0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15-4930-921B-9462BD718AEC}"/>
            </c:ext>
          </c:extLst>
        </c:ser>
        <c:ser>
          <c:idx val="1"/>
          <c:order val="1"/>
          <c:tx>
            <c:strRef>
              <c:f>'Table 13.8'!$S$62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13.8'!$Y$63:$Y$79</c:f>
              <c:numCache>
                <c:formatCode>#,##0</c:formatCode>
                <c:ptCount val="17"/>
                <c:pt idx="0">
                  <c:v>19</c:v>
                </c:pt>
                <c:pt idx="1">
                  <c:v>103</c:v>
                </c:pt>
                <c:pt idx="2">
                  <c:v>317</c:v>
                </c:pt>
                <c:pt idx="3">
                  <c:v>528</c:v>
                </c:pt>
                <c:pt idx="4">
                  <c:v>847</c:v>
                </c:pt>
                <c:pt idx="5">
                  <c:v>671</c:v>
                </c:pt>
                <c:pt idx="6">
                  <c:v>453</c:v>
                </c:pt>
                <c:pt idx="7">
                  <c:v>430</c:v>
                </c:pt>
                <c:pt idx="8">
                  <c:v>488</c:v>
                </c:pt>
                <c:pt idx="9">
                  <c:v>351</c:v>
                </c:pt>
                <c:pt idx="10">
                  <c:v>327</c:v>
                </c:pt>
                <c:pt idx="11">
                  <c:v>181</c:v>
                </c:pt>
                <c:pt idx="12">
                  <c:v>89</c:v>
                </c:pt>
                <c:pt idx="13">
                  <c:v>25</c:v>
                </c:pt>
                <c:pt idx="14">
                  <c:v>14</c:v>
                </c:pt>
                <c:pt idx="15">
                  <c:v>3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15-4930-921B-9462BD718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13.8'!$Y$83:$Y$90</c:f>
              <c:numCache>
                <c:formatCode>#,##0</c:formatCode>
                <c:ptCount val="8"/>
                <c:pt idx="0">
                  <c:v>369</c:v>
                </c:pt>
                <c:pt idx="1">
                  <c:v>318</c:v>
                </c:pt>
                <c:pt idx="2">
                  <c:v>558</c:v>
                </c:pt>
                <c:pt idx="3">
                  <c:v>574</c:v>
                </c:pt>
                <c:pt idx="4">
                  <c:v>108</c:v>
                </c:pt>
                <c:pt idx="5">
                  <c:v>94</c:v>
                </c:pt>
                <c:pt idx="6">
                  <c:v>232</c:v>
                </c:pt>
                <c:pt idx="7">
                  <c:v>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22-42EC-8622-62A022970FD8}"/>
            </c:ext>
          </c:extLst>
        </c:ser>
        <c:ser>
          <c:idx val="1"/>
          <c:order val="1"/>
          <c:tx>
            <c:strRef>
              <c:f>'Table 13.8'!$S$92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13.8'!$Y$93:$Y$100</c:f>
              <c:numCache>
                <c:formatCode>#,##0</c:formatCode>
                <c:ptCount val="8"/>
                <c:pt idx="0">
                  <c:v>280</c:v>
                </c:pt>
                <c:pt idx="1">
                  <c:v>476</c:v>
                </c:pt>
                <c:pt idx="2">
                  <c:v>80</c:v>
                </c:pt>
                <c:pt idx="3">
                  <c:v>685</c:v>
                </c:pt>
                <c:pt idx="4">
                  <c:v>523</c:v>
                </c:pt>
                <c:pt idx="5">
                  <c:v>177</c:v>
                </c:pt>
                <c:pt idx="6">
                  <c:v>15</c:v>
                </c:pt>
                <c:pt idx="7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22-42EC-8622-62A022970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13.8'!$S$1</c:f>
              <c:strCache>
                <c:ptCount val="1"/>
                <c:pt idx="0">
                  <c:v>Katherine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13.8'!$U$8:$Y$8</c:f>
              <c:numCache>
                <c:formatCode>General</c:formatCode>
                <c:ptCount val="5"/>
                <c:pt idx="0">
                  <c:v>40989.65</c:v>
                </c:pt>
                <c:pt idx="1">
                  <c:v>41532</c:v>
                </c:pt>
                <c:pt idx="2">
                  <c:v>41366</c:v>
                </c:pt>
                <c:pt idx="3">
                  <c:v>43470.05</c:v>
                </c:pt>
                <c:pt idx="4">
                  <c:v>38944.39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2-4FF2-83AE-8B166B51AB2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2-4FF2-83AE-8B166B51A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13.8'!$T$2:$Y$2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13.8'!$T$4:$Y$4</c:f>
              <c:numCache>
                <c:formatCode>#,##0</c:formatCode>
                <c:ptCount val="6"/>
                <c:pt idx="0">
                  <c:v>7587</c:v>
                </c:pt>
                <c:pt idx="1">
                  <c:v>7979</c:v>
                </c:pt>
                <c:pt idx="2">
                  <c:v>7981</c:v>
                </c:pt>
                <c:pt idx="3">
                  <c:v>7976</c:v>
                </c:pt>
                <c:pt idx="4">
                  <c:v>8566</c:v>
                </c:pt>
                <c:pt idx="5">
                  <c:v>10165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3-4065-8726-757D48283656}"/>
            </c:ext>
          </c:extLst>
        </c:ser>
        <c:ser>
          <c:idx val="1"/>
          <c:order val="1"/>
          <c:tx>
            <c:strRef>
              <c:f>'Table 13.8'!$S$7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13.8'!$T$2:$Y$2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13.8'!$T$7:$Y$7</c:f>
              <c:numCache>
                <c:formatCode>#,##0</c:formatCode>
                <c:ptCount val="6"/>
                <c:pt idx="0">
                  <c:v>5027</c:v>
                </c:pt>
                <c:pt idx="1">
                  <c:v>5146</c:v>
                </c:pt>
                <c:pt idx="2">
                  <c:v>5159</c:v>
                </c:pt>
                <c:pt idx="3">
                  <c:v>5135</c:v>
                </c:pt>
                <c:pt idx="4">
                  <c:v>5664</c:v>
                </c:pt>
                <c:pt idx="5">
                  <c:v>6691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23-4065-8726-757D48283656}"/>
            </c:ext>
          </c:extLst>
        </c:ser>
        <c:ser>
          <c:idx val="2"/>
          <c:order val="2"/>
          <c:tx>
            <c:strRef>
              <c:f>'Table 13.8'!$S$11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13.8'!$T$2:$Y$2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13.8'!$T$11:$Y$11</c:f>
              <c:numCache>
                <c:formatCode>#,##0</c:formatCode>
                <c:ptCount val="6"/>
                <c:pt idx="0">
                  <c:v>7182</c:v>
                </c:pt>
                <c:pt idx="1">
                  <c:v>7560</c:v>
                </c:pt>
                <c:pt idx="2">
                  <c:v>7569</c:v>
                </c:pt>
                <c:pt idx="3">
                  <c:v>7562</c:v>
                </c:pt>
                <c:pt idx="4">
                  <c:v>8078</c:v>
                </c:pt>
                <c:pt idx="5">
                  <c:v>9648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23-4065-8726-757D48283656}"/>
            </c:ext>
          </c:extLst>
        </c:ser>
        <c:ser>
          <c:idx val="3"/>
          <c:order val="3"/>
          <c:tx>
            <c:strRef>
              <c:f>'Table 13.8'!$S$12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13.8'!$T$2:$Y$2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13.8'!$T$12:$Y$12</c:f>
              <c:numCache>
                <c:formatCode>#,##0</c:formatCode>
                <c:ptCount val="6"/>
                <c:pt idx="0">
                  <c:v>410</c:v>
                </c:pt>
                <c:pt idx="1">
                  <c:v>423</c:v>
                </c:pt>
                <c:pt idx="2">
                  <c:v>412</c:v>
                </c:pt>
                <c:pt idx="3">
                  <c:v>418</c:v>
                </c:pt>
                <c:pt idx="4">
                  <c:v>485</c:v>
                </c:pt>
                <c:pt idx="5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23-4065-8726-757D48283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13.8'!$S$1</c:f>
              <c:strCache>
                <c:ptCount val="1"/>
                <c:pt idx="0">
                  <c:v>Katherine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13.8'!$AA$15:$AA$33</c:f>
              <c:numCache>
                <c:formatCode>0.0%</c:formatCode>
                <c:ptCount val="19"/>
                <c:pt idx="0">
                  <c:v>7.8209542547958685E-2</c:v>
                </c:pt>
                <c:pt idx="1">
                  <c:v>9.3457943925233638E-3</c:v>
                </c:pt>
                <c:pt idx="2">
                  <c:v>1.8593212001967535E-2</c:v>
                </c:pt>
                <c:pt idx="3">
                  <c:v>1.2887358583374324E-2</c:v>
                </c:pt>
                <c:pt idx="4">
                  <c:v>6.8765371372356124E-2</c:v>
                </c:pt>
                <c:pt idx="5">
                  <c:v>2.1249385145105756E-2</c:v>
                </c:pt>
                <c:pt idx="6">
                  <c:v>7.9980324643384157E-2</c:v>
                </c:pt>
                <c:pt idx="7">
                  <c:v>8.1357599606492872E-2</c:v>
                </c:pt>
                <c:pt idx="8">
                  <c:v>2.3118544023610427E-2</c:v>
                </c:pt>
                <c:pt idx="9">
                  <c:v>1.9675356615838661E-3</c:v>
                </c:pt>
                <c:pt idx="10">
                  <c:v>9.2474176094441713E-3</c:v>
                </c:pt>
                <c:pt idx="11">
                  <c:v>1.0821446138711265E-2</c:v>
                </c:pt>
                <c:pt idx="12">
                  <c:v>3.6694540088539104E-2</c:v>
                </c:pt>
                <c:pt idx="13">
                  <c:v>6.9552385636989664E-2</c:v>
                </c:pt>
                <c:pt idx="14">
                  <c:v>0.14854894244958189</c:v>
                </c:pt>
                <c:pt idx="15">
                  <c:v>9.4244958189867195E-2</c:v>
                </c:pt>
                <c:pt idx="16">
                  <c:v>8.7555336940482051E-2</c:v>
                </c:pt>
                <c:pt idx="17">
                  <c:v>1.337924249877029E-2</c:v>
                </c:pt>
                <c:pt idx="18">
                  <c:v>5.9517953762911954E-2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47-452E-A861-7D054545130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47-452E-A861-7D0545451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13.8'!$Y$44:$Y$60</c:f>
              <c:numCache>
                <c:formatCode>#,##0</c:formatCode>
                <c:ptCount val="17"/>
                <c:pt idx="0">
                  <c:v>7</c:v>
                </c:pt>
                <c:pt idx="1">
                  <c:v>94</c:v>
                </c:pt>
                <c:pt idx="2">
                  <c:v>356</c:v>
                </c:pt>
                <c:pt idx="3">
                  <c:v>559</c:v>
                </c:pt>
                <c:pt idx="4">
                  <c:v>920</c:v>
                </c:pt>
                <c:pt idx="5">
                  <c:v>717</c:v>
                </c:pt>
                <c:pt idx="6">
                  <c:v>563</c:v>
                </c:pt>
                <c:pt idx="7">
                  <c:v>450</c:v>
                </c:pt>
                <c:pt idx="8">
                  <c:v>464</c:v>
                </c:pt>
                <c:pt idx="9">
                  <c:v>410</c:v>
                </c:pt>
                <c:pt idx="10">
                  <c:v>337</c:v>
                </c:pt>
                <c:pt idx="11">
                  <c:v>210</c:v>
                </c:pt>
                <c:pt idx="12">
                  <c:v>147</c:v>
                </c:pt>
                <c:pt idx="13">
                  <c:v>60</c:v>
                </c:pt>
                <c:pt idx="14">
                  <c:v>17</c:v>
                </c:pt>
                <c:pt idx="15">
                  <c:v>0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4-411C-8386-FAB1C1231D17}"/>
            </c:ext>
          </c:extLst>
        </c:ser>
        <c:ser>
          <c:idx val="1"/>
          <c:order val="1"/>
          <c:tx>
            <c:strRef>
              <c:f>'Table 13.8'!$S$62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13.8'!$Y$63:$Y$79</c:f>
              <c:numCache>
                <c:formatCode>#,##0</c:formatCode>
                <c:ptCount val="17"/>
                <c:pt idx="0">
                  <c:v>19</c:v>
                </c:pt>
                <c:pt idx="1">
                  <c:v>103</c:v>
                </c:pt>
                <c:pt idx="2">
                  <c:v>317</c:v>
                </c:pt>
                <c:pt idx="3">
                  <c:v>528</c:v>
                </c:pt>
                <c:pt idx="4">
                  <c:v>847</c:v>
                </c:pt>
                <c:pt idx="5">
                  <c:v>671</c:v>
                </c:pt>
                <c:pt idx="6">
                  <c:v>453</c:v>
                </c:pt>
                <c:pt idx="7">
                  <c:v>430</c:v>
                </c:pt>
                <c:pt idx="8">
                  <c:v>488</c:v>
                </c:pt>
                <c:pt idx="9">
                  <c:v>351</c:v>
                </c:pt>
                <c:pt idx="10">
                  <c:v>327</c:v>
                </c:pt>
                <c:pt idx="11">
                  <c:v>181</c:v>
                </c:pt>
                <c:pt idx="12">
                  <c:v>89</c:v>
                </c:pt>
                <c:pt idx="13">
                  <c:v>25</c:v>
                </c:pt>
                <c:pt idx="14">
                  <c:v>14</c:v>
                </c:pt>
                <c:pt idx="15">
                  <c:v>3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A4-411C-8386-FAB1C1231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13.8'!$Y$83:$Y$90</c:f>
              <c:numCache>
                <c:formatCode>#,##0</c:formatCode>
                <c:ptCount val="8"/>
                <c:pt idx="0">
                  <c:v>369</c:v>
                </c:pt>
                <c:pt idx="1">
                  <c:v>318</c:v>
                </c:pt>
                <c:pt idx="2">
                  <c:v>558</c:v>
                </c:pt>
                <c:pt idx="3">
                  <c:v>574</c:v>
                </c:pt>
                <c:pt idx="4">
                  <c:v>108</c:v>
                </c:pt>
                <c:pt idx="5">
                  <c:v>94</c:v>
                </c:pt>
                <c:pt idx="6">
                  <c:v>232</c:v>
                </c:pt>
                <c:pt idx="7">
                  <c:v>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97-4273-B053-C2049A31C6CC}"/>
            </c:ext>
          </c:extLst>
        </c:ser>
        <c:ser>
          <c:idx val="1"/>
          <c:order val="1"/>
          <c:tx>
            <c:strRef>
              <c:f>'Table 13.8'!$S$92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13.8'!$Y$93:$Y$100</c:f>
              <c:numCache>
                <c:formatCode>#,##0</c:formatCode>
                <c:ptCount val="8"/>
                <c:pt idx="0">
                  <c:v>280</c:v>
                </c:pt>
                <c:pt idx="1">
                  <c:v>476</c:v>
                </c:pt>
                <c:pt idx="2">
                  <c:v>80</c:v>
                </c:pt>
                <c:pt idx="3">
                  <c:v>685</c:v>
                </c:pt>
                <c:pt idx="4">
                  <c:v>523</c:v>
                </c:pt>
                <c:pt idx="5">
                  <c:v>177</c:v>
                </c:pt>
                <c:pt idx="6">
                  <c:v>15</c:v>
                </c:pt>
                <c:pt idx="7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97-4273-B053-C2049A31C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13.1'!$Y$44:$Y$60</c:f>
              <c:numCache>
                <c:formatCode>#,##0</c:formatCode>
                <c:ptCount val="17"/>
                <c:pt idx="0">
                  <c:v>34</c:v>
                </c:pt>
                <c:pt idx="1">
                  <c:v>270</c:v>
                </c:pt>
                <c:pt idx="2">
                  <c:v>740</c:v>
                </c:pt>
                <c:pt idx="3">
                  <c:v>1207</c:v>
                </c:pt>
                <c:pt idx="4">
                  <c:v>2065</c:v>
                </c:pt>
                <c:pt idx="5">
                  <c:v>1779</c:v>
                </c:pt>
                <c:pt idx="6">
                  <c:v>1304</c:v>
                </c:pt>
                <c:pt idx="7">
                  <c:v>1162</c:v>
                </c:pt>
                <c:pt idx="8">
                  <c:v>1102</c:v>
                </c:pt>
                <c:pt idx="9">
                  <c:v>1011</c:v>
                </c:pt>
                <c:pt idx="10">
                  <c:v>917</c:v>
                </c:pt>
                <c:pt idx="11">
                  <c:v>732</c:v>
                </c:pt>
                <c:pt idx="12">
                  <c:v>316</c:v>
                </c:pt>
                <c:pt idx="13">
                  <c:v>103</c:v>
                </c:pt>
                <c:pt idx="14">
                  <c:v>38</c:v>
                </c:pt>
                <c:pt idx="15">
                  <c:v>10</c:v>
                </c:pt>
                <c:pt idx="1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9-4B1A-9652-9AB5446EE393}"/>
            </c:ext>
          </c:extLst>
        </c:ser>
        <c:ser>
          <c:idx val="1"/>
          <c:order val="1"/>
          <c:tx>
            <c:strRef>
              <c:f>'Table 13.1'!$S$62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13.1'!$Y$63:$Y$79</c:f>
              <c:numCache>
                <c:formatCode>#,##0</c:formatCode>
                <c:ptCount val="17"/>
                <c:pt idx="0">
                  <c:v>21</c:v>
                </c:pt>
                <c:pt idx="1">
                  <c:v>271</c:v>
                </c:pt>
                <c:pt idx="2">
                  <c:v>698</c:v>
                </c:pt>
                <c:pt idx="3">
                  <c:v>1264</c:v>
                </c:pt>
                <c:pt idx="4">
                  <c:v>2299</c:v>
                </c:pt>
                <c:pt idx="5">
                  <c:v>1900</c:v>
                </c:pt>
                <c:pt idx="6">
                  <c:v>1341</c:v>
                </c:pt>
                <c:pt idx="7">
                  <c:v>1112</c:v>
                </c:pt>
                <c:pt idx="8">
                  <c:v>1280</c:v>
                </c:pt>
                <c:pt idx="9">
                  <c:v>1164</c:v>
                </c:pt>
                <c:pt idx="10">
                  <c:v>986</c:v>
                </c:pt>
                <c:pt idx="11">
                  <c:v>735</c:v>
                </c:pt>
                <c:pt idx="12">
                  <c:v>289</c:v>
                </c:pt>
                <c:pt idx="13">
                  <c:v>86</c:v>
                </c:pt>
                <c:pt idx="14">
                  <c:v>28</c:v>
                </c:pt>
                <c:pt idx="15">
                  <c:v>10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79-4B1A-9652-9AB5446EE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13.8'!$S$1</c:f>
              <c:strCache>
                <c:ptCount val="1"/>
                <c:pt idx="0">
                  <c:v>Katherine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13.8'!$T$2:$Y$2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13.8'!$T$8:$Y$8</c:f>
              <c:numCache>
                <c:formatCode>General</c:formatCode>
                <c:ptCount val="6"/>
                <c:pt idx="0">
                  <c:v>39000.35</c:v>
                </c:pt>
                <c:pt idx="1">
                  <c:v>40989.65</c:v>
                </c:pt>
                <c:pt idx="2">
                  <c:v>41532</c:v>
                </c:pt>
                <c:pt idx="3">
                  <c:v>41366</c:v>
                </c:pt>
                <c:pt idx="4">
                  <c:v>43470.05</c:v>
                </c:pt>
                <c:pt idx="5">
                  <c:v>38944.39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0-4100-A4E4-DE3048CEB2C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13.8'!$T$2:$Y$2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42021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0-4100-A4E4-DE3048CEB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13.9'!$U$2:$Y$2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13.9'!$U$4:$Y$4</c:f>
              <c:numCache>
                <c:formatCode>#,##0</c:formatCode>
                <c:ptCount val="5"/>
                <c:pt idx="0">
                  <c:v>14893</c:v>
                </c:pt>
                <c:pt idx="1">
                  <c:v>15535</c:v>
                </c:pt>
                <c:pt idx="2">
                  <c:v>16614</c:v>
                </c:pt>
                <c:pt idx="3">
                  <c:v>16321</c:v>
                </c:pt>
                <c:pt idx="4">
                  <c:v>17822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1-410E-B17E-AB59219EEBF6}"/>
            </c:ext>
          </c:extLst>
        </c:ser>
        <c:ser>
          <c:idx val="1"/>
          <c:order val="1"/>
          <c:tx>
            <c:strRef>
              <c:f>'Table 13.9'!$S$7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13.9'!$U$2:$Y$2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13.9'!$U$7:$Y$7</c:f>
              <c:numCache>
                <c:formatCode>#,##0</c:formatCode>
                <c:ptCount val="5"/>
                <c:pt idx="0">
                  <c:v>9794</c:v>
                </c:pt>
                <c:pt idx="1">
                  <c:v>10363</c:v>
                </c:pt>
                <c:pt idx="2">
                  <c:v>10974</c:v>
                </c:pt>
                <c:pt idx="3">
                  <c:v>11031</c:v>
                </c:pt>
                <c:pt idx="4">
                  <c:v>11937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1-410E-B17E-AB59219EEBF6}"/>
            </c:ext>
          </c:extLst>
        </c:ser>
        <c:ser>
          <c:idx val="2"/>
          <c:order val="2"/>
          <c:tx>
            <c:strRef>
              <c:f>'Table 13.9'!$S$11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13.9'!$U$2:$Y$2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13.9'!$U$11:$Y$11</c:f>
              <c:numCache>
                <c:formatCode>#,##0</c:formatCode>
                <c:ptCount val="5"/>
                <c:pt idx="0">
                  <c:v>13049</c:v>
                </c:pt>
                <c:pt idx="1">
                  <c:v>13822</c:v>
                </c:pt>
                <c:pt idx="2">
                  <c:v>14933</c:v>
                </c:pt>
                <c:pt idx="3">
                  <c:v>14721</c:v>
                </c:pt>
                <c:pt idx="4">
                  <c:v>16167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91-410E-B17E-AB59219EEBF6}"/>
            </c:ext>
          </c:extLst>
        </c:ser>
        <c:ser>
          <c:idx val="3"/>
          <c:order val="3"/>
          <c:tx>
            <c:strRef>
              <c:f>'Table 13.9'!$S$12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13.9'!$U$2:$Y$2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13.9'!$U$12:$Y$12</c:f>
              <c:numCache>
                <c:formatCode>#,##0</c:formatCode>
                <c:ptCount val="5"/>
                <c:pt idx="0">
                  <c:v>1844</c:v>
                </c:pt>
                <c:pt idx="1">
                  <c:v>1714</c:v>
                </c:pt>
                <c:pt idx="2">
                  <c:v>1680</c:v>
                </c:pt>
                <c:pt idx="3">
                  <c:v>1601</c:v>
                </c:pt>
                <c:pt idx="4">
                  <c:v>1655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91-410E-B17E-AB59219EE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13.9'!$S$1</c:f>
              <c:strCache>
                <c:ptCount val="1"/>
                <c:pt idx="0">
                  <c:v>Litchfield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13.9'!$AA$15:$AA$33</c:f>
              <c:numCache>
                <c:formatCode>0.0%</c:formatCode>
                <c:ptCount val="19"/>
                <c:pt idx="0">
                  <c:v>4.180226686118281E-2</c:v>
                </c:pt>
                <c:pt idx="1">
                  <c:v>1.7225900572326338E-2</c:v>
                </c:pt>
                <c:pt idx="2">
                  <c:v>3.6976770283918749E-2</c:v>
                </c:pt>
                <c:pt idx="3">
                  <c:v>1.15026371899899E-2</c:v>
                </c:pt>
                <c:pt idx="4">
                  <c:v>0.16165413533834586</c:v>
                </c:pt>
                <c:pt idx="5">
                  <c:v>3.33295926383122E-2</c:v>
                </c:pt>
                <c:pt idx="6">
                  <c:v>6.9633037818426669E-2</c:v>
                </c:pt>
                <c:pt idx="7">
                  <c:v>5.3866008304342947E-2</c:v>
                </c:pt>
                <c:pt idx="8">
                  <c:v>5.0274941084053421E-2</c:v>
                </c:pt>
                <c:pt idx="9">
                  <c:v>4.0960610481427448E-3</c:v>
                </c:pt>
                <c:pt idx="10">
                  <c:v>1.7113679721692289E-2</c:v>
                </c:pt>
                <c:pt idx="11">
                  <c:v>1.7899225676130625E-2</c:v>
                </c:pt>
                <c:pt idx="12">
                  <c:v>5.2743799798002471E-2</c:v>
                </c:pt>
                <c:pt idx="13">
                  <c:v>7.1204129727303334E-2</c:v>
                </c:pt>
                <c:pt idx="14">
                  <c:v>0.10049377174278981</c:v>
                </c:pt>
                <c:pt idx="15">
                  <c:v>7.1260240152620363E-2</c:v>
                </c:pt>
                <c:pt idx="16">
                  <c:v>4.1914487711816856E-2</c:v>
                </c:pt>
                <c:pt idx="17">
                  <c:v>1.5037593984962405E-2</c:v>
                </c:pt>
                <c:pt idx="18">
                  <c:v>4.1521714734597689E-2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2-45DE-81F9-92895A07BFB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22-45DE-81F9-92895A07B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13.9'!$Y$44:$Y$60</c:f>
              <c:numCache>
                <c:formatCode>#,##0</c:formatCode>
                <c:ptCount val="17"/>
                <c:pt idx="0">
                  <c:v>10</c:v>
                </c:pt>
                <c:pt idx="1">
                  <c:v>198</c:v>
                </c:pt>
                <c:pt idx="2">
                  <c:v>630</c:v>
                </c:pt>
                <c:pt idx="3">
                  <c:v>972</c:v>
                </c:pt>
                <c:pt idx="4">
                  <c:v>1095</c:v>
                </c:pt>
                <c:pt idx="5">
                  <c:v>1081</c:v>
                </c:pt>
                <c:pt idx="6">
                  <c:v>920</c:v>
                </c:pt>
                <c:pt idx="7">
                  <c:v>1024</c:v>
                </c:pt>
                <c:pt idx="8">
                  <c:v>1220</c:v>
                </c:pt>
                <c:pt idx="9">
                  <c:v>984</c:v>
                </c:pt>
                <c:pt idx="10">
                  <c:v>825</c:v>
                </c:pt>
                <c:pt idx="11">
                  <c:v>497</c:v>
                </c:pt>
                <c:pt idx="12">
                  <c:v>249</c:v>
                </c:pt>
                <c:pt idx="13">
                  <c:v>82</c:v>
                </c:pt>
                <c:pt idx="14">
                  <c:v>24</c:v>
                </c:pt>
                <c:pt idx="15">
                  <c:v>4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E-4003-963C-54B6AA2D67C9}"/>
            </c:ext>
          </c:extLst>
        </c:ser>
        <c:ser>
          <c:idx val="1"/>
          <c:order val="1"/>
          <c:tx>
            <c:strRef>
              <c:f>'Table 13.9'!$S$62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13.9'!$Y$63:$Y$79</c:f>
              <c:numCache>
                <c:formatCode>#,##0</c:formatCode>
                <c:ptCount val="17"/>
                <c:pt idx="0">
                  <c:v>11</c:v>
                </c:pt>
                <c:pt idx="1">
                  <c:v>256</c:v>
                </c:pt>
                <c:pt idx="2">
                  <c:v>563</c:v>
                </c:pt>
                <c:pt idx="3">
                  <c:v>704</c:v>
                </c:pt>
                <c:pt idx="4">
                  <c:v>835</c:v>
                </c:pt>
                <c:pt idx="5">
                  <c:v>784</c:v>
                </c:pt>
                <c:pt idx="6">
                  <c:v>823</c:v>
                </c:pt>
                <c:pt idx="7">
                  <c:v>863</c:v>
                </c:pt>
                <c:pt idx="8">
                  <c:v>1006</c:v>
                </c:pt>
                <c:pt idx="9">
                  <c:v>877</c:v>
                </c:pt>
                <c:pt idx="10">
                  <c:v>625</c:v>
                </c:pt>
                <c:pt idx="11">
                  <c:v>400</c:v>
                </c:pt>
                <c:pt idx="12">
                  <c:v>175</c:v>
                </c:pt>
                <c:pt idx="13">
                  <c:v>61</c:v>
                </c:pt>
                <c:pt idx="14">
                  <c:v>12</c:v>
                </c:pt>
                <c:pt idx="15">
                  <c:v>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1E-4003-963C-54B6AA2D6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13.9'!$Y$83:$Y$90</c:f>
              <c:numCache>
                <c:formatCode>#,##0</c:formatCode>
                <c:ptCount val="8"/>
                <c:pt idx="0">
                  <c:v>755</c:v>
                </c:pt>
                <c:pt idx="1">
                  <c:v>423</c:v>
                </c:pt>
                <c:pt idx="2">
                  <c:v>1806</c:v>
                </c:pt>
                <c:pt idx="3">
                  <c:v>412</c:v>
                </c:pt>
                <c:pt idx="4">
                  <c:v>203</c:v>
                </c:pt>
                <c:pt idx="5">
                  <c:v>195</c:v>
                </c:pt>
                <c:pt idx="6">
                  <c:v>783</c:v>
                </c:pt>
                <c:pt idx="7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20-4C03-9AE3-214440C301E9}"/>
            </c:ext>
          </c:extLst>
        </c:ser>
        <c:ser>
          <c:idx val="1"/>
          <c:order val="1"/>
          <c:tx>
            <c:strRef>
              <c:f>'Table 13.9'!$S$92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13.9'!$Y$93:$Y$100</c:f>
              <c:numCache>
                <c:formatCode>#,##0</c:formatCode>
                <c:ptCount val="8"/>
                <c:pt idx="0">
                  <c:v>546</c:v>
                </c:pt>
                <c:pt idx="1">
                  <c:v>852</c:v>
                </c:pt>
                <c:pt idx="2">
                  <c:v>270</c:v>
                </c:pt>
                <c:pt idx="3">
                  <c:v>636</c:v>
                </c:pt>
                <c:pt idx="4">
                  <c:v>1396</c:v>
                </c:pt>
                <c:pt idx="5">
                  <c:v>414</c:v>
                </c:pt>
                <c:pt idx="6">
                  <c:v>115</c:v>
                </c:pt>
                <c:pt idx="7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20-4C03-9AE3-214440C30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13.9'!$S$1</c:f>
              <c:strCache>
                <c:ptCount val="1"/>
                <c:pt idx="0">
                  <c:v>Litchfield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13.9'!$U$8:$Y$8</c:f>
              <c:numCache>
                <c:formatCode>General</c:formatCode>
                <c:ptCount val="5"/>
                <c:pt idx="0">
                  <c:v>52872.55</c:v>
                </c:pt>
                <c:pt idx="1">
                  <c:v>54216.05</c:v>
                </c:pt>
                <c:pt idx="2">
                  <c:v>55268.83</c:v>
                </c:pt>
                <c:pt idx="3">
                  <c:v>56242</c:v>
                </c:pt>
                <c:pt idx="4">
                  <c:v>55505.27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7-4AA2-BD09-8AFA349BAA4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7-4AA2-BD09-8AFA349BA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13.9'!$T$2:$Y$2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13.9'!$T$4:$Y$4</c:f>
              <c:numCache>
                <c:formatCode>#,##0</c:formatCode>
                <c:ptCount val="6"/>
                <c:pt idx="0">
                  <c:v>13654</c:v>
                </c:pt>
                <c:pt idx="1">
                  <c:v>14893</c:v>
                </c:pt>
                <c:pt idx="2">
                  <c:v>15535</c:v>
                </c:pt>
                <c:pt idx="3">
                  <c:v>16614</c:v>
                </c:pt>
                <c:pt idx="4">
                  <c:v>16321</c:v>
                </c:pt>
                <c:pt idx="5">
                  <c:v>17822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2-473D-B5B8-E1B02DF8D4CF}"/>
            </c:ext>
          </c:extLst>
        </c:ser>
        <c:ser>
          <c:idx val="1"/>
          <c:order val="1"/>
          <c:tx>
            <c:strRef>
              <c:f>'Table 13.9'!$S$7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13.9'!$T$2:$Y$2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13.9'!$T$7:$Y$7</c:f>
              <c:numCache>
                <c:formatCode>#,##0</c:formatCode>
                <c:ptCount val="6"/>
                <c:pt idx="0">
                  <c:v>9181</c:v>
                </c:pt>
                <c:pt idx="1">
                  <c:v>9794</c:v>
                </c:pt>
                <c:pt idx="2">
                  <c:v>10363</c:v>
                </c:pt>
                <c:pt idx="3">
                  <c:v>10974</c:v>
                </c:pt>
                <c:pt idx="4">
                  <c:v>11031</c:v>
                </c:pt>
                <c:pt idx="5">
                  <c:v>11937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2-473D-B5B8-E1B02DF8D4CF}"/>
            </c:ext>
          </c:extLst>
        </c:ser>
        <c:ser>
          <c:idx val="2"/>
          <c:order val="2"/>
          <c:tx>
            <c:strRef>
              <c:f>'Table 13.9'!$S$11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13.9'!$T$2:$Y$2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13.9'!$T$11:$Y$11</c:f>
              <c:numCache>
                <c:formatCode>#,##0</c:formatCode>
                <c:ptCount val="6"/>
                <c:pt idx="0">
                  <c:v>11834</c:v>
                </c:pt>
                <c:pt idx="1">
                  <c:v>13049</c:v>
                </c:pt>
                <c:pt idx="2">
                  <c:v>13822</c:v>
                </c:pt>
                <c:pt idx="3">
                  <c:v>14933</c:v>
                </c:pt>
                <c:pt idx="4">
                  <c:v>14721</c:v>
                </c:pt>
                <c:pt idx="5">
                  <c:v>16167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82-473D-B5B8-E1B02DF8D4CF}"/>
            </c:ext>
          </c:extLst>
        </c:ser>
        <c:ser>
          <c:idx val="3"/>
          <c:order val="3"/>
          <c:tx>
            <c:strRef>
              <c:f>'Table 13.9'!$S$12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13.9'!$T$2:$Y$2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13.9'!$T$12:$Y$12</c:f>
              <c:numCache>
                <c:formatCode>#,##0</c:formatCode>
                <c:ptCount val="6"/>
                <c:pt idx="0">
                  <c:v>1822</c:v>
                </c:pt>
                <c:pt idx="1">
                  <c:v>1844</c:v>
                </c:pt>
                <c:pt idx="2">
                  <c:v>1714</c:v>
                </c:pt>
                <c:pt idx="3">
                  <c:v>1680</c:v>
                </c:pt>
                <c:pt idx="4">
                  <c:v>1601</c:v>
                </c:pt>
                <c:pt idx="5">
                  <c:v>1655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82-473D-B5B8-E1B02DF8D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13.9'!$S$1</c:f>
              <c:strCache>
                <c:ptCount val="1"/>
                <c:pt idx="0">
                  <c:v>Litchfield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13.9'!$AA$15:$AA$33</c:f>
              <c:numCache>
                <c:formatCode>0.0%</c:formatCode>
                <c:ptCount val="19"/>
                <c:pt idx="0">
                  <c:v>4.180226686118281E-2</c:v>
                </c:pt>
                <c:pt idx="1">
                  <c:v>1.7225900572326338E-2</c:v>
                </c:pt>
                <c:pt idx="2">
                  <c:v>3.6976770283918749E-2</c:v>
                </c:pt>
                <c:pt idx="3">
                  <c:v>1.15026371899899E-2</c:v>
                </c:pt>
                <c:pt idx="4">
                  <c:v>0.16165413533834586</c:v>
                </c:pt>
                <c:pt idx="5">
                  <c:v>3.33295926383122E-2</c:v>
                </c:pt>
                <c:pt idx="6">
                  <c:v>6.9633037818426669E-2</c:v>
                </c:pt>
                <c:pt idx="7">
                  <c:v>5.3866008304342947E-2</c:v>
                </c:pt>
                <c:pt idx="8">
                  <c:v>5.0274941084053421E-2</c:v>
                </c:pt>
                <c:pt idx="9">
                  <c:v>4.0960610481427448E-3</c:v>
                </c:pt>
                <c:pt idx="10">
                  <c:v>1.7113679721692289E-2</c:v>
                </c:pt>
                <c:pt idx="11">
                  <c:v>1.7899225676130625E-2</c:v>
                </c:pt>
                <c:pt idx="12">
                  <c:v>5.2743799798002471E-2</c:v>
                </c:pt>
                <c:pt idx="13">
                  <c:v>7.1204129727303334E-2</c:v>
                </c:pt>
                <c:pt idx="14">
                  <c:v>0.10049377174278981</c:v>
                </c:pt>
                <c:pt idx="15">
                  <c:v>7.1260240152620363E-2</c:v>
                </c:pt>
                <c:pt idx="16">
                  <c:v>4.1914487711816856E-2</c:v>
                </c:pt>
                <c:pt idx="17">
                  <c:v>1.5037593984962405E-2</c:v>
                </c:pt>
                <c:pt idx="18">
                  <c:v>4.1521714734597689E-2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9A-485C-A59D-B45F6BF3055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9A-485C-A59D-B45F6BF30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13.9'!$Y$44:$Y$60</c:f>
              <c:numCache>
                <c:formatCode>#,##0</c:formatCode>
                <c:ptCount val="17"/>
                <c:pt idx="0">
                  <c:v>10</c:v>
                </c:pt>
                <c:pt idx="1">
                  <c:v>198</c:v>
                </c:pt>
                <c:pt idx="2">
                  <c:v>630</c:v>
                </c:pt>
                <c:pt idx="3">
                  <c:v>972</c:v>
                </c:pt>
                <c:pt idx="4">
                  <c:v>1095</c:v>
                </c:pt>
                <c:pt idx="5">
                  <c:v>1081</c:v>
                </c:pt>
                <c:pt idx="6">
                  <c:v>920</c:v>
                </c:pt>
                <c:pt idx="7">
                  <c:v>1024</c:v>
                </c:pt>
                <c:pt idx="8">
                  <c:v>1220</c:v>
                </c:pt>
                <c:pt idx="9">
                  <c:v>984</c:v>
                </c:pt>
                <c:pt idx="10">
                  <c:v>825</c:v>
                </c:pt>
                <c:pt idx="11">
                  <c:v>497</c:v>
                </c:pt>
                <c:pt idx="12">
                  <c:v>249</c:v>
                </c:pt>
                <c:pt idx="13">
                  <c:v>82</c:v>
                </c:pt>
                <c:pt idx="14">
                  <c:v>24</c:v>
                </c:pt>
                <c:pt idx="15">
                  <c:v>4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3-4F9E-A4F8-95CF8F233C81}"/>
            </c:ext>
          </c:extLst>
        </c:ser>
        <c:ser>
          <c:idx val="1"/>
          <c:order val="1"/>
          <c:tx>
            <c:strRef>
              <c:f>'Table 13.9'!$S$62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13.9'!$Y$63:$Y$79</c:f>
              <c:numCache>
                <c:formatCode>#,##0</c:formatCode>
                <c:ptCount val="17"/>
                <c:pt idx="0">
                  <c:v>11</c:v>
                </c:pt>
                <c:pt idx="1">
                  <c:v>256</c:v>
                </c:pt>
                <c:pt idx="2">
                  <c:v>563</c:v>
                </c:pt>
                <c:pt idx="3">
                  <c:v>704</c:v>
                </c:pt>
                <c:pt idx="4">
                  <c:v>835</c:v>
                </c:pt>
                <c:pt idx="5">
                  <c:v>784</c:v>
                </c:pt>
                <c:pt idx="6">
                  <c:v>823</c:v>
                </c:pt>
                <c:pt idx="7">
                  <c:v>863</c:v>
                </c:pt>
                <c:pt idx="8">
                  <c:v>1006</c:v>
                </c:pt>
                <c:pt idx="9">
                  <c:v>877</c:v>
                </c:pt>
                <c:pt idx="10">
                  <c:v>625</c:v>
                </c:pt>
                <c:pt idx="11">
                  <c:v>400</c:v>
                </c:pt>
                <c:pt idx="12">
                  <c:v>175</c:v>
                </c:pt>
                <c:pt idx="13">
                  <c:v>61</c:v>
                </c:pt>
                <c:pt idx="14">
                  <c:v>12</c:v>
                </c:pt>
                <c:pt idx="15">
                  <c:v>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93-4F9E-A4F8-95CF8F233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13.9'!$Y$83:$Y$90</c:f>
              <c:numCache>
                <c:formatCode>#,##0</c:formatCode>
                <c:ptCount val="8"/>
                <c:pt idx="0">
                  <c:v>755</c:v>
                </c:pt>
                <c:pt idx="1">
                  <c:v>423</c:v>
                </c:pt>
                <c:pt idx="2">
                  <c:v>1806</c:v>
                </c:pt>
                <c:pt idx="3">
                  <c:v>412</c:v>
                </c:pt>
                <c:pt idx="4">
                  <c:v>203</c:v>
                </c:pt>
                <c:pt idx="5">
                  <c:v>195</c:v>
                </c:pt>
                <c:pt idx="6">
                  <c:v>783</c:v>
                </c:pt>
                <c:pt idx="7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4-4EFF-A399-C3E15F88C030}"/>
            </c:ext>
          </c:extLst>
        </c:ser>
        <c:ser>
          <c:idx val="1"/>
          <c:order val="1"/>
          <c:tx>
            <c:strRef>
              <c:f>'Table 13.9'!$S$92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13.9'!$Y$93:$Y$100</c:f>
              <c:numCache>
                <c:formatCode>#,##0</c:formatCode>
                <c:ptCount val="8"/>
                <c:pt idx="0">
                  <c:v>546</c:v>
                </c:pt>
                <c:pt idx="1">
                  <c:v>852</c:v>
                </c:pt>
                <c:pt idx="2">
                  <c:v>270</c:v>
                </c:pt>
                <c:pt idx="3">
                  <c:v>636</c:v>
                </c:pt>
                <c:pt idx="4">
                  <c:v>1396</c:v>
                </c:pt>
                <c:pt idx="5">
                  <c:v>414</c:v>
                </c:pt>
                <c:pt idx="6">
                  <c:v>115</c:v>
                </c:pt>
                <c:pt idx="7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04-4EFF-A399-C3E15F88C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13.1'!$Y$83:$Y$90</c:f>
              <c:numCache>
                <c:formatCode>#,##0</c:formatCode>
                <c:ptCount val="8"/>
                <c:pt idx="0">
                  <c:v>807</c:v>
                </c:pt>
                <c:pt idx="1">
                  <c:v>1064</c:v>
                </c:pt>
                <c:pt idx="2">
                  <c:v>1561</c:v>
                </c:pt>
                <c:pt idx="3">
                  <c:v>1232</c:v>
                </c:pt>
                <c:pt idx="4">
                  <c:v>409</c:v>
                </c:pt>
                <c:pt idx="5">
                  <c:v>348</c:v>
                </c:pt>
                <c:pt idx="6">
                  <c:v>540</c:v>
                </c:pt>
                <c:pt idx="7">
                  <c:v>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3-4F98-9E94-005273768447}"/>
            </c:ext>
          </c:extLst>
        </c:ser>
        <c:ser>
          <c:idx val="1"/>
          <c:order val="1"/>
          <c:tx>
            <c:strRef>
              <c:f>'Table 13.1'!$S$92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13.1'!$Y$93:$Y$100</c:f>
              <c:numCache>
                <c:formatCode>#,##0</c:formatCode>
                <c:ptCount val="8"/>
                <c:pt idx="0">
                  <c:v>752</c:v>
                </c:pt>
                <c:pt idx="1">
                  <c:v>2067</c:v>
                </c:pt>
                <c:pt idx="2">
                  <c:v>225</c:v>
                </c:pt>
                <c:pt idx="3">
                  <c:v>1411</c:v>
                </c:pt>
                <c:pt idx="4">
                  <c:v>1561</c:v>
                </c:pt>
                <c:pt idx="5">
                  <c:v>590</c:v>
                </c:pt>
                <c:pt idx="6">
                  <c:v>49</c:v>
                </c:pt>
                <c:pt idx="7">
                  <c:v>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B3-4F98-9E94-005273768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8667725357859666"/>
        </c:manualLayout>
      </c:layout>
      <c:lineChart>
        <c:grouping val="standard"/>
        <c:varyColors val="0"/>
        <c:ser>
          <c:idx val="0"/>
          <c:order val="0"/>
          <c:tx>
            <c:strRef>
              <c:f>'Table 13.9'!$S$1</c:f>
              <c:strCache>
                <c:ptCount val="1"/>
                <c:pt idx="0">
                  <c:v>Litchfield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13.9'!$T$2:$Y$2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13.9'!$T$8:$Y$8</c:f>
              <c:numCache>
                <c:formatCode>General</c:formatCode>
                <c:ptCount val="6"/>
                <c:pt idx="0">
                  <c:v>50078.5</c:v>
                </c:pt>
                <c:pt idx="1">
                  <c:v>52872.55</c:v>
                </c:pt>
                <c:pt idx="2">
                  <c:v>54216.05</c:v>
                </c:pt>
                <c:pt idx="3">
                  <c:v>55268.83</c:v>
                </c:pt>
                <c:pt idx="4">
                  <c:v>56242</c:v>
                </c:pt>
                <c:pt idx="5">
                  <c:v>55505.27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B-4679-ABC5-C79F1451AAC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13.9'!$T$2:$Y$2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'State data for spotlight'!$B$8:$G$8</c:f>
              <c:numCache>
                <c:formatCode>#,##0</c:formatCode>
                <c:ptCount val="6"/>
                <c:pt idx="0">
                  <c:v>42021</c:v>
                </c:pt>
                <c:pt idx="1">
                  <c:v>44232.02</c:v>
                </c:pt>
                <c:pt idx="2">
                  <c:v>45075.51</c:v>
                </c:pt>
                <c:pt idx="3">
                  <c:v>46083.65</c:v>
                </c:pt>
                <c:pt idx="4">
                  <c:v>48046.27</c:v>
                </c:pt>
                <c:pt idx="5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B-4679-ABC5-C79F1451A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13.10'!$S$4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13.10'!$U$2:$Y$2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13.10'!$U$4:$Y$4</c:f>
              <c:numCache>
                <c:formatCode>#,##0</c:formatCode>
                <c:ptCount val="5"/>
                <c:pt idx="0">
                  <c:v>650</c:v>
                </c:pt>
                <c:pt idx="1">
                  <c:v>630</c:v>
                </c:pt>
                <c:pt idx="2">
                  <c:v>694</c:v>
                </c:pt>
                <c:pt idx="3">
                  <c:v>563</c:v>
                </c:pt>
                <c:pt idx="4">
                  <c:v>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1-4AF6-970A-2F330617A9A1}"/>
            </c:ext>
          </c:extLst>
        </c:ser>
        <c:ser>
          <c:idx val="1"/>
          <c:order val="1"/>
          <c:tx>
            <c:strRef>
              <c:f>'Table 13.10'!$S$7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13.10'!$U$2:$Y$2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13.10'!$U$7:$Y$7</c:f>
              <c:numCache>
                <c:formatCode>#,##0</c:formatCode>
                <c:ptCount val="5"/>
                <c:pt idx="0">
                  <c:v>470</c:v>
                </c:pt>
                <c:pt idx="1">
                  <c:v>461</c:v>
                </c:pt>
                <c:pt idx="2">
                  <c:v>473</c:v>
                </c:pt>
                <c:pt idx="3">
                  <c:v>391</c:v>
                </c:pt>
                <c:pt idx="4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1-4AF6-970A-2F330617A9A1}"/>
            </c:ext>
          </c:extLst>
        </c:ser>
        <c:ser>
          <c:idx val="2"/>
          <c:order val="2"/>
          <c:tx>
            <c:strRef>
              <c:f>'Table 13.10'!$S$11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13.10'!$U$2:$Y$2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13.10'!$U$11:$Y$11</c:f>
              <c:numCache>
                <c:formatCode>#,##0</c:formatCode>
                <c:ptCount val="5"/>
                <c:pt idx="0">
                  <c:v>640</c:v>
                </c:pt>
                <c:pt idx="1">
                  <c:v>619</c:v>
                </c:pt>
                <c:pt idx="2">
                  <c:v>687</c:v>
                </c:pt>
                <c:pt idx="3">
                  <c:v>558</c:v>
                </c:pt>
                <c:pt idx="4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81-4AF6-970A-2F330617A9A1}"/>
            </c:ext>
          </c:extLst>
        </c:ser>
        <c:ser>
          <c:idx val="3"/>
          <c:order val="3"/>
          <c:tx>
            <c:strRef>
              <c:f>'Table 13.10'!$S$12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13.10'!$U$2:$Y$2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13.10'!$U$12:$Y$12</c:f>
              <c:numCache>
                <c:formatCode>#,##0</c:formatCode>
                <c:ptCount val="5"/>
                <c:pt idx="0">
                  <c:v>4</c:v>
                </c:pt>
                <c:pt idx="1">
                  <c:v>8</c:v>
                </c:pt>
                <c:pt idx="2">
                  <c:v>8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81-4AF6-970A-2F330617A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13.10'!$S$1</c:f>
              <c:strCache>
                <c:ptCount val="1"/>
                <c:pt idx="0">
                  <c:v>MacDonnell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13.10'!$AA$15:$AA$33</c:f>
              <c:numCache>
                <c:formatCode>0.0%</c:formatCode>
                <c:ptCount val="19"/>
                <c:pt idx="0">
                  <c:v>3.2094594594594593E-2</c:v>
                </c:pt>
                <c:pt idx="1">
                  <c:v>6.7567567567567571E-3</c:v>
                </c:pt>
                <c:pt idx="2">
                  <c:v>0</c:v>
                </c:pt>
                <c:pt idx="3">
                  <c:v>0</c:v>
                </c:pt>
                <c:pt idx="4">
                  <c:v>3.3783783783783786E-2</c:v>
                </c:pt>
                <c:pt idx="5">
                  <c:v>0</c:v>
                </c:pt>
                <c:pt idx="6">
                  <c:v>0.10810810810810811</c:v>
                </c:pt>
                <c:pt idx="7">
                  <c:v>4.8986486486486486E-2</c:v>
                </c:pt>
                <c:pt idx="8">
                  <c:v>8.4459459459459464E-3</c:v>
                </c:pt>
                <c:pt idx="9">
                  <c:v>6.7567567567567571E-3</c:v>
                </c:pt>
                <c:pt idx="10">
                  <c:v>6.7567567567567571E-3</c:v>
                </c:pt>
                <c:pt idx="11">
                  <c:v>0</c:v>
                </c:pt>
                <c:pt idx="12">
                  <c:v>3.2094594594594593E-2</c:v>
                </c:pt>
                <c:pt idx="13">
                  <c:v>3.7162162162162164E-2</c:v>
                </c:pt>
                <c:pt idx="14">
                  <c:v>0.21452702702702703</c:v>
                </c:pt>
                <c:pt idx="15">
                  <c:v>0.12331081081081081</c:v>
                </c:pt>
                <c:pt idx="16">
                  <c:v>0.20945945945945946</c:v>
                </c:pt>
                <c:pt idx="17">
                  <c:v>6.7567567567567571E-3</c:v>
                </c:pt>
                <c:pt idx="18">
                  <c:v>8.2770270270270271E-2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44-4DEA-B139-93CC99C4DCE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44-4DEA-B139-93CC99C4D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13.10'!$S$63:$S$79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13.10'!$Y$44:$Y$60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14</c:v>
                </c:pt>
                <c:pt idx="4">
                  <c:v>51</c:v>
                </c:pt>
                <c:pt idx="5">
                  <c:v>63</c:v>
                </c:pt>
                <c:pt idx="6">
                  <c:v>23</c:v>
                </c:pt>
                <c:pt idx="7">
                  <c:v>33</c:v>
                </c:pt>
                <c:pt idx="8">
                  <c:v>27</c:v>
                </c:pt>
                <c:pt idx="9">
                  <c:v>23</c:v>
                </c:pt>
                <c:pt idx="10">
                  <c:v>19</c:v>
                </c:pt>
                <c:pt idx="11">
                  <c:v>10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99-46DD-836B-FEFCBC7BDF0A}"/>
            </c:ext>
          </c:extLst>
        </c:ser>
        <c:ser>
          <c:idx val="1"/>
          <c:order val="1"/>
          <c:tx>
            <c:strRef>
              <c:f>'Table 13.10'!$S$62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13.10'!$S$63:$S$79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13.10'!$Y$63:$Y$79</c:f>
              <c:numCache>
                <c:formatCode>#,##0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5</c:v>
                </c:pt>
                <c:pt idx="3">
                  <c:v>20</c:v>
                </c:pt>
                <c:pt idx="4">
                  <c:v>71</c:v>
                </c:pt>
                <c:pt idx="5">
                  <c:v>45</c:v>
                </c:pt>
                <c:pt idx="6">
                  <c:v>26</c:v>
                </c:pt>
                <c:pt idx="7">
                  <c:v>29</c:v>
                </c:pt>
                <c:pt idx="8">
                  <c:v>26</c:v>
                </c:pt>
                <c:pt idx="9">
                  <c:v>18</c:v>
                </c:pt>
                <c:pt idx="10">
                  <c:v>38</c:v>
                </c:pt>
                <c:pt idx="11">
                  <c:v>16</c:v>
                </c:pt>
                <c:pt idx="12">
                  <c:v>6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99-46DD-836B-FEFCBC7BD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13.10'!$S$83:$S$90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13.10'!$Y$83:$Y$90</c:f>
              <c:numCache>
                <c:formatCode>#,##0</c:formatCode>
                <c:ptCount val="8"/>
                <c:pt idx="0">
                  <c:v>12</c:v>
                </c:pt>
                <c:pt idx="1">
                  <c:v>23</c:v>
                </c:pt>
                <c:pt idx="2">
                  <c:v>11</c:v>
                </c:pt>
                <c:pt idx="3">
                  <c:v>45</c:v>
                </c:pt>
                <c:pt idx="4">
                  <c:v>3</c:v>
                </c:pt>
                <c:pt idx="5">
                  <c:v>7</c:v>
                </c:pt>
                <c:pt idx="6">
                  <c:v>0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05-4FB5-BD0F-1A026ADFEBCA}"/>
            </c:ext>
          </c:extLst>
        </c:ser>
        <c:ser>
          <c:idx val="1"/>
          <c:order val="1"/>
          <c:tx>
            <c:strRef>
              <c:f>'Table 13.10'!$S$92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13.10'!$S$83:$S$90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13.10'!$Y$93:$Y$100</c:f>
              <c:numCache>
                <c:formatCode>#,##0</c:formatCode>
                <c:ptCount val="8"/>
                <c:pt idx="0">
                  <c:v>13</c:v>
                </c:pt>
                <c:pt idx="1">
                  <c:v>31</c:v>
                </c:pt>
                <c:pt idx="2">
                  <c:v>0</c:v>
                </c:pt>
                <c:pt idx="3">
                  <c:v>70</c:v>
                </c:pt>
                <c:pt idx="4">
                  <c:v>8</c:v>
                </c:pt>
                <c:pt idx="5">
                  <c:v>0</c:v>
                </c:pt>
                <c:pt idx="6">
                  <c:v>8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05-4FB5-BD0F-1A026ADFE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13.10'!$S$1</c:f>
              <c:strCache>
                <c:ptCount val="1"/>
                <c:pt idx="0">
                  <c:v>MacDonnell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13.10'!$U$8:$Y$8</c:f>
              <c:numCache>
                <c:formatCode>General</c:formatCode>
                <c:ptCount val="5"/>
                <c:pt idx="0">
                  <c:v>21123.21</c:v>
                </c:pt>
                <c:pt idx="1">
                  <c:v>22168.95</c:v>
                </c:pt>
                <c:pt idx="2">
                  <c:v>19084</c:v>
                </c:pt>
                <c:pt idx="3">
                  <c:v>19499.810000000001</c:v>
                </c:pt>
                <c:pt idx="4">
                  <c:v>19986.41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0-4AA4-8F35-E36497C86FA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44232.02</c:v>
                </c:pt>
                <c:pt idx="1">
                  <c:v>45075.51</c:v>
                </c:pt>
                <c:pt idx="2">
                  <c:v>46083.65</c:v>
                </c:pt>
                <c:pt idx="3">
                  <c:v>48046.27</c:v>
                </c:pt>
                <c:pt idx="4">
                  <c:v>47367.05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0-4AA4-8F35-E36497C86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13.10'!$S$4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13.10'!$T$2:$Y$2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13.10'!$T$4:$Y$4</c:f>
              <c:numCache>
                <c:formatCode>#,##0</c:formatCode>
                <c:ptCount val="6"/>
                <c:pt idx="0">
                  <c:v>681</c:v>
                </c:pt>
                <c:pt idx="1">
                  <c:v>650</c:v>
                </c:pt>
                <c:pt idx="2">
                  <c:v>630</c:v>
                </c:pt>
                <c:pt idx="3">
                  <c:v>694</c:v>
                </c:pt>
                <c:pt idx="4">
                  <c:v>563</c:v>
                </c:pt>
                <c:pt idx="5">
                  <c:v>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7-4394-AC4D-F6C6E7D0C25E}"/>
            </c:ext>
          </c:extLst>
        </c:ser>
        <c:ser>
          <c:idx val="1"/>
          <c:order val="1"/>
          <c:tx>
            <c:strRef>
              <c:f>'Table 13.10'!$S$7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13.10'!$T$2:$Y$2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13.10'!$T$7:$Y$7</c:f>
              <c:numCache>
                <c:formatCode>#,##0</c:formatCode>
                <c:ptCount val="6"/>
                <c:pt idx="0">
                  <c:v>475</c:v>
                </c:pt>
                <c:pt idx="1">
                  <c:v>470</c:v>
                </c:pt>
                <c:pt idx="2">
                  <c:v>461</c:v>
                </c:pt>
                <c:pt idx="3">
                  <c:v>473</c:v>
                </c:pt>
                <c:pt idx="4">
                  <c:v>391</c:v>
                </c:pt>
                <c:pt idx="5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7-4394-AC4D-F6C6E7D0C25E}"/>
            </c:ext>
          </c:extLst>
        </c:ser>
        <c:ser>
          <c:idx val="2"/>
          <c:order val="2"/>
          <c:tx>
            <c:strRef>
              <c:f>'Table 13.10'!$S$11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13.10'!$T$2:$Y$2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13.10'!$T$11:$Y$11</c:f>
              <c:numCache>
                <c:formatCode>#,##0</c:formatCode>
                <c:ptCount val="6"/>
                <c:pt idx="0">
                  <c:v>668</c:v>
                </c:pt>
                <c:pt idx="1">
                  <c:v>640</c:v>
                </c:pt>
                <c:pt idx="2">
                  <c:v>619</c:v>
                </c:pt>
                <c:pt idx="3">
                  <c:v>687</c:v>
                </c:pt>
                <c:pt idx="4">
                  <c:v>558</c:v>
                </c:pt>
                <c:pt idx="5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57-4394-AC4D-F6C6E7D0C25E}"/>
            </c:ext>
          </c:extLst>
        </c:ser>
        <c:ser>
          <c:idx val="3"/>
          <c:order val="3"/>
          <c:tx>
            <c:strRef>
              <c:f>'Table 13.10'!$S$12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13.10'!$T$2:$Y$2</c:f>
              <c:strCache>
                <c:ptCount val="6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</c:strCache>
            </c:strRef>
          </c:cat>
          <c:val>
            <c:numRef>
              <c:f>'Table 13.10'!$T$12:$Y$12</c:f>
              <c:numCache>
                <c:formatCode>#,##0</c:formatCode>
                <c:ptCount val="6"/>
                <c:pt idx="0">
                  <c:v>9</c:v>
                </c:pt>
                <c:pt idx="1">
                  <c:v>4</c:v>
                </c:pt>
                <c:pt idx="2">
                  <c:v>8</c:v>
                </c:pt>
                <c:pt idx="3">
                  <c:v>8</c:v>
                </c:pt>
                <c:pt idx="4">
                  <c:v>0</c:v>
                </c:pt>
                <c:pt idx="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57-4394-AC4D-F6C6E7D0C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13.10'!$S$1</c:f>
              <c:strCache>
                <c:ptCount val="1"/>
                <c:pt idx="0">
                  <c:v>MacDonnell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13.10'!$AA$15:$AA$33</c:f>
              <c:numCache>
                <c:formatCode>0.0%</c:formatCode>
                <c:ptCount val="19"/>
                <c:pt idx="0">
                  <c:v>3.2094594594594593E-2</c:v>
                </c:pt>
                <c:pt idx="1">
                  <c:v>6.7567567567567571E-3</c:v>
                </c:pt>
                <c:pt idx="2">
                  <c:v>0</c:v>
                </c:pt>
                <c:pt idx="3">
                  <c:v>0</c:v>
                </c:pt>
                <c:pt idx="4">
                  <c:v>3.3783783783783786E-2</c:v>
                </c:pt>
                <c:pt idx="5">
                  <c:v>0</c:v>
                </c:pt>
                <c:pt idx="6">
                  <c:v>0.10810810810810811</c:v>
                </c:pt>
                <c:pt idx="7">
                  <c:v>4.8986486486486486E-2</c:v>
                </c:pt>
                <c:pt idx="8">
                  <c:v>8.4459459459459464E-3</c:v>
                </c:pt>
                <c:pt idx="9">
                  <c:v>6.7567567567567571E-3</c:v>
                </c:pt>
                <c:pt idx="10">
                  <c:v>6.7567567567567571E-3</c:v>
                </c:pt>
                <c:pt idx="11">
                  <c:v>0</c:v>
                </c:pt>
                <c:pt idx="12">
                  <c:v>3.2094594594594593E-2</c:v>
                </c:pt>
                <c:pt idx="13">
                  <c:v>3.7162162162162164E-2</c:v>
                </c:pt>
                <c:pt idx="14">
                  <c:v>0.21452702702702703</c:v>
                </c:pt>
                <c:pt idx="15">
                  <c:v>0.12331081081081081</c:v>
                </c:pt>
                <c:pt idx="16">
                  <c:v>0.20945945945945946</c:v>
                </c:pt>
                <c:pt idx="17">
                  <c:v>6.7567567567567571E-3</c:v>
                </c:pt>
                <c:pt idx="18">
                  <c:v>8.2770270270270271E-2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AC-4D90-A21E-28F66B26FDA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Northern Territory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spotlight'!$I$15:$I$33</c:f>
              <c:numCache>
                <c:formatCode>0%</c:formatCode>
                <c:ptCount val="19"/>
                <c:pt idx="0">
                  <c:v>2.7054222900472127E-2</c:v>
                </c:pt>
                <c:pt idx="1">
                  <c:v>1.3133673518050455E-2</c:v>
                </c:pt>
                <c:pt idx="2">
                  <c:v>2.4784205255376984E-2</c:v>
                </c:pt>
                <c:pt idx="3">
                  <c:v>9.1229910820735376E-3</c:v>
                </c:pt>
                <c:pt idx="4">
                  <c:v>9.0919929419619433E-2</c:v>
                </c:pt>
                <c:pt idx="5">
                  <c:v>2.2881396346988412E-2</c:v>
                </c:pt>
                <c:pt idx="6">
                  <c:v>7.8148695693642994E-2</c:v>
                </c:pt>
                <c:pt idx="7">
                  <c:v>8.8626067051361529E-2</c:v>
                </c:pt>
                <c:pt idx="8">
                  <c:v>3.5585864848109112E-2</c:v>
                </c:pt>
                <c:pt idx="9">
                  <c:v>6.1280938528303682E-3</c:v>
                </c:pt>
                <c:pt idx="10">
                  <c:v>1.5904430349563643E-2</c:v>
                </c:pt>
                <c:pt idx="11">
                  <c:v>1.6347942200391055E-2</c:v>
                </c:pt>
                <c:pt idx="12">
                  <c:v>5.3636320282321522E-2</c:v>
                </c:pt>
                <c:pt idx="13">
                  <c:v>7.3212837998950828E-2</c:v>
                </c:pt>
                <c:pt idx="14">
                  <c:v>0.12181792169392913</c:v>
                </c:pt>
                <c:pt idx="15">
                  <c:v>8.5311650531737324E-2</c:v>
                </c:pt>
                <c:pt idx="16">
                  <c:v>7.7008917926462875E-2</c:v>
                </c:pt>
                <c:pt idx="17">
                  <c:v>2.8995183365921121E-2</c:v>
                </c:pt>
                <c:pt idx="18">
                  <c:v>4.5448042348228336E-2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AC-4D90-A21E-28F66B26F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13.10'!$S$63:$S$79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13.10'!$Y$44:$Y$60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14</c:v>
                </c:pt>
                <c:pt idx="4">
                  <c:v>51</c:v>
                </c:pt>
                <c:pt idx="5">
                  <c:v>63</c:v>
                </c:pt>
                <c:pt idx="6">
                  <c:v>23</c:v>
                </c:pt>
                <c:pt idx="7">
                  <c:v>33</c:v>
                </c:pt>
                <c:pt idx="8">
                  <c:v>27</c:v>
                </c:pt>
                <c:pt idx="9">
                  <c:v>23</c:v>
                </c:pt>
                <c:pt idx="10">
                  <c:v>19</c:v>
                </c:pt>
                <c:pt idx="11">
                  <c:v>10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51-413E-BB31-FAF3A9BD1118}"/>
            </c:ext>
          </c:extLst>
        </c:ser>
        <c:ser>
          <c:idx val="1"/>
          <c:order val="1"/>
          <c:tx>
            <c:strRef>
              <c:f>'Table 13.10'!$S$62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13.10'!$S$63:$S$79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13.10'!$Y$63:$Y$79</c:f>
              <c:numCache>
                <c:formatCode>#,##0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5</c:v>
                </c:pt>
                <c:pt idx="3">
                  <c:v>20</c:v>
                </c:pt>
                <c:pt idx="4">
                  <c:v>71</c:v>
                </c:pt>
                <c:pt idx="5">
                  <c:v>45</c:v>
                </c:pt>
                <c:pt idx="6">
                  <c:v>26</c:v>
                </c:pt>
                <c:pt idx="7">
                  <c:v>29</c:v>
                </c:pt>
                <c:pt idx="8">
                  <c:v>26</c:v>
                </c:pt>
                <c:pt idx="9">
                  <c:v>18</c:v>
                </c:pt>
                <c:pt idx="10">
                  <c:v>38</c:v>
                </c:pt>
                <c:pt idx="11">
                  <c:v>16</c:v>
                </c:pt>
                <c:pt idx="12">
                  <c:v>6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51-413E-BB31-FAF3A9BD1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13.10'!$S$82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13.10'!$S$83:$S$90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13.10'!$Y$83:$Y$90</c:f>
              <c:numCache>
                <c:formatCode>#,##0</c:formatCode>
                <c:ptCount val="8"/>
                <c:pt idx="0">
                  <c:v>12</c:v>
                </c:pt>
                <c:pt idx="1">
                  <c:v>23</c:v>
                </c:pt>
                <c:pt idx="2">
                  <c:v>11</c:v>
                </c:pt>
                <c:pt idx="3">
                  <c:v>45</c:v>
                </c:pt>
                <c:pt idx="4">
                  <c:v>3</c:v>
                </c:pt>
                <c:pt idx="5">
                  <c:v>7</c:v>
                </c:pt>
                <c:pt idx="6">
                  <c:v>0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B-4CAF-9994-ACC6EF495AF8}"/>
            </c:ext>
          </c:extLst>
        </c:ser>
        <c:ser>
          <c:idx val="1"/>
          <c:order val="1"/>
          <c:tx>
            <c:strRef>
              <c:f>'Table 13.10'!$S$92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13.10'!$Y$93:$Y$100</c:f>
              <c:numCache>
                <c:formatCode>#,##0</c:formatCode>
                <c:ptCount val="8"/>
                <c:pt idx="0">
                  <c:v>13</c:v>
                </c:pt>
                <c:pt idx="1">
                  <c:v>31</c:v>
                </c:pt>
                <c:pt idx="2">
                  <c:v>0</c:v>
                </c:pt>
                <c:pt idx="3">
                  <c:v>70</c:v>
                </c:pt>
                <c:pt idx="4">
                  <c:v>8</c:v>
                </c:pt>
                <c:pt idx="5">
                  <c:v>0</c:v>
                </c:pt>
                <c:pt idx="6">
                  <c:v>8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6B-4CAF-9994-ACC6EF495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3.xml"/><Relationship Id="rId7" Type="http://schemas.openxmlformats.org/officeDocument/2006/relationships/chart" Target="../charts/chart46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image" Target="../media/image1.png"/><Relationship Id="rId11" Type="http://schemas.openxmlformats.org/officeDocument/2006/relationships/chart" Target="../charts/chart50.xml"/><Relationship Id="rId5" Type="http://schemas.openxmlformats.org/officeDocument/2006/relationships/chart" Target="../charts/chart45.xml"/><Relationship Id="rId10" Type="http://schemas.openxmlformats.org/officeDocument/2006/relationships/chart" Target="../charts/chart49.xml"/><Relationship Id="rId4" Type="http://schemas.openxmlformats.org/officeDocument/2006/relationships/chart" Target="../charts/chart44.xml"/><Relationship Id="rId9" Type="http://schemas.openxmlformats.org/officeDocument/2006/relationships/chart" Target="../charts/chart48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7.xml"/><Relationship Id="rId3" Type="http://schemas.openxmlformats.org/officeDocument/2006/relationships/chart" Target="../charts/chart53.xml"/><Relationship Id="rId7" Type="http://schemas.openxmlformats.org/officeDocument/2006/relationships/chart" Target="../charts/chart56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image" Target="../media/image1.png"/><Relationship Id="rId11" Type="http://schemas.openxmlformats.org/officeDocument/2006/relationships/chart" Target="../charts/chart60.xml"/><Relationship Id="rId5" Type="http://schemas.openxmlformats.org/officeDocument/2006/relationships/chart" Target="../charts/chart55.xml"/><Relationship Id="rId10" Type="http://schemas.openxmlformats.org/officeDocument/2006/relationships/chart" Target="../charts/chart59.xml"/><Relationship Id="rId4" Type="http://schemas.openxmlformats.org/officeDocument/2006/relationships/chart" Target="../charts/chart54.xml"/><Relationship Id="rId9" Type="http://schemas.openxmlformats.org/officeDocument/2006/relationships/chart" Target="../charts/chart58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3.xml"/><Relationship Id="rId7" Type="http://schemas.openxmlformats.org/officeDocument/2006/relationships/chart" Target="../charts/chart66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image" Target="../media/image1.png"/><Relationship Id="rId11" Type="http://schemas.openxmlformats.org/officeDocument/2006/relationships/chart" Target="../charts/chart70.xml"/><Relationship Id="rId5" Type="http://schemas.openxmlformats.org/officeDocument/2006/relationships/chart" Target="../charts/chart65.xml"/><Relationship Id="rId10" Type="http://schemas.openxmlformats.org/officeDocument/2006/relationships/chart" Target="../charts/chart69.xml"/><Relationship Id="rId4" Type="http://schemas.openxmlformats.org/officeDocument/2006/relationships/chart" Target="../charts/chart64.xml"/><Relationship Id="rId9" Type="http://schemas.openxmlformats.org/officeDocument/2006/relationships/chart" Target="../charts/chart6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7.xml"/><Relationship Id="rId3" Type="http://schemas.openxmlformats.org/officeDocument/2006/relationships/chart" Target="../charts/chart73.xml"/><Relationship Id="rId7" Type="http://schemas.openxmlformats.org/officeDocument/2006/relationships/chart" Target="../charts/chart76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6" Type="http://schemas.openxmlformats.org/officeDocument/2006/relationships/image" Target="../media/image1.png"/><Relationship Id="rId11" Type="http://schemas.openxmlformats.org/officeDocument/2006/relationships/chart" Target="../charts/chart80.xml"/><Relationship Id="rId5" Type="http://schemas.openxmlformats.org/officeDocument/2006/relationships/chart" Target="../charts/chart75.xml"/><Relationship Id="rId10" Type="http://schemas.openxmlformats.org/officeDocument/2006/relationships/chart" Target="../charts/chart79.xml"/><Relationship Id="rId4" Type="http://schemas.openxmlformats.org/officeDocument/2006/relationships/chart" Target="../charts/chart74.xml"/><Relationship Id="rId9" Type="http://schemas.openxmlformats.org/officeDocument/2006/relationships/chart" Target="../charts/chart78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7.xml"/><Relationship Id="rId3" Type="http://schemas.openxmlformats.org/officeDocument/2006/relationships/chart" Target="../charts/chart83.xml"/><Relationship Id="rId7" Type="http://schemas.openxmlformats.org/officeDocument/2006/relationships/chart" Target="../charts/chart86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image" Target="../media/image1.png"/><Relationship Id="rId11" Type="http://schemas.openxmlformats.org/officeDocument/2006/relationships/chart" Target="../charts/chart90.xml"/><Relationship Id="rId5" Type="http://schemas.openxmlformats.org/officeDocument/2006/relationships/chart" Target="../charts/chart85.xml"/><Relationship Id="rId10" Type="http://schemas.openxmlformats.org/officeDocument/2006/relationships/chart" Target="../charts/chart89.xml"/><Relationship Id="rId4" Type="http://schemas.openxmlformats.org/officeDocument/2006/relationships/chart" Target="../charts/chart84.xml"/><Relationship Id="rId9" Type="http://schemas.openxmlformats.org/officeDocument/2006/relationships/chart" Target="../charts/chart8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7.xml"/><Relationship Id="rId3" Type="http://schemas.openxmlformats.org/officeDocument/2006/relationships/chart" Target="../charts/chart93.xml"/><Relationship Id="rId7" Type="http://schemas.openxmlformats.org/officeDocument/2006/relationships/chart" Target="../charts/chart96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image" Target="../media/image1.png"/><Relationship Id="rId11" Type="http://schemas.openxmlformats.org/officeDocument/2006/relationships/chart" Target="../charts/chart100.xml"/><Relationship Id="rId5" Type="http://schemas.openxmlformats.org/officeDocument/2006/relationships/chart" Target="../charts/chart95.xml"/><Relationship Id="rId10" Type="http://schemas.openxmlformats.org/officeDocument/2006/relationships/chart" Target="../charts/chart99.xml"/><Relationship Id="rId4" Type="http://schemas.openxmlformats.org/officeDocument/2006/relationships/chart" Target="../charts/chart94.xml"/><Relationship Id="rId9" Type="http://schemas.openxmlformats.org/officeDocument/2006/relationships/chart" Target="../charts/chart98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7.xml"/><Relationship Id="rId3" Type="http://schemas.openxmlformats.org/officeDocument/2006/relationships/chart" Target="../charts/chart103.xml"/><Relationship Id="rId7" Type="http://schemas.openxmlformats.org/officeDocument/2006/relationships/chart" Target="../charts/chart106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6" Type="http://schemas.openxmlformats.org/officeDocument/2006/relationships/image" Target="../media/image1.png"/><Relationship Id="rId11" Type="http://schemas.openxmlformats.org/officeDocument/2006/relationships/chart" Target="../charts/chart110.xml"/><Relationship Id="rId5" Type="http://schemas.openxmlformats.org/officeDocument/2006/relationships/chart" Target="../charts/chart105.xml"/><Relationship Id="rId10" Type="http://schemas.openxmlformats.org/officeDocument/2006/relationships/chart" Target="../charts/chart109.xml"/><Relationship Id="rId4" Type="http://schemas.openxmlformats.org/officeDocument/2006/relationships/chart" Target="../charts/chart104.xml"/><Relationship Id="rId9" Type="http://schemas.openxmlformats.org/officeDocument/2006/relationships/chart" Target="../charts/chart108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7.xml"/><Relationship Id="rId3" Type="http://schemas.openxmlformats.org/officeDocument/2006/relationships/chart" Target="../charts/chart113.xml"/><Relationship Id="rId7" Type="http://schemas.openxmlformats.org/officeDocument/2006/relationships/chart" Target="../charts/chart116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6" Type="http://schemas.openxmlformats.org/officeDocument/2006/relationships/image" Target="../media/image1.png"/><Relationship Id="rId11" Type="http://schemas.openxmlformats.org/officeDocument/2006/relationships/chart" Target="../charts/chart120.xml"/><Relationship Id="rId5" Type="http://schemas.openxmlformats.org/officeDocument/2006/relationships/chart" Target="../charts/chart115.xml"/><Relationship Id="rId10" Type="http://schemas.openxmlformats.org/officeDocument/2006/relationships/chart" Target="../charts/chart119.xml"/><Relationship Id="rId4" Type="http://schemas.openxmlformats.org/officeDocument/2006/relationships/chart" Target="../charts/chart114.xml"/><Relationship Id="rId9" Type="http://schemas.openxmlformats.org/officeDocument/2006/relationships/chart" Target="../charts/chart118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7.xml"/><Relationship Id="rId3" Type="http://schemas.openxmlformats.org/officeDocument/2006/relationships/chart" Target="../charts/chart123.xml"/><Relationship Id="rId7" Type="http://schemas.openxmlformats.org/officeDocument/2006/relationships/chart" Target="../charts/chart126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6" Type="http://schemas.openxmlformats.org/officeDocument/2006/relationships/image" Target="../media/image1.png"/><Relationship Id="rId11" Type="http://schemas.openxmlformats.org/officeDocument/2006/relationships/chart" Target="../charts/chart130.xml"/><Relationship Id="rId5" Type="http://schemas.openxmlformats.org/officeDocument/2006/relationships/chart" Target="../charts/chart125.xml"/><Relationship Id="rId10" Type="http://schemas.openxmlformats.org/officeDocument/2006/relationships/chart" Target="../charts/chart129.xml"/><Relationship Id="rId4" Type="http://schemas.openxmlformats.org/officeDocument/2006/relationships/chart" Target="../charts/chart124.xml"/><Relationship Id="rId9" Type="http://schemas.openxmlformats.org/officeDocument/2006/relationships/chart" Target="../charts/chart128.xml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7.xml"/><Relationship Id="rId3" Type="http://schemas.openxmlformats.org/officeDocument/2006/relationships/chart" Target="../charts/chart133.xml"/><Relationship Id="rId7" Type="http://schemas.openxmlformats.org/officeDocument/2006/relationships/chart" Target="../charts/chart136.xml"/><Relationship Id="rId2" Type="http://schemas.openxmlformats.org/officeDocument/2006/relationships/chart" Target="../charts/chart132.xml"/><Relationship Id="rId1" Type="http://schemas.openxmlformats.org/officeDocument/2006/relationships/chart" Target="../charts/chart131.xml"/><Relationship Id="rId6" Type="http://schemas.openxmlformats.org/officeDocument/2006/relationships/image" Target="../media/image1.png"/><Relationship Id="rId11" Type="http://schemas.openxmlformats.org/officeDocument/2006/relationships/chart" Target="../charts/chart140.xml"/><Relationship Id="rId5" Type="http://schemas.openxmlformats.org/officeDocument/2006/relationships/chart" Target="../charts/chart135.xml"/><Relationship Id="rId10" Type="http://schemas.openxmlformats.org/officeDocument/2006/relationships/chart" Target="../charts/chart139.xml"/><Relationship Id="rId4" Type="http://schemas.openxmlformats.org/officeDocument/2006/relationships/chart" Target="../charts/chart134.xml"/><Relationship Id="rId9" Type="http://schemas.openxmlformats.org/officeDocument/2006/relationships/chart" Target="../charts/chart138.xml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7.xml"/><Relationship Id="rId3" Type="http://schemas.openxmlformats.org/officeDocument/2006/relationships/chart" Target="../charts/chart143.xml"/><Relationship Id="rId7" Type="http://schemas.openxmlformats.org/officeDocument/2006/relationships/chart" Target="../charts/chart146.xml"/><Relationship Id="rId2" Type="http://schemas.openxmlformats.org/officeDocument/2006/relationships/chart" Target="../charts/chart142.xml"/><Relationship Id="rId1" Type="http://schemas.openxmlformats.org/officeDocument/2006/relationships/chart" Target="../charts/chart141.xml"/><Relationship Id="rId6" Type="http://schemas.openxmlformats.org/officeDocument/2006/relationships/image" Target="../media/image1.png"/><Relationship Id="rId11" Type="http://schemas.openxmlformats.org/officeDocument/2006/relationships/chart" Target="../charts/chart150.xml"/><Relationship Id="rId5" Type="http://schemas.openxmlformats.org/officeDocument/2006/relationships/chart" Target="../charts/chart145.xml"/><Relationship Id="rId10" Type="http://schemas.openxmlformats.org/officeDocument/2006/relationships/chart" Target="../charts/chart149.xml"/><Relationship Id="rId4" Type="http://schemas.openxmlformats.org/officeDocument/2006/relationships/chart" Target="../charts/chart144.xml"/><Relationship Id="rId9" Type="http://schemas.openxmlformats.org/officeDocument/2006/relationships/chart" Target="../charts/chart148.xm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7.xml"/><Relationship Id="rId3" Type="http://schemas.openxmlformats.org/officeDocument/2006/relationships/chart" Target="../charts/chart153.xml"/><Relationship Id="rId7" Type="http://schemas.openxmlformats.org/officeDocument/2006/relationships/chart" Target="../charts/chart156.xml"/><Relationship Id="rId2" Type="http://schemas.openxmlformats.org/officeDocument/2006/relationships/chart" Target="../charts/chart152.xml"/><Relationship Id="rId1" Type="http://schemas.openxmlformats.org/officeDocument/2006/relationships/chart" Target="../charts/chart151.xml"/><Relationship Id="rId6" Type="http://schemas.openxmlformats.org/officeDocument/2006/relationships/image" Target="../media/image1.png"/><Relationship Id="rId11" Type="http://schemas.openxmlformats.org/officeDocument/2006/relationships/chart" Target="../charts/chart160.xml"/><Relationship Id="rId5" Type="http://schemas.openxmlformats.org/officeDocument/2006/relationships/chart" Target="../charts/chart155.xml"/><Relationship Id="rId10" Type="http://schemas.openxmlformats.org/officeDocument/2006/relationships/chart" Target="../charts/chart159.xml"/><Relationship Id="rId4" Type="http://schemas.openxmlformats.org/officeDocument/2006/relationships/chart" Target="../charts/chart154.xml"/><Relationship Id="rId9" Type="http://schemas.openxmlformats.org/officeDocument/2006/relationships/chart" Target="../charts/chart158.xml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7.xml"/><Relationship Id="rId3" Type="http://schemas.openxmlformats.org/officeDocument/2006/relationships/chart" Target="../charts/chart163.xml"/><Relationship Id="rId7" Type="http://schemas.openxmlformats.org/officeDocument/2006/relationships/chart" Target="../charts/chart166.xml"/><Relationship Id="rId2" Type="http://schemas.openxmlformats.org/officeDocument/2006/relationships/chart" Target="../charts/chart162.xml"/><Relationship Id="rId1" Type="http://schemas.openxmlformats.org/officeDocument/2006/relationships/chart" Target="../charts/chart161.xml"/><Relationship Id="rId6" Type="http://schemas.openxmlformats.org/officeDocument/2006/relationships/image" Target="../media/image1.png"/><Relationship Id="rId11" Type="http://schemas.openxmlformats.org/officeDocument/2006/relationships/chart" Target="../charts/chart170.xml"/><Relationship Id="rId5" Type="http://schemas.openxmlformats.org/officeDocument/2006/relationships/chart" Target="../charts/chart165.xml"/><Relationship Id="rId10" Type="http://schemas.openxmlformats.org/officeDocument/2006/relationships/chart" Target="../charts/chart169.xml"/><Relationship Id="rId4" Type="http://schemas.openxmlformats.org/officeDocument/2006/relationships/chart" Target="../charts/chart164.xml"/><Relationship Id="rId9" Type="http://schemas.openxmlformats.org/officeDocument/2006/relationships/chart" Target="../charts/chart168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3.xml"/><Relationship Id="rId7" Type="http://schemas.openxmlformats.org/officeDocument/2006/relationships/chart" Target="../charts/chart16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image" Target="../media/image1.png"/><Relationship Id="rId11" Type="http://schemas.openxmlformats.org/officeDocument/2006/relationships/chart" Target="../charts/chart20.xml"/><Relationship Id="rId5" Type="http://schemas.openxmlformats.org/officeDocument/2006/relationships/chart" Target="../charts/chart15.xml"/><Relationship Id="rId10" Type="http://schemas.openxmlformats.org/officeDocument/2006/relationships/chart" Target="../charts/chart19.xml"/><Relationship Id="rId4" Type="http://schemas.openxmlformats.org/officeDocument/2006/relationships/chart" Target="../charts/chart14.xml"/><Relationship Id="rId9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3.xml"/><Relationship Id="rId7" Type="http://schemas.openxmlformats.org/officeDocument/2006/relationships/chart" Target="../charts/chart26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11" Type="http://schemas.openxmlformats.org/officeDocument/2006/relationships/chart" Target="../charts/chart30.xml"/><Relationship Id="rId5" Type="http://schemas.openxmlformats.org/officeDocument/2006/relationships/chart" Target="../charts/chart25.xml"/><Relationship Id="rId10" Type="http://schemas.openxmlformats.org/officeDocument/2006/relationships/chart" Target="../charts/chart29.xml"/><Relationship Id="rId4" Type="http://schemas.openxmlformats.org/officeDocument/2006/relationships/chart" Target="../charts/chart24.xml"/><Relationship Id="rId9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3.xml"/><Relationship Id="rId7" Type="http://schemas.openxmlformats.org/officeDocument/2006/relationships/chart" Target="../charts/chart36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image" Target="../media/image1.png"/><Relationship Id="rId11" Type="http://schemas.openxmlformats.org/officeDocument/2006/relationships/chart" Target="../charts/chart40.xml"/><Relationship Id="rId5" Type="http://schemas.openxmlformats.org/officeDocument/2006/relationships/chart" Target="../charts/chart35.xml"/><Relationship Id="rId10" Type="http://schemas.openxmlformats.org/officeDocument/2006/relationships/chart" Target="../charts/chart39.xml"/><Relationship Id="rId4" Type="http://schemas.openxmlformats.org/officeDocument/2006/relationships/chart" Target="../charts/chart34.xml"/><Relationship Id="rId9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35"/>
  <sheetViews>
    <sheetView showGridLines="0" tabSelected="1" workbookViewId="0">
      <pane ySplit="3" topLeftCell="A4" activePane="bottomLeft" state="frozen"/>
      <selection sqref="A1:B1"/>
      <selection pane="bottomLeft" activeCell="A4" sqref="A4"/>
    </sheetView>
  </sheetViews>
  <sheetFormatPr defaultRowHeight="15" x14ac:dyDescent="0.25"/>
  <cols>
    <col min="1" max="2" width="7.7109375" style="108" customWidth="1"/>
    <col min="3" max="3" width="70.85546875" style="108" customWidth="1"/>
    <col min="4" max="4" width="25.5703125" style="108" customWidth="1"/>
    <col min="5" max="5" width="52.28515625" style="108" customWidth="1"/>
    <col min="6" max="256" width="9.140625" style="108"/>
    <col min="257" max="258" width="7.7109375" style="108" customWidth="1"/>
    <col min="259" max="259" width="140.7109375" style="108" customWidth="1"/>
    <col min="260" max="260" width="25.5703125" style="108" customWidth="1"/>
    <col min="261" max="261" width="52.28515625" style="108" customWidth="1"/>
    <col min="262" max="512" width="9.140625" style="108"/>
    <col min="513" max="514" width="7.7109375" style="108" customWidth="1"/>
    <col min="515" max="515" width="140.7109375" style="108" customWidth="1"/>
    <col min="516" max="516" width="25.5703125" style="108" customWidth="1"/>
    <col min="517" max="517" width="52.28515625" style="108" customWidth="1"/>
    <col min="518" max="768" width="9.140625" style="108"/>
    <col min="769" max="770" width="7.7109375" style="108" customWidth="1"/>
    <col min="771" max="771" width="140.7109375" style="108" customWidth="1"/>
    <col min="772" max="772" width="25.5703125" style="108" customWidth="1"/>
    <col min="773" max="773" width="52.28515625" style="108" customWidth="1"/>
    <col min="774" max="1024" width="9.140625" style="108"/>
    <col min="1025" max="1026" width="7.7109375" style="108" customWidth="1"/>
    <col min="1027" max="1027" width="140.7109375" style="108" customWidth="1"/>
    <col min="1028" max="1028" width="25.5703125" style="108" customWidth="1"/>
    <col min="1029" max="1029" width="52.28515625" style="108" customWidth="1"/>
    <col min="1030" max="1280" width="9.140625" style="108"/>
    <col min="1281" max="1282" width="7.7109375" style="108" customWidth="1"/>
    <col min="1283" max="1283" width="140.7109375" style="108" customWidth="1"/>
    <col min="1284" max="1284" width="25.5703125" style="108" customWidth="1"/>
    <col min="1285" max="1285" width="52.28515625" style="108" customWidth="1"/>
    <col min="1286" max="1536" width="9.140625" style="108"/>
    <col min="1537" max="1538" width="7.7109375" style="108" customWidth="1"/>
    <col min="1539" max="1539" width="140.7109375" style="108" customWidth="1"/>
    <col min="1540" max="1540" width="25.5703125" style="108" customWidth="1"/>
    <col min="1541" max="1541" width="52.28515625" style="108" customWidth="1"/>
    <col min="1542" max="1792" width="9.140625" style="108"/>
    <col min="1793" max="1794" width="7.7109375" style="108" customWidth="1"/>
    <col min="1795" max="1795" width="140.7109375" style="108" customWidth="1"/>
    <col min="1796" max="1796" width="25.5703125" style="108" customWidth="1"/>
    <col min="1797" max="1797" width="52.28515625" style="108" customWidth="1"/>
    <col min="1798" max="2048" width="9.140625" style="108"/>
    <col min="2049" max="2050" width="7.7109375" style="108" customWidth="1"/>
    <col min="2051" max="2051" width="140.7109375" style="108" customWidth="1"/>
    <col min="2052" max="2052" width="25.5703125" style="108" customWidth="1"/>
    <col min="2053" max="2053" width="52.28515625" style="108" customWidth="1"/>
    <col min="2054" max="2304" width="9.140625" style="108"/>
    <col min="2305" max="2306" width="7.7109375" style="108" customWidth="1"/>
    <col min="2307" max="2307" width="140.7109375" style="108" customWidth="1"/>
    <col min="2308" max="2308" width="25.5703125" style="108" customWidth="1"/>
    <col min="2309" max="2309" width="52.28515625" style="108" customWidth="1"/>
    <col min="2310" max="2560" width="9.140625" style="108"/>
    <col min="2561" max="2562" width="7.7109375" style="108" customWidth="1"/>
    <col min="2563" max="2563" width="140.7109375" style="108" customWidth="1"/>
    <col min="2564" max="2564" width="25.5703125" style="108" customWidth="1"/>
    <col min="2565" max="2565" width="52.28515625" style="108" customWidth="1"/>
    <col min="2566" max="2816" width="9.140625" style="108"/>
    <col min="2817" max="2818" width="7.7109375" style="108" customWidth="1"/>
    <col min="2819" max="2819" width="140.7109375" style="108" customWidth="1"/>
    <col min="2820" max="2820" width="25.5703125" style="108" customWidth="1"/>
    <col min="2821" max="2821" width="52.28515625" style="108" customWidth="1"/>
    <col min="2822" max="3072" width="9.140625" style="108"/>
    <col min="3073" max="3074" width="7.7109375" style="108" customWidth="1"/>
    <col min="3075" max="3075" width="140.7109375" style="108" customWidth="1"/>
    <col min="3076" max="3076" width="25.5703125" style="108" customWidth="1"/>
    <col min="3077" max="3077" width="52.28515625" style="108" customWidth="1"/>
    <col min="3078" max="3328" width="9.140625" style="108"/>
    <col min="3329" max="3330" width="7.7109375" style="108" customWidth="1"/>
    <col min="3331" max="3331" width="140.7109375" style="108" customWidth="1"/>
    <col min="3332" max="3332" width="25.5703125" style="108" customWidth="1"/>
    <col min="3333" max="3333" width="52.28515625" style="108" customWidth="1"/>
    <col min="3334" max="3584" width="9.140625" style="108"/>
    <col min="3585" max="3586" width="7.7109375" style="108" customWidth="1"/>
    <col min="3587" max="3587" width="140.7109375" style="108" customWidth="1"/>
    <col min="3588" max="3588" width="25.5703125" style="108" customWidth="1"/>
    <col min="3589" max="3589" width="52.28515625" style="108" customWidth="1"/>
    <col min="3590" max="3840" width="9.140625" style="108"/>
    <col min="3841" max="3842" width="7.7109375" style="108" customWidth="1"/>
    <col min="3843" max="3843" width="140.7109375" style="108" customWidth="1"/>
    <col min="3844" max="3844" width="25.5703125" style="108" customWidth="1"/>
    <col min="3845" max="3845" width="52.28515625" style="108" customWidth="1"/>
    <col min="3846" max="4096" width="9.140625" style="108"/>
    <col min="4097" max="4098" width="7.7109375" style="108" customWidth="1"/>
    <col min="4099" max="4099" width="140.7109375" style="108" customWidth="1"/>
    <col min="4100" max="4100" width="25.5703125" style="108" customWidth="1"/>
    <col min="4101" max="4101" width="52.28515625" style="108" customWidth="1"/>
    <col min="4102" max="4352" width="9.140625" style="108"/>
    <col min="4353" max="4354" width="7.7109375" style="108" customWidth="1"/>
    <col min="4355" max="4355" width="140.7109375" style="108" customWidth="1"/>
    <col min="4356" max="4356" width="25.5703125" style="108" customWidth="1"/>
    <col min="4357" max="4357" width="52.28515625" style="108" customWidth="1"/>
    <col min="4358" max="4608" width="9.140625" style="108"/>
    <col min="4609" max="4610" width="7.7109375" style="108" customWidth="1"/>
    <col min="4611" max="4611" width="140.7109375" style="108" customWidth="1"/>
    <col min="4612" max="4612" width="25.5703125" style="108" customWidth="1"/>
    <col min="4613" max="4613" width="52.28515625" style="108" customWidth="1"/>
    <col min="4614" max="4864" width="9.140625" style="108"/>
    <col min="4865" max="4866" width="7.7109375" style="108" customWidth="1"/>
    <col min="4867" max="4867" width="140.7109375" style="108" customWidth="1"/>
    <col min="4868" max="4868" width="25.5703125" style="108" customWidth="1"/>
    <col min="4869" max="4869" width="52.28515625" style="108" customWidth="1"/>
    <col min="4870" max="5120" width="9.140625" style="108"/>
    <col min="5121" max="5122" width="7.7109375" style="108" customWidth="1"/>
    <col min="5123" max="5123" width="140.7109375" style="108" customWidth="1"/>
    <col min="5124" max="5124" width="25.5703125" style="108" customWidth="1"/>
    <col min="5125" max="5125" width="52.28515625" style="108" customWidth="1"/>
    <col min="5126" max="5376" width="9.140625" style="108"/>
    <col min="5377" max="5378" width="7.7109375" style="108" customWidth="1"/>
    <col min="5379" max="5379" width="140.7109375" style="108" customWidth="1"/>
    <col min="5380" max="5380" width="25.5703125" style="108" customWidth="1"/>
    <col min="5381" max="5381" width="52.28515625" style="108" customWidth="1"/>
    <col min="5382" max="5632" width="9.140625" style="108"/>
    <col min="5633" max="5634" width="7.7109375" style="108" customWidth="1"/>
    <col min="5635" max="5635" width="140.7109375" style="108" customWidth="1"/>
    <col min="5636" max="5636" width="25.5703125" style="108" customWidth="1"/>
    <col min="5637" max="5637" width="52.28515625" style="108" customWidth="1"/>
    <col min="5638" max="5888" width="9.140625" style="108"/>
    <col min="5889" max="5890" width="7.7109375" style="108" customWidth="1"/>
    <col min="5891" max="5891" width="140.7109375" style="108" customWidth="1"/>
    <col min="5892" max="5892" width="25.5703125" style="108" customWidth="1"/>
    <col min="5893" max="5893" width="52.28515625" style="108" customWidth="1"/>
    <col min="5894" max="6144" width="9.140625" style="108"/>
    <col min="6145" max="6146" width="7.7109375" style="108" customWidth="1"/>
    <col min="6147" max="6147" width="140.7109375" style="108" customWidth="1"/>
    <col min="6148" max="6148" width="25.5703125" style="108" customWidth="1"/>
    <col min="6149" max="6149" width="52.28515625" style="108" customWidth="1"/>
    <col min="6150" max="6400" width="9.140625" style="108"/>
    <col min="6401" max="6402" width="7.7109375" style="108" customWidth="1"/>
    <col min="6403" max="6403" width="140.7109375" style="108" customWidth="1"/>
    <col min="6404" max="6404" width="25.5703125" style="108" customWidth="1"/>
    <col min="6405" max="6405" width="52.28515625" style="108" customWidth="1"/>
    <col min="6406" max="6656" width="9.140625" style="108"/>
    <col min="6657" max="6658" width="7.7109375" style="108" customWidth="1"/>
    <col min="6659" max="6659" width="140.7109375" style="108" customWidth="1"/>
    <col min="6660" max="6660" width="25.5703125" style="108" customWidth="1"/>
    <col min="6661" max="6661" width="52.28515625" style="108" customWidth="1"/>
    <col min="6662" max="6912" width="9.140625" style="108"/>
    <col min="6913" max="6914" width="7.7109375" style="108" customWidth="1"/>
    <col min="6915" max="6915" width="140.7109375" style="108" customWidth="1"/>
    <col min="6916" max="6916" width="25.5703125" style="108" customWidth="1"/>
    <col min="6917" max="6917" width="52.28515625" style="108" customWidth="1"/>
    <col min="6918" max="7168" width="9.140625" style="108"/>
    <col min="7169" max="7170" width="7.7109375" style="108" customWidth="1"/>
    <col min="7171" max="7171" width="140.7109375" style="108" customWidth="1"/>
    <col min="7172" max="7172" width="25.5703125" style="108" customWidth="1"/>
    <col min="7173" max="7173" width="52.28515625" style="108" customWidth="1"/>
    <col min="7174" max="7424" width="9.140625" style="108"/>
    <col min="7425" max="7426" width="7.7109375" style="108" customWidth="1"/>
    <col min="7427" max="7427" width="140.7109375" style="108" customWidth="1"/>
    <col min="7428" max="7428" width="25.5703125" style="108" customWidth="1"/>
    <col min="7429" max="7429" width="52.28515625" style="108" customWidth="1"/>
    <col min="7430" max="7680" width="9.140625" style="108"/>
    <col min="7681" max="7682" width="7.7109375" style="108" customWidth="1"/>
    <col min="7683" max="7683" width="140.7109375" style="108" customWidth="1"/>
    <col min="7684" max="7684" width="25.5703125" style="108" customWidth="1"/>
    <col min="7685" max="7685" width="52.28515625" style="108" customWidth="1"/>
    <col min="7686" max="7936" width="9.140625" style="108"/>
    <col min="7937" max="7938" width="7.7109375" style="108" customWidth="1"/>
    <col min="7939" max="7939" width="140.7109375" style="108" customWidth="1"/>
    <col min="7940" max="7940" width="25.5703125" style="108" customWidth="1"/>
    <col min="7941" max="7941" width="52.28515625" style="108" customWidth="1"/>
    <col min="7942" max="8192" width="9.140625" style="108"/>
    <col min="8193" max="8194" width="7.7109375" style="108" customWidth="1"/>
    <col min="8195" max="8195" width="140.7109375" style="108" customWidth="1"/>
    <col min="8196" max="8196" width="25.5703125" style="108" customWidth="1"/>
    <col min="8197" max="8197" width="52.28515625" style="108" customWidth="1"/>
    <col min="8198" max="8448" width="9.140625" style="108"/>
    <col min="8449" max="8450" width="7.7109375" style="108" customWidth="1"/>
    <col min="8451" max="8451" width="140.7109375" style="108" customWidth="1"/>
    <col min="8452" max="8452" width="25.5703125" style="108" customWidth="1"/>
    <col min="8453" max="8453" width="52.28515625" style="108" customWidth="1"/>
    <col min="8454" max="8704" width="9.140625" style="108"/>
    <col min="8705" max="8706" width="7.7109375" style="108" customWidth="1"/>
    <col min="8707" max="8707" width="140.7109375" style="108" customWidth="1"/>
    <col min="8708" max="8708" width="25.5703125" style="108" customWidth="1"/>
    <col min="8709" max="8709" width="52.28515625" style="108" customWidth="1"/>
    <col min="8710" max="8960" width="9.140625" style="108"/>
    <col min="8961" max="8962" width="7.7109375" style="108" customWidth="1"/>
    <col min="8963" max="8963" width="140.7109375" style="108" customWidth="1"/>
    <col min="8964" max="8964" width="25.5703125" style="108" customWidth="1"/>
    <col min="8965" max="8965" width="52.28515625" style="108" customWidth="1"/>
    <col min="8966" max="9216" width="9.140625" style="108"/>
    <col min="9217" max="9218" width="7.7109375" style="108" customWidth="1"/>
    <col min="9219" max="9219" width="140.7109375" style="108" customWidth="1"/>
    <col min="9220" max="9220" width="25.5703125" style="108" customWidth="1"/>
    <col min="9221" max="9221" width="52.28515625" style="108" customWidth="1"/>
    <col min="9222" max="9472" width="9.140625" style="108"/>
    <col min="9473" max="9474" width="7.7109375" style="108" customWidth="1"/>
    <col min="9475" max="9475" width="140.7109375" style="108" customWidth="1"/>
    <col min="9476" max="9476" width="25.5703125" style="108" customWidth="1"/>
    <col min="9477" max="9477" width="52.28515625" style="108" customWidth="1"/>
    <col min="9478" max="9728" width="9.140625" style="108"/>
    <col min="9729" max="9730" width="7.7109375" style="108" customWidth="1"/>
    <col min="9731" max="9731" width="140.7109375" style="108" customWidth="1"/>
    <col min="9732" max="9732" width="25.5703125" style="108" customWidth="1"/>
    <col min="9733" max="9733" width="52.28515625" style="108" customWidth="1"/>
    <col min="9734" max="9984" width="9.140625" style="108"/>
    <col min="9985" max="9986" width="7.7109375" style="108" customWidth="1"/>
    <col min="9987" max="9987" width="140.7109375" style="108" customWidth="1"/>
    <col min="9988" max="9988" width="25.5703125" style="108" customWidth="1"/>
    <col min="9989" max="9989" width="52.28515625" style="108" customWidth="1"/>
    <col min="9990" max="10240" width="9.140625" style="108"/>
    <col min="10241" max="10242" width="7.7109375" style="108" customWidth="1"/>
    <col min="10243" max="10243" width="140.7109375" style="108" customWidth="1"/>
    <col min="10244" max="10244" width="25.5703125" style="108" customWidth="1"/>
    <col min="10245" max="10245" width="52.28515625" style="108" customWidth="1"/>
    <col min="10246" max="10496" width="9.140625" style="108"/>
    <col min="10497" max="10498" width="7.7109375" style="108" customWidth="1"/>
    <col min="10499" max="10499" width="140.7109375" style="108" customWidth="1"/>
    <col min="10500" max="10500" width="25.5703125" style="108" customWidth="1"/>
    <col min="10501" max="10501" width="52.28515625" style="108" customWidth="1"/>
    <col min="10502" max="10752" width="9.140625" style="108"/>
    <col min="10753" max="10754" width="7.7109375" style="108" customWidth="1"/>
    <col min="10755" max="10755" width="140.7109375" style="108" customWidth="1"/>
    <col min="10756" max="10756" width="25.5703125" style="108" customWidth="1"/>
    <col min="10757" max="10757" width="52.28515625" style="108" customWidth="1"/>
    <col min="10758" max="11008" width="9.140625" style="108"/>
    <col min="11009" max="11010" width="7.7109375" style="108" customWidth="1"/>
    <col min="11011" max="11011" width="140.7109375" style="108" customWidth="1"/>
    <col min="11012" max="11012" width="25.5703125" style="108" customWidth="1"/>
    <col min="11013" max="11013" width="52.28515625" style="108" customWidth="1"/>
    <col min="11014" max="11264" width="9.140625" style="108"/>
    <col min="11265" max="11266" width="7.7109375" style="108" customWidth="1"/>
    <col min="11267" max="11267" width="140.7109375" style="108" customWidth="1"/>
    <col min="11268" max="11268" width="25.5703125" style="108" customWidth="1"/>
    <col min="11269" max="11269" width="52.28515625" style="108" customWidth="1"/>
    <col min="11270" max="11520" width="9.140625" style="108"/>
    <col min="11521" max="11522" width="7.7109375" style="108" customWidth="1"/>
    <col min="11523" max="11523" width="140.7109375" style="108" customWidth="1"/>
    <col min="11524" max="11524" width="25.5703125" style="108" customWidth="1"/>
    <col min="11525" max="11525" width="52.28515625" style="108" customWidth="1"/>
    <col min="11526" max="11776" width="9.140625" style="108"/>
    <col min="11777" max="11778" width="7.7109375" style="108" customWidth="1"/>
    <col min="11779" max="11779" width="140.7109375" style="108" customWidth="1"/>
    <col min="11780" max="11780" width="25.5703125" style="108" customWidth="1"/>
    <col min="11781" max="11781" width="52.28515625" style="108" customWidth="1"/>
    <col min="11782" max="12032" width="9.140625" style="108"/>
    <col min="12033" max="12034" width="7.7109375" style="108" customWidth="1"/>
    <col min="12035" max="12035" width="140.7109375" style="108" customWidth="1"/>
    <col min="12036" max="12036" width="25.5703125" style="108" customWidth="1"/>
    <col min="12037" max="12037" width="52.28515625" style="108" customWidth="1"/>
    <col min="12038" max="12288" width="9.140625" style="108"/>
    <col min="12289" max="12290" width="7.7109375" style="108" customWidth="1"/>
    <col min="12291" max="12291" width="140.7109375" style="108" customWidth="1"/>
    <col min="12292" max="12292" width="25.5703125" style="108" customWidth="1"/>
    <col min="12293" max="12293" width="52.28515625" style="108" customWidth="1"/>
    <col min="12294" max="12544" width="9.140625" style="108"/>
    <col min="12545" max="12546" width="7.7109375" style="108" customWidth="1"/>
    <col min="12547" max="12547" width="140.7109375" style="108" customWidth="1"/>
    <col min="12548" max="12548" width="25.5703125" style="108" customWidth="1"/>
    <col min="12549" max="12549" width="52.28515625" style="108" customWidth="1"/>
    <col min="12550" max="12800" width="9.140625" style="108"/>
    <col min="12801" max="12802" width="7.7109375" style="108" customWidth="1"/>
    <col min="12803" max="12803" width="140.7109375" style="108" customWidth="1"/>
    <col min="12804" max="12804" width="25.5703125" style="108" customWidth="1"/>
    <col min="12805" max="12805" width="52.28515625" style="108" customWidth="1"/>
    <col min="12806" max="13056" width="9.140625" style="108"/>
    <col min="13057" max="13058" width="7.7109375" style="108" customWidth="1"/>
    <col min="13059" max="13059" width="140.7109375" style="108" customWidth="1"/>
    <col min="13060" max="13060" width="25.5703125" style="108" customWidth="1"/>
    <col min="13061" max="13061" width="52.28515625" style="108" customWidth="1"/>
    <col min="13062" max="13312" width="9.140625" style="108"/>
    <col min="13313" max="13314" width="7.7109375" style="108" customWidth="1"/>
    <col min="13315" max="13315" width="140.7109375" style="108" customWidth="1"/>
    <col min="13316" max="13316" width="25.5703125" style="108" customWidth="1"/>
    <col min="13317" max="13317" width="52.28515625" style="108" customWidth="1"/>
    <col min="13318" max="13568" width="9.140625" style="108"/>
    <col min="13569" max="13570" width="7.7109375" style="108" customWidth="1"/>
    <col min="13571" max="13571" width="140.7109375" style="108" customWidth="1"/>
    <col min="13572" max="13572" width="25.5703125" style="108" customWidth="1"/>
    <col min="13573" max="13573" width="52.28515625" style="108" customWidth="1"/>
    <col min="13574" max="13824" width="9.140625" style="108"/>
    <col min="13825" max="13826" width="7.7109375" style="108" customWidth="1"/>
    <col min="13827" max="13827" width="140.7109375" style="108" customWidth="1"/>
    <col min="13828" max="13828" width="25.5703125" style="108" customWidth="1"/>
    <col min="13829" max="13829" width="52.28515625" style="108" customWidth="1"/>
    <col min="13830" max="14080" width="9.140625" style="108"/>
    <col min="14081" max="14082" width="7.7109375" style="108" customWidth="1"/>
    <col min="14083" max="14083" width="140.7109375" style="108" customWidth="1"/>
    <col min="14084" max="14084" width="25.5703125" style="108" customWidth="1"/>
    <col min="14085" max="14085" width="52.28515625" style="108" customWidth="1"/>
    <col min="14086" max="14336" width="9.140625" style="108"/>
    <col min="14337" max="14338" width="7.7109375" style="108" customWidth="1"/>
    <col min="14339" max="14339" width="140.7109375" style="108" customWidth="1"/>
    <col min="14340" max="14340" width="25.5703125" style="108" customWidth="1"/>
    <col min="14341" max="14341" width="52.28515625" style="108" customWidth="1"/>
    <col min="14342" max="14592" width="9.140625" style="108"/>
    <col min="14593" max="14594" width="7.7109375" style="108" customWidth="1"/>
    <col min="14595" max="14595" width="140.7109375" style="108" customWidth="1"/>
    <col min="14596" max="14596" width="25.5703125" style="108" customWidth="1"/>
    <col min="14597" max="14597" width="52.28515625" style="108" customWidth="1"/>
    <col min="14598" max="14848" width="9.140625" style="108"/>
    <col min="14849" max="14850" width="7.7109375" style="108" customWidth="1"/>
    <col min="14851" max="14851" width="140.7109375" style="108" customWidth="1"/>
    <col min="14852" max="14852" width="25.5703125" style="108" customWidth="1"/>
    <col min="14853" max="14853" width="52.28515625" style="108" customWidth="1"/>
    <col min="14854" max="15104" width="9.140625" style="108"/>
    <col min="15105" max="15106" width="7.7109375" style="108" customWidth="1"/>
    <col min="15107" max="15107" width="140.7109375" style="108" customWidth="1"/>
    <col min="15108" max="15108" width="25.5703125" style="108" customWidth="1"/>
    <col min="15109" max="15109" width="52.28515625" style="108" customWidth="1"/>
    <col min="15110" max="15360" width="9.140625" style="108"/>
    <col min="15361" max="15362" width="7.7109375" style="108" customWidth="1"/>
    <col min="15363" max="15363" width="140.7109375" style="108" customWidth="1"/>
    <col min="15364" max="15364" width="25.5703125" style="108" customWidth="1"/>
    <col min="15365" max="15365" width="52.28515625" style="108" customWidth="1"/>
    <col min="15366" max="15616" width="9.140625" style="108"/>
    <col min="15617" max="15618" width="7.7109375" style="108" customWidth="1"/>
    <col min="15619" max="15619" width="140.7109375" style="108" customWidth="1"/>
    <col min="15620" max="15620" width="25.5703125" style="108" customWidth="1"/>
    <col min="15621" max="15621" width="52.28515625" style="108" customWidth="1"/>
    <col min="15622" max="15872" width="9.140625" style="108"/>
    <col min="15873" max="15874" width="7.7109375" style="108" customWidth="1"/>
    <col min="15875" max="15875" width="140.7109375" style="108" customWidth="1"/>
    <col min="15876" max="15876" width="25.5703125" style="108" customWidth="1"/>
    <col min="15877" max="15877" width="52.28515625" style="108" customWidth="1"/>
    <col min="15878" max="16128" width="9.140625" style="108"/>
    <col min="16129" max="16130" width="7.7109375" style="108" customWidth="1"/>
    <col min="16131" max="16131" width="140.7109375" style="108" customWidth="1"/>
    <col min="16132" max="16132" width="25.5703125" style="108" customWidth="1"/>
    <col min="16133" max="16133" width="52.28515625" style="108" customWidth="1"/>
    <col min="16134" max="16384" width="9.140625" style="108"/>
  </cols>
  <sheetData>
    <row r="1" spans="1:3" ht="60" customHeight="1" x14ac:dyDescent="0.25">
      <c r="A1" s="115" t="s">
        <v>91</v>
      </c>
      <c r="B1" s="115"/>
      <c r="C1" s="115"/>
    </row>
    <row r="2" spans="1:3" ht="19.5" customHeight="1" x14ac:dyDescent="0.25">
      <c r="A2" s="11" t="s">
        <v>147</v>
      </c>
    </row>
    <row r="3" spans="1:3" ht="12.75" customHeight="1" x14ac:dyDescent="0.25">
      <c r="A3" s="2" t="s">
        <v>92</v>
      </c>
    </row>
    <row r="4" spans="1:3" ht="12.75" customHeight="1" x14ac:dyDescent="0.25"/>
    <row r="5" spans="1:3" ht="12.75" customHeight="1" x14ac:dyDescent="0.25">
      <c r="B5" s="12" t="s">
        <v>107</v>
      </c>
    </row>
    <row r="6" spans="1:3" ht="12.75" customHeight="1" x14ac:dyDescent="0.25">
      <c r="B6" s="13" t="s">
        <v>108</v>
      </c>
    </row>
    <row r="7" spans="1:3" ht="12.75" customHeight="1" x14ac:dyDescent="0.25">
      <c r="A7" s="14"/>
      <c r="B7" s="22">
        <v>13.1</v>
      </c>
      <c r="C7" s="23" t="s">
        <v>129</v>
      </c>
    </row>
    <row r="8" spans="1:3" ht="12.75" customHeight="1" x14ac:dyDescent="0.25">
      <c r="A8" s="14"/>
      <c r="B8" s="22">
        <v>13.2</v>
      </c>
      <c r="C8" s="23" t="s">
        <v>130</v>
      </c>
    </row>
    <row r="9" spans="1:3" ht="12.75" customHeight="1" x14ac:dyDescent="0.25">
      <c r="A9" s="14"/>
      <c r="B9" s="22">
        <v>13.3</v>
      </c>
      <c r="C9" s="23" t="s">
        <v>131</v>
      </c>
    </row>
    <row r="10" spans="1:3" ht="12.75" customHeight="1" x14ac:dyDescent="0.25">
      <c r="A10" s="14"/>
      <c r="B10" s="22">
        <v>13.4</v>
      </c>
      <c r="C10" s="23" t="s">
        <v>132</v>
      </c>
    </row>
    <row r="11" spans="1:3" ht="12.75" customHeight="1" x14ac:dyDescent="0.25">
      <c r="A11" s="14"/>
      <c r="B11" s="22">
        <v>13.5</v>
      </c>
      <c r="C11" s="23" t="s">
        <v>133</v>
      </c>
    </row>
    <row r="12" spans="1:3" ht="12.75" customHeight="1" x14ac:dyDescent="0.25">
      <c r="B12" s="22">
        <v>13.6</v>
      </c>
      <c r="C12" s="23" t="s">
        <v>134</v>
      </c>
    </row>
    <row r="13" spans="1:3" ht="12.75" customHeight="1" x14ac:dyDescent="0.25">
      <c r="B13" s="22">
        <v>13.7</v>
      </c>
      <c r="C13" s="23" t="s">
        <v>135</v>
      </c>
    </row>
    <row r="14" spans="1:3" ht="12.75" customHeight="1" x14ac:dyDescent="0.25">
      <c r="B14" s="22">
        <v>13.8</v>
      </c>
      <c r="C14" s="23" t="s">
        <v>136</v>
      </c>
    </row>
    <row r="15" spans="1:3" ht="12.75" customHeight="1" x14ac:dyDescent="0.25">
      <c r="B15" s="22">
        <v>13.9</v>
      </c>
      <c r="C15" s="23" t="s">
        <v>137</v>
      </c>
    </row>
    <row r="16" spans="1:3" ht="12.75" customHeight="1" x14ac:dyDescent="0.25">
      <c r="B16" s="109" t="s">
        <v>139</v>
      </c>
      <c r="C16" s="23" t="s">
        <v>138</v>
      </c>
    </row>
    <row r="17" spans="2:3" ht="12.75" customHeight="1" x14ac:dyDescent="0.25">
      <c r="B17" s="22">
        <v>13.11</v>
      </c>
      <c r="C17" s="23" t="s">
        <v>140</v>
      </c>
    </row>
    <row r="18" spans="2:3" ht="12.75" customHeight="1" x14ac:dyDescent="0.25">
      <c r="B18" s="22">
        <v>13.12</v>
      </c>
      <c r="C18" s="23" t="s">
        <v>141</v>
      </c>
    </row>
    <row r="19" spans="2:3" ht="12.75" customHeight="1" x14ac:dyDescent="0.25">
      <c r="B19" s="22">
        <v>13.13</v>
      </c>
      <c r="C19" s="23" t="s">
        <v>142</v>
      </c>
    </row>
    <row r="20" spans="2:3" ht="12.75" customHeight="1" x14ac:dyDescent="0.25">
      <c r="B20" s="22">
        <v>13.14</v>
      </c>
      <c r="C20" s="23" t="s">
        <v>143</v>
      </c>
    </row>
    <row r="21" spans="2:3" ht="12.75" customHeight="1" x14ac:dyDescent="0.25">
      <c r="B21" s="22">
        <v>13.15</v>
      </c>
      <c r="C21" s="23" t="s">
        <v>144</v>
      </c>
    </row>
    <row r="22" spans="2:3" ht="12.75" customHeight="1" x14ac:dyDescent="0.25">
      <c r="B22" s="22">
        <v>13.16</v>
      </c>
      <c r="C22" s="23" t="s">
        <v>145</v>
      </c>
    </row>
    <row r="23" spans="2:3" ht="12.75" customHeight="1" x14ac:dyDescent="0.25">
      <c r="B23" s="22">
        <v>13.17</v>
      </c>
      <c r="C23" s="23" t="s">
        <v>146</v>
      </c>
    </row>
    <row r="24" spans="2:3" x14ac:dyDescent="0.25">
      <c r="B24" s="15"/>
      <c r="C24" s="16"/>
    </row>
    <row r="25" spans="2:3" x14ac:dyDescent="0.25">
      <c r="B25" s="107"/>
      <c r="C25" s="107"/>
    </row>
    <row r="26" spans="2:3" ht="15.75" x14ac:dyDescent="0.25">
      <c r="B26" s="17" t="s">
        <v>109</v>
      </c>
      <c r="C26" s="18"/>
    </row>
    <row r="27" spans="2:3" ht="15.75" x14ac:dyDescent="0.25">
      <c r="B27" s="12"/>
      <c r="C27" s="107"/>
    </row>
    <row r="28" spans="2:3" x14ac:dyDescent="0.25">
      <c r="B28" s="19"/>
      <c r="C28" s="107"/>
    </row>
    <row r="29" spans="2:3" x14ac:dyDescent="0.25">
      <c r="B29" s="19"/>
      <c r="C29" s="107"/>
    </row>
    <row r="30" spans="2:3" ht="15.75" x14ac:dyDescent="0.25">
      <c r="B30" s="20" t="s">
        <v>110</v>
      </c>
      <c r="C30" s="107"/>
    </row>
    <row r="31" spans="2:3" x14ac:dyDescent="0.25">
      <c r="B31" s="21"/>
      <c r="C31" s="21"/>
    </row>
    <row r="32" spans="2:3" x14ac:dyDescent="0.25">
      <c r="B32" s="116" t="s">
        <v>111</v>
      </c>
      <c r="C32" s="116"/>
    </row>
    <row r="33" spans="2:3" x14ac:dyDescent="0.25">
      <c r="B33" s="21"/>
      <c r="C33" s="21"/>
    </row>
    <row r="34" spans="2:3" x14ac:dyDescent="0.25">
      <c r="B34" s="21"/>
      <c r="C34" s="21"/>
    </row>
    <row r="35" spans="2:3" x14ac:dyDescent="0.25">
      <c r="B35" s="117" t="s">
        <v>106</v>
      </c>
      <c r="C35" s="117"/>
    </row>
  </sheetData>
  <mergeCells count="3">
    <mergeCell ref="A1:C1"/>
    <mergeCell ref="B32:C32"/>
    <mergeCell ref="B35:C35"/>
  </mergeCells>
  <hyperlinks>
    <hyperlink ref="B26:C26" r:id="rId1" display="More information available from the ABS web site"/>
    <hyperlink ref="B35:C35" r:id="rId2" display="© Commonwealth of Australia &lt;&lt;yyyy&gt;&gt;"/>
    <hyperlink ref="B7" location="'Table 13.1'!A1" display="13.1"/>
    <hyperlink ref="B8" location="'Table 13.2'!A1" display="13.2"/>
    <hyperlink ref="B9" location="'Table 13.3'!A1" display="13.3"/>
    <hyperlink ref="B10" location="'Table 13.4'!A1" display="13.4"/>
    <hyperlink ref="B11" location="'Table 13.5'!A1" display="13.5"/>
    <hyperlink ref="B12" location="'Table 13.6'!A1" display="13.6"/>
    <hyperlink ref="B13" location="'Table 13.7'!A1" display="13.7"/>
    <hyperlink ref="B14" location="'Table 13.8'!A1" display="13.8"/>
    <hyperlink ref="B15" location="'Table 13.9'!A1" display="13.9"/>
    <hyperlink ref="B16" location="'Table 13.10'!A1" display="13.10"/>
    <hyperlink ref="B17" location="'Table 13.11'!A1" display="13.11"/>
    <hyperlink ref="B18" location="'Table 13.12'!A1" display="13.12"/>
    <hyperlink ref="B19" location="'Table 13.13'!A1" display="13.13"/>
    <hyperlink ref="B20" location="'Table 13.14'!A1" display="13.14"/>
    <hyperlink ref="B21" location="'Table 13.15'!A1" display="13.15"/>
    <hyperlink ref="B22" location="'Table 13.16'!A1" display="13.16"/>
    <hyperlink ref="B23" location="'Table 13.17'!A1" display="13.17"/>
  </hyperlinks>
  <pageMargins left="0.7" right="0.7" top="0.75" bottom="0.75" header="0.3" footer="0.3"/>
  <pageSetup paperSize="9" orientation="portrait" verticalDpi="0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0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14" customWidth="1"/>
    <col min="2" max="2" width="12.42578125" style="114" customWidth="1"/>
    <col min="3" max="3" width="11.7109375" style="114" customWidth="1"/>
    <col min="4" max="4" width="6.7109375" style="114" customWidth="1"/>
    <col min="5" max="5" width="5" style="114" customWidth="1"/>
    <col min="6" max="6" width="6.28515625" style="114" customWidth="1"/>
    <col min="7" max="8" width="4.28515625" style="114" customWidth="1"/>
    <col min="9" max="9" width="2.85546875" style="114" customWidth="1"/>
    <col min="10" max="10" width="5.28515625" style="114" bestFit="1" customWidth="1"/>
    <col min="11" max="11" width="3.7109375" style="114" customWidth="1"/>
    <col min="12" max="12" width="6" style="114" customWidth="1"/>
    <col min="13" max="13" width="3.85546875" style="114" customWidth="1"/>
    <col min="14" max="14" width="6" style="114" customWidth="1"/>
    <col min="15" max="15" width="4.7109375" style="114" customWidth="1"/>
    <col min="16" max="16" width="3.85546875" style="114" customWidth="1"/>
    <col min="17" max="18" width="6.140625" style="114" customWidth="1"/>
    <col min="19" max="19" width="43.140625" style="114" bestFit="1" customWidth="1"/>
    <col min="20" max="22" width="12.7109375" style="114" customWidth="1"/>
    <col min="23" max="25" width="12.7109375" style="114" bestFit="1" customWidth="1"/>
    <col min="26" max="26" width="4" style="114" customWidth="1"/>
    <col min="27" max="27" width="11.5703125" style="114" bestFit="1" customWidth="1"/>
    <col min="28" max="28" width="4.140625" style="114" customWidth="1"/>
    <col min="29" max="29" width="11.5703125" style="114" bestFit="1" customWidth="1"/>
    <col min="30" max="30" width="4.42578125" style="114" customWidth="1"/>
    <col min="31" max="31" width="10.28515625" style="114" bestFit="1" customWidth="1"/>
    <col min="32" max="32" width="4.85546875" style="114" customWidth="1"/>
    <col min="33" max="16384" width="9.140625" style="114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7" t="str">
        <f>U3</f>
        <v>Litchfield</v>
      </c>
      <c r="T1" s="127"/>
      <c r="U1" s="127"/>
      <c r="V1" s="127"/>
      <c r="W1" s="127"/>
      <c r="X1" s="127"/>
      <c r="Y1" s="127" t="str">
        <f>Y3</f>
        <v>13.9</v>
      </c>
      <c r="Z1" s="127"/>
      <c r="AA1" s="127"/>
      <c r="AB1" s="127"/>
      <c r="AC1" s="127"/>
      <c r="AD1" s="127"/>
      <c r="AE1" s="127"/>
      <c r="AF1" s="127"/>
    </row>
    <row r="2" spans="1:32" ht="19.5" customHeight="1" x14ac:dyDescent="0.3">
      <c r="A2" s="31" t="str">
        <f>"6160.0 "&amp;'State data for spotlight'!$C$3&amp;" Jobs in Australia Spotlights by LGA"</f>
        <v>6160.0 Northern Territory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7"/>
      <c r="T2" s="127" t="s">
        <v>115</v>
      </c>
      <c r="U2" s="127" t="s">
        <v>68</v>
      </c>
      <c r="V2" s="127" t="s">
        <v>69</v>
      </c>
      <c r="W2" s="127" t="s">
        <v>70</v>
      </c>
      <c r="X2" s="127" t="s">
        <v>67</v>
      </c>
      <c r="Y2" s="127" t="s">
        <v>105</v>
      </c>
      <c r="Z2" s="127"/>
      <c r="AA2" s="128" t="s">
        <v>105</v>
      </c>
      <c r="AB2" s="128"/>
      <c r="AC2" s="128"/>
      <c r="AD2" s="128"/>
      <c r="AE2" s="128"/>
      <c r="AF2" s="127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7"/>
      <c r="T3" s="127"/>
      <c r="U3" s="127" t="s">
        <v>137</v>
      </c>
      <c r="V3" s="127"/>
      <c r="W3" s="127"/>
      <c r="X3" s="127"/>
      <c r="Y3" s="127" t="s">
        <v>156</v>
      </c>
      <c r="Z3" s="127"/>
      <c r="AA3" s="127" t="s">
        <v>27</v>
      </c>
      <c r="AB3" s="127"/>
      <c r="AC3" s="127" t="s">
        <v>28</v>
      </c>
      <c r="AD3" s="127"/>
      <c r="AE3" s="127" t="s">
        <v>112</v>
      </c>
      <c r="AF3" s="127"/>
    </row>
    <row r="4" spans="1:32" ht="15" customHeight="1" x14ac:dyDescent="0.25">
      <c r="A4" s="36" t="str">
        <f>"Table "&amp;'Table 13.9'!$Y$3&amp;" "&amp;'Table 13.9'!$U$3&amp;", "&amp;'State data for spotlight'!$C$3&amp;", "&amp;'Table 13.9'!$Y$2</f>
        <v>Table 13.9 Litchfield, Northern Territory,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7" t="s">
        <v>30</v>
      </c>
      <c r="T4" s="129">
        <v>13654</v>
      </c>
      <c r="U4" s="129">
        <v>14893</v>
      </c>
      <c r="V4" s="129">
        <v>15535</v>
      </c>
      <c r="W4" s="129">
        <v>16614</v>
      </c>
      <c r="X4" s="129">
        <v>16321</v>
      </c>
      <c r="Y4" s="129">
        <v>17822</v>
      </c>
      <c r="Z4" s="127"/>
      <c r="AA4" s="127" t="str">
        <f>TEXT(Y4,"###,###")</f>
        <v>17,822</v>
      </c>
      <c r="AB4" s="127"/>
      <c r="AC4" s="127">
        <f t="shared" ref="AC4:AC9" si="0">Y4/X4-1</f>
        <v>9.1967403958090888E-2</v>
      </c>
      <c r="AD4" s="127"/>
      <c r="AE4" s="127">
        <f>Y4/T4-1</f>
        <v>0.30525853229822753</v>
      </c>
      <c r="AF4" s="127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7" t="s">
        <v>93</v>
      </c>
      <c r="T5" s="129">
        <v>7357</v>
      </c>
      <c r="U5" s="129">
        <v>8053</v>
      </c>
      <c r="V5" s="129">
        <v>8509</v>
      </c>
      <c r="W5" s="129">
        <v>9170</v>
      </c>
      <c r="X5" s="129">
        <v>8942</v>
      </c>
      <c r="Y5" s="129">
        <v>9820</v>
      </c>
      <c r="Z5" s="127"/>
      <c r="AA5" s="127" t="str">
        <f>TEXT(Y5,"###,###")</f>
        <v>9,820</v>
      </c>
      <c r="AB5" s="127"/>
      <c r="AC5" s="127">
        <f t="shared" si="0"/>
        <v>9.8188324759561629E-2</v>
      </c>
      <c r="AD5" s="127"/>
      <c r="AE5" s="127">
        <f t="shared" ref="AE5:AE9" si="1">Y5/T5-1</f>
        <v>0.33478319967378001</v>
      </c>
      <c r="AF5" s="127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7" t="s">
        <v>94</v>
      </c>
      <c r="T6" s="129">
        <v>6301</v>
      </c>
      <c r="U6" s="129">
        <v>6841</v>
      </c>
      <c r="V6" s="129">
        <v>7028</v>
      </c>
      <c r="W6" s="129">
        <v>7444</v>
      </c>
      <c r="X6" s="129">
        <v>7381</v>
      </c>
      <c r="Y6" s="129">
        <v>8002</v>
      </c>
      <c r="Z6" s="127"/>
      <c r="AA6" s="127" t="str">
        <f>TEXT(Y6,"###,###")</f>
        <v>8,002</v>
      </c>
      <c r="AB6" s="127"/>
      <c r="AC6" s="127">
        <f t="shared" si="0"/>
        <v>8.4134941064896385E-2</v>
      </c>
      <c r="AD6" s="127"/>
      <c r="AE6" s="127">
        <f t="shared" si="1"/>
        <v>0.26995714965878426</v>
      </c>
      <c r="AF6" s="127"/>
    </row>
    <row r="7" spans="1:32" ht="16.5" customHeight="1" thickBot="1" x14ac:dyDescent="0.3">
      <c r="A7" s="44" t="str">
        <f>"QUICK STATS for "&amp;'Table 13.9'!Y2&amp;"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7" t="s">
        <v>8</v>
      </c>
      <c r="T7" s="129">
        <v>9181</v>
      </c>
      <c r="U7" s="129">
        <v>9794</v>
      </c>
      <c r="V7" s="129">
        <v>10363</v>
      </c>
      <c r="W7" s="129">
        <v>10974</v>
      </c>
      <c r="X7" s="129">
        <v>11031</v>
      </c>
      <c r="Y7" s="129">
        <v>11937</v>
      </c>
      <c r="Z7" s="127"/>
      <c r="AA7" s="127" t="str">
        <f>TEXT(Y7,"###,###")</f>
        <v>11,937</v>
      </c>
      <c r="AB7" s="127"/>
      <c r="AC7" s="127">
        <f t="shared" si="0"/>
        <v>8.2132172967092743E-2</v>
      </c>
      <c r="AD7" s="127"/>
      <c r="AE7" s="127">
        <f t="shared" si="1"/>
        <v>0.30018516501470427</v>
      </c>
      <c r="AF7" s="127"/>
    </row>
    <row r="8" spans="1:32" ht="17.25" customHeight="1" x14ac:dyDescent="0.25">
      <c r="A8" s="45" t="s">
        <v>15</v>
      </c>
      <c r="B8" s="46"/>
      <c r="C8" s="47"/>
      <c r="D8" s="48" t="str">
        <f>AA4</f>
        <v>17,822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13.9'!AA7</f>
        <v>11,937</v>
      </c>
      <c r="P8" s="49"/>
      <c r="S8" s="127" t="s">
        <v>96</v>
      </c>
      <c r="T8" s="127">
        <v>50078.5</v>
      </c>
      <c r="U8" s="127">
        <v>52872.55</v>
      </c>
      <c r="V8" s="127">
        <v>54216.05</v>
      </c>
      <c r="W8" s="127">
        <v>55268.83</v>
      </c>
      <c r="X8" s="127">
        <v>56242</v>
      </c>
      <c r="Y8" s="127">
        <v>55505.27</v>
      </c>
      <c r="Z8" s="127"/>
      <c r="AA8" s="127" t="str">
        <f>TEXT(Y8,"$###,###")</f>
        <v>$55,505</v>
      </c>
      <c r="AB8" s="127"/>
      <c r="AC8" s="127">
        <f t="shared" si="0"/>
        <v>-1.3099285231677471E-2</v>
      </c>
      <c r="AD8" s="127"/>
      <c r="AE8" s="127">
        <f t="shared" si="1"/>
        <v>0.10836526653154532</v>
      </c>
      <c r="AF8" s="127"/>
    </row>
    <row r="9" spans="1:32" x14ac:dyDescent="0.25">
      <c r="A9" s="53" t="s">
        <v>17</v>
      </c>
      <c r="B9" s="54"/>
      <c r="C9" s="55"/>
      <c r="D9" s="56">
        <f>'Table 13.9'!AC104</f>
        <v>73.392436314667265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55.466197537069618</v>
      </c>
      <c r="P9" s="57" t="s">
        <v>97</v>
      </c>
      <c r="S9" s="127" t="s">
        <v>9</v>
      </c>
      <c r="T9" s="127">
        <v>550109017</v>
      </c>
      <c r="U9" s="127">
        <v>619082581</v>
      </c>
      <c r="V9" s="127">
        <v>688180486</v>
      </c>
      <c r="W9" s="127">
        <v>744463647</v>
      </c>
      <c r="X9" s="127">
        <v>760389643</v>
      </c>
      <c r="Y9" s="127">
        <v>822908181</v>
      </c>
      <c r="Z9" s="127"/>
      <c r="AA9" s="127" t="str">
        <f>TEXT(Y9/1000000,"$#,###.0")&amp;" mil"</f>
        <v>$822.9 mil</v>
      </c>
      <c r="AB9" s="127"/>
      <c r="AC9" s="127">
        <f t="shared" si="0"/>
        <v>8.2219081461108123E-2</v>
      </c>
      <c r="AD9" s="127"/>
      <c r="AE9" s="127">
        <f t="shared" si="1"/>
        <v>0.49590018627162413</v>
      </c>
      <c r="AF9" s="127"/>
    </row>
    <row r="10" spans="1:32" x14ac:dyDescent="0.25">
      <c r="A10" s="53" t="s">
        <v>20</v>
      </c>
      <c r="B10" s="54"/>
      <c r="C10" s="55"/>
      <c r="D10" s="56">
        <f>'Table 13.9'!AC105</f>
        <v>18.168555717652339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44.533802462930382</v>
      </c>
      <c r="P10" s="57" t="s">
        <v>97</v>
      </c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93.105470386194185</v>
      </c>
      <c r="P11" s="57" t="s">
        <v>97</v>
      </c>
      <c r="S11" s="127" t="s">
        <v>32</v>
      </c>
      <c r="T11" s="129">
        <v>11834</v>
      </c>
      <c r="U11" s="129">
        <v>13049</v>
      </c>
      <c r="V11" s="129">
        <v>13822</v>
      </c>
      <c r="W11" s="129">
        <v>14933</v>
      </c>
      <c r="X11" s="129">
        <v>14721</v>
      </c>
      <c r="Y11" s="129">
        <v>16167</v>
      </c>
      <c r="Z11" s="127"/>
      <c r="AA11" s="127"/>
      <c r="AB11" s="127"/>
      <c r="AC11" s="127"/>
      <c r="AD11" s="127"/>
      <c r="AE11" s="127"/>
      <c r="AF11" s="127"/>
    </row>
    <row r="12" spans="1:32" ht="28.5" customHeight="1" x14ac:dyDescent="0.25">
      <c r="A12" s="53" t="s">
        <v>22</v>
      </c>
      <c r="B12" s="55"/>
      <c r="C12" s="55"/>
      <c r="D12" s="56">
        <f>'Table 13.9'!AC108</f>
        <v>13.623611266973404</v>
      </c>
      <c r="E12" s="57" t="s">
        <v>97</v>
      </c>
      <c r="F12" s="37"/>
      <c r="G12" s="118" t="s">
        <v>99</v>
      </c>
      <c r="H12" s="119"/>
      <c r="I12" s="119"/>
      <c r="J12" s="119"/>
      <c r="K12" s="119"/>
      <c r="L12" s="119"/>
      <c r="M12" s="67"/>
      <c r="N12" s="55"/>
      <c r="O12" s="56">
        <f>AC125</f>
        <v>13.86445505570914</v>
      </c>
      <c r="P12" s="57" t="s">
        <v>97</v>
      </c>
      <c r="S12" s="127" t="s">
        <v>33</v>
      </c>
      <c r="T12" s="129">
        <v>1822</v>
      </c>
      <c r="U12" s="129">
        <v>1844</v>
      </c>
      <c r="V12" s="129">
        <v>1714</v>
      </c>
      <c r="W12" s="129">
        <v>1680</v>
      </c>
      <c r="X12" s="129">
        <v>1601</v>
      </c>
      <c r="Y12" s="129">
        <v>1655</v>
      </c>
      <c r="Z12" s="127"/>
      <c r="AA12" s="127"/>
      <c r="AB12" s="127"/>
      <c r="AC12" s="127"/>
      <c r="AD12" s="127"/>
      <c r="AE12" s="127"/>
      <c r="AF12" s="127"/>
    </row>
    <row r="13" spans="1:32" ht="15" customHeight="1" x14ac:dyDescent="0.25">
      <c r="A13" s="53" t="s">
        <v>23</v>
      </c>
      <c r="B13" s="55"/>
      <c r="C13" s="55"/>
      <c r="D13" s="56">
        <f>'Table 13.9'!AC109</f>
        <v>16.025137470542028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13.9'!AA118</f>
        <v>40.8</v>
      </c>
      <c r="P13" s="57" t="s">
        <v>116</v>
      </c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</row>
    <row r="14" spans="1:32" ht="15" customHeight="1" x14ac:dyDescent="0.25">
      <c r="A14" s="53" t="s">
        <v>24</v>
      </c>
      <c r="B14" s="55"/>
      <c r="C14" s="55"/>
      <c r="D14" s="56">
        <f>'Table 13.9'!AC110</f>
        <v>24.537088991134553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16.444667839490659</v>
      </c>
      <c r="P14" s="57" t="s">
        <v>97</v>
      </c>
      <c r="S14" s="127" t="s">
        <v>34</v>
      </c>
      <c r="T14" s="127"/>
      <c r="U14" s="127"/>
      <c r="V14" s="127"/>
      <c r="W14" s="127"/>
      <c r="X14" s="127"/>
      <c r="Y14" s="127"/>
      <c r="Z14" s="127"/>
      <c r="AA14" s="127" t="s">
        <v>35</v>
      </c>
      <c r="AB14" s="127"/>
      <c r="AC14" s="127"/>
      <c r="AD14" s="127"/>
      <c r="AE14" s="127"/>
      <c r="AF14" s="127"/>
    </row>
    <row r="15" spans="1:32" ht="15" customHeight="1" thickBot="1" x14ac:dyDescent="0.3">
      <c r="A15" s="73" t="s">
        <v>25</v>
      </c>
      <c r="B15" s="74"/>
      <c r="C15" s="74"/>
      <c r="D15" s="75">
        <f>'Table 13.9'!AC111</f>
        <v>37.375154303669625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83.555332160509337</v>
      </c>
      <c r="P15" s="79" t="s">
        <v>97</v>
      </c>
      <c r="S15" s="127" t="s">
        <v>71</v>
      </c>
      <c r="T15" s="127"/>
      <c r="U15" s="127"/>
      <c r="V15" s="127"/>
      <c r="W15" s="127"/>
      <c r="X15" s="127"/>
      <c r="Y15" s="127">
        <v>745</v>
      </c>
      <c r="Z15" s="127"/>
      <c r="AA15" s="130">
        <f t="shared" ref="AA15:AA34" si="2">IF(Y15="np",0,Y15/$Y$34)</f>
        <v>4.180226686118281E-2</v>
      </c>
      <c r="AB15" s="127"/>
      <c r="AC15" s="127"/>
      <c r="AD15" s="127"/>
      <c r="AE15" s="127"/>
      <c r="AF15" s="127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7" t="s">
        <v>72</v>
      </c>
      <c r="T16" s="127"/>
      <c r="U16" s="127"/>
      <c r="V16" s="127"/>
      <c r="W16" s="127"/>
      <c r="X16" s="127"/>
      <c r="Y16" s="127">
        <v>307</v>
      </c>
      <c r="Z16" s="127"/>
      <c r="AA16" s="130">
        <f t="shared" si="2"/>
        <v>1.7225900572326338E-2</v>
      </c>
      <c r="AB16" s="127"/>
      <c r="AC16" s="127"/>
      <c r="AD16" s="127"/>
      <c r="AE16" s="127"/>
      <c r="AF16" s="127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7" t="s">
        <v>73</v>
      </c>
      <c r="T17" s="127"/>
      <c r="U17" s="127"/>
      <c r="V17" s="127"/>
      <c r="W17" s="127"/>
      <c r="X17" s="127"/>
      <c r="Y17" s="127">
        <v>659</v>
      </c>
      <c r="Z17" s="127"/>
      <c r="AA17" s="130">
        <f t="shared" si="2"/>
        <v>3.6976770283918749E-2</v>
      </c>
      <c r="AB17" s="127"/>
      <c r="AC17" s="127"/>
      <c r="AD17" s="127"/>
      <c r="AE17" s="127"/>
      <c r="AF17" s="127"/>
    </row>
    <row r="18" spans="1:32" x14ac:dyDescent="0.25">
      <c r="A18" s="83" t="str">
        <f>'Table 13.9'!$S$1&amp;" ("&amp;'Table 13.9'!$T$2&amp;" to "&amp;'Table 13.9'!$Y$2&amp;")"</f>
        <v>Litchfield (2011-12 to 2016-17)</v>
      </c>
      <c r="B18" s="83"/>
      <c r="C18" s="83"/>
      <c r="D18" s="83"/>
      <c r="E18" s="83"/>
      <c r="F18" s="83"/>
      <c r="G18" s="83" t="str">
        <f>'Table 13.9'!$S$1&amp;" ("&amp;'Table 13.9'!$T$2&amp;" to "&amp;'Table 13.9'!$Y$2&amp;")"</f>
        <v>Litchfield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7" t="s">
        <v>74</v>
      </c>
      <c r="T18" s="127"/>
      <c r="U18" s="127"/>
      <c r="V18" s="127"/>
      <c r="W18" s="127"/>
      <c r="X18" s="127"/>
      <c r="Y18" s="127">
        <v>205</v>
      </c>
      <c r="Z18" s="127"/>
      <c r="AA18" s="130">
        <f t="shared" si="2"/>
        <v>1.15026371899899E-2</v>
      </c>
      <c r="AB18" s="127"/>
      <c r="AC18" s="127"/>
      <c r="AD18" s="127"/>
      <c r="AE18" s="127"/>
      <c r="AF18" s="127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75</v>
      </c>
      <c r="T19" s="127"/>
      <c r="U19" s="127"/>
      <c r="V19" s="127"/>
      <c r="W19" s="127"/>
      <c r="X19" s="127"/>
      <c r="Y19" s="127">
        <v>2881</v>
      </c>
      <c r="Z19" s="127"/>
      <c r="AA19" s="130">
        <f t="shared" si="2"/>
        <v>0.16165413533834586</v>
      </c>
      <c r="AB19" s="127"/>
      <c r="AC19" s="127"/>
      <c r="AD19" s="127"/>
      <c r="AE19" s="127"/>
      <c r="AF19" s="127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76</v>
      </c>
      <c r="T20" s="127"/>
      <c r="U20" s="127"/>
      <c r="V20" s="127"/>
      <c r="W20" s="127"/>
      <c r="X20" s="127"/>
      <c r="Y20" s="127">
        <v>594</v>
      </c>
      <c r="Z20" s="127"/>
      <c r="AA20" s="130">
        <f t="shared" si="2"/>
        <v>3.33295926383122E-2</v>
      </c>
      <c r="AB20" s="127"/>
      <c r="AC20" s="127"/>
      <c r="AD20" s="127"/>
      <c r="AE20" s="127"/>
      <c r="AF20" s="127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77</v>
      </c>
      <c r="T21" s="127"/>
      <c r="U21" s="127"/>
      <c r="V21" s="127"/>
      <c r="W21" s="127"/>
      <c r="X21" s="127"/>
      <c r="Y21" s="127">
        <v>1241</v>
      </c>
      <c r="Z21" s="127"/>
      <c r="AA21" s="130">
        <f t="shared" si="2"/>
        <v>6.9633037818426669E-2</v>
      </c>
      <c r="AB21" s="127"/>
      <c r="AC21" s="127"/>
      <c r="AD21" s="127"/>
      <c r="AE21" s="127"/>
      <c r="AF21" s="127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78</v>
      </c>
      <c r="T22" s="127"/>
      <c r="U22" s="127"/>
      <c r="V22" s="127"/>
      <c r="W22" s="127"/>
      <c r="X22" s="127"/>
      <c r="Y22" s="127">
        <v>960</v>
      </c>
      <c r="Z22" s="127"/>
      <c r="AA22" s="130">
        <f t="shared" si="2"/>
        <v>5.3866008304342947E-2</v>
      </c>
      <c r="AB22" s="127"/>
      <c r="AC22" s="127"/>
      <c r="AD22" s="127"/>
      <c r="AE22" s="127"/>
      <c r="AF22" s="127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79</v>
      </c>
      <c r="T23" s="127"/>
      <c r="U23" s="127"/>
      <c r="V23" s="127"/>
      <c r="W23" s="127"/>
      <c r="X23" s="127"/>
      <c r="Y23" s="127">
        <v>896</v>
      </c>
      <c r="Z23" s="127"/>
      <c r="AA23" s="130">
        <f t="shared" si="2"/>
        <v>5.0274941084053421E-2</v>
      </c>
      <c r="AB23" s="127"/>
      <c r="AC23" s="127"/>
      <c r="AD23" s="127"/>
      <c r="AE23" s="127"/>
      <c r="AF23" s="127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80</v>
      </c>
      <c r="T24" s="127"/>
      <c r="U24" s="127"/>
      <c r="V24" s="127"/>
      <c r="W24" s="127"/>
      <c r="X24" s="127"/>
      <c r="Y24" s="127">
        <v>73</v>
      </c>
      <c r="Z24" s="127"/>
      <c r="AA24" s="130">
        <f t="shared" si="2"/>
        <v>4.0960610481427448E-3</v>
      </c>
      <c r="AB24" s="127"/>
      <c r="AC24" s="127"/>
      <c r="AD24" s="127"/>
      <c r="AE24" s="127"/>
      <c r="AF24" s="127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81</v>
      </c>
      <c r="T25" s="127"/>
      <c r="U25" s="127"/>
      <c r="V25" s="127"/>
      <c r="W25" s="127"/>
      <c r="X25" s="127"/>
      <c r="Y25" s="127">
        <v>305</v>
      </c>
      <c r="Z25" s="127"/>
      <c r="AA25" s="130">
        <f t="shared" si="2"/>
        <v>1.7113679721692289E-2</v>
      </c>
      <c r="AB25" s="127"/>
      <c r="AC25" s="127"/>
      <c r="AD25" s="127"/>
      <c r="AE25" s="127"/>
      <c r="AF25" s="127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82</v>
      </c>
      <c r="T26" s="127"/>
      <c r="U26" s="127"/>
      <c r="V26" s="127"/>
      <c r="W26" s="127"/>
      <c r="X26" s="127"/>
      <c r="Y26" s="127">
        <v>319</v>
      </c>
      <c r="Z26" s="127"/>
      <c r="AA26" s="130">
        <f t="shared" si="2"/>
        <v>1.7899225676130625E-2</v>
      </c>
      <c r="AB26" s="127"/>
      <c r="AC26" s="127"/>
      <c r="AD26" s="127"/>
      <c r="AE26" s="127"/>
      <c r="AF26" s="127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83</v>
      </c>
      <c r="T27" s="127"/>
      <c r="U27" s="127"/>
      <c r="V27" s="127"/>
      <c r="W27" s="127"/>
      <c r="X27" s="127"/>
      <c r="Y27" s="127">
        <v>940</v>
      </c>
      <c r="Z27" s="127"/>
      <c r="AA27" s="130">
        <f t="shared" si="2"/>
        <v>5.2743799798002471E-2</v>
      </c>
      <c r="AB27" s="127"/>
      <c r="AC27" s="127"/>
      <c r="AD27" s="127"/>
      <c r="AE27" s="127"/>
      <c r="AF27" s="127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84</v>
      </c>
      <c r="T28" s="127"/>
      <c r="U28" s="127"/>
      <c r="V28" s="127"/>
      <c r="W28" s="127"/>
      <c r="X28" s="127"/>
      <c r="Y28" s="127">
        <v>1269</v>
      </c>
      <c r="Z28" s="127"/>
      <c r="AA28" s="130">
        <f t="shared" si="2"/>
        <v>7.1204129727303334E-2</v>
      </c>
      <c r="AB28" s="127"/>
      <c r="AC28" s="127"/>
      <c r="AD28" s="127"/>
      <c r="AE28" s="127"/>
      <c r="AF28" s="127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85</v>
      </c>
      <c r="T29" s="127"/>
      <c r="U29" s="127"/>
      <c r="V29" s="127"/>
      <c r="W29" s="127"/>
      <c r="X29" s="127"/>
      <c r="Y29" s="127">
        <v>1791</v>
      </c>
      <c r="Z29" s="127"/>
      <c r="AA29" s="130">
        <f t="shared" si="2"/>
        <v>0.10049377174278981</v>
      </c>
      <c r="AB29" s="127"/>
      <c r="AC29" s="127"/>
      <c r="AD29" s="127"/>
      <c r="AE29" s="127"/>
      <c r="AF29" s="127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86</v>
      </c>
      <c r="T30" s="127"/>
      <c r="U30" s="127"/>
      <c r="V30" s="127"/>
      <c r="W30" s="127"/>
      <c r="X30" s="127"/>
      <c r="Y30" s="127">
        <v>1270</v>
      </c>
      <c r="Z30" s="127"/>
      <c r="AA30" s="130">
        <f t="shared" si="2"/>
        <v>7.1260240152620363E-2</v>
      </c>
      <c r="AB30" s="127"/>
      <c r="AC30" s="127"/>
      <c r="AD30" s="127"/>
      <c r="AE30" s="127"/>
      <c r="AF30" s="127"/>
    </row>
    <row r="31" spans="1:32" ht="15.75" customHeight="1" x14ac:dyDescent="0.25">
      <c r="A31" s="83" t="str">
        <f>"Distribution of employee jobs per industry "&amp;"("&amp;'Table 13.9'!Y2&amp;")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7" t="s">
        <v>87</v>
      </c>
      <c r="T31" s="127"/>
      <c r="U31" s="127"/>
      <c r="V31" s="127"/>
      <c r="W31" s="127"/>
      <c r="X31" s="127"/>
      <c r="Y31" s="127">
        <v>747</v>
      </c>
      <c r="Z31" s="127"/>
      <c r="AA31" s="130">
        <f t="shared" si="2"/>
        <v>4.1914487711816856E-2</v>
      </c>
      <c r="AB31" s="127"/>
      <c r="AC31" s="127"/>
      <c r="AD31" s="127"/>
      <c r="AE31" s="127"/>
      <c r="AF31" s="127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88</v>
      </c>
      <c r="T32" s="127"/>
      <c r="U32" s="127"/>
      <c r="V32" s="127"/>
      <c r="W32" s="127"/>
      <c r="X32" s="127"/>
      <c r="Y32" s="127">
        <v>268</v>
      </c>
      <c r="Z32" s="127"/>
      <c r="AA32" s="130">
        <f t="shared" si="2"/>
        <v>1.5037593984962405E-2</v>
      </c>
      <c r="AB32" s="127"/>
      <c r="AC32" s="127"/>
      <c r="AD32" s="127"/>
      <c r="AE32" s="127"/>
      <c r="AF32" s="127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89</v>
      </c>
      <c r="T33" s="127"/>
      <c r="U33" s="127"/>
      <c r="V33" s="127"/>
      <c r="W33" s="127"/>
      <c r="X33" s="127"/>
      <c r="Y33" s="127">
        <v>740</v>
      </c>
      <c r="Z33" s="127"/>
      <c r="AA33" s="130">
        <f t="shared" si="2"/>
        <v>4.1521714734597689E-2</v>
      </c>
      <c r="AB33" s="127"/>
      <c r="AC33" s="127"/>
      <c r="AD33" s="127"/>
      <c r="AE33" s="127"/>
      <c r="AF33" s="127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7" t="s">
        <v>90</v>
      </c>
      <c r="T34" s="127"/>
      <c r="U34" s="127"/>
      <c r="V34" s="127"/>
      <c r="W34" s="127"/>
      <c r="X34" s="127"/>
      <c r="Y34" s="127">
        <v>17822</v>
      </c>
      <c r="Z34" s="127"/>
      <c r="AA34" s="131">
        <f t="shared" si="2"/>
        <v>1</v>
      </c>
      <c r="AB34" s="127"/>
      <c r="AC34" s="127"/>
      <c r="AD34" s="127"/>
      <c r="AE34" s="127"/>
      <c r="AF34" s="127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7" t="s">
        <v>102</v>
      </c>
      <c r="T36" s="127"/>
      <c r="U36" s="127"/>
      <c r="V36" s="127"/>
      <c r="W36" s="127"/>
      <c r="X36" s="127"/>
      <c r="Y36" s="127"/>
      <c r="Z36" s="127"/>
      <c r="AA36" s="127" t="s">
        <v>27</v>
      </c>
      <c r="AB36" s="127"/>
      <c r="AC36" s="127" t="s">
        <v>28</v>
      </c>
      <c r="AD36" s="127"/>
      <c r="AE36" s="127" t="s">
        <v>29</v>
      </c>
      <c r="AF36" s="127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7" t="s">
        <v>12</v>
      </c>
      <c r="T37" s="127">
        <v>7880</v>
      </c>
      <c r="U37" s="127">
        <v>8262</v>
      </c>
      <c r="V37" s="127">
        <v>8744</v>
      </c>
      <c r="W37" s="127">
        <v>9131</v>
      </c>
      <c r="X37" s="127">
        <v>9338</v>
      </c>
      <c r="Y37" s="127">
        <v>9974</v>
      </c>
      <c r="Z37" s="127"/>
      <c r="AA37" s="127" t="str">
        <f>TEXT(Y37,"###,###")</f>
        <v>9,974</v>
      </c>
      <c r="AB37" s="127"/>
      <c r="AC37" s="127">
        <f>Y37/X37-1</f>
        <v>6.8108802741486452E-2</v>
      </c>
      <c r="AD37" s="127"/>
      <c r="AE37" s="127">
        <f>Y37/T37-1</f>
        <v>0.26573604060913714</v>
      </c>
      <c r="AF37" s="127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7" t="s">
        <v>13</v>
      </c>
      <c r="T38" s="127">
        <v>1301</v>
      </c>
      <c r="U38" s="127">
        <v>1527</v>
      </c>
      <c r="V38" s="127">
        <v>1618</v>
      </c>
      <c r="W38" s="127">
        <v>1846</v>
      </c>
      <c r="X38" s="127">
        <v>1692</v>
      </c>
      <c r="Y38" s="127">
        <v>1963</v>
      </c>
      <c r="Z38" s="127"/>
      <c r="AA38" s="127" t="str">
        <f>TEXT(Y38,"###,###")</f>
        <v>1,963</v>
      </c>
      <c r="AB38" s="127"/>
      <c r="AC38" s="127">
        <f>Y38/X38-1</f>
        <v>0.16016548463356983</v>
      </c>
      <c r="AD38" s="127"/>
      <c r="AE38" s="127">
        <f>Y38/T38-1</f>
        <v>0.50883935434281313</v>
      </c>
      <c r="AF38" s="127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7" t="s">
        <v>14</v>
      </c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7" t="s">
        <v>36</v>
      </c>
      <c r="T40" s="127">
        <v>9181</v>
      </c>
      <c r="U40" s="127">
        <v>9789</v>
      </c>
      <c r="V40" s="127">
        <v>10362</v>
      </c>
      <c r="W40" s="127">
        <v>10977</v>
      </c>
      <c r="X40" s="127">
        <v>11030</v>
      </c>
      <c r="Y40" s="127">
        <v>11937</v>
      </c>
      <c r="Z40" s="127"/>
      <c r="AA40" s="127"/>
      <c r="AB40" s="127"/>
      <c r="AC40" s="127" t="s">
        <v>35</v>
      </c>
      <c r="AD40" s="127"/>
      <c r="AE40" s="127" t="s">
        <v>27</v>
      </c>
      <c r="AF40" s="127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7"/>
      <c r="T41" s="127"/>
      <c r="U41" s="127"/>
      <c r="V41" s="127"/>
      <c r="W41" s="127"/>
      <c r="X41" s="127"/>
      <c r="Y41" s="127"/>
      <c r="Z41" s="127"/>
      <c r="AA41" s="127" t="s">
        <v>127</v>
      </c>
      <c r="AB41" s="127"/>
      <c r="AC41" s="127">
        <f>Y37/($Y$37+$Y$38)*100</f>
        <v>83.555332160509337</v>
      </c>
      <c r="AD41" s="127"/>
      <c r="AE41" s="127"/>
      <c r="AF41" s="127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7" t="s">
        <v>37</v>
      </c>
      <c r="T42" s="127"/>
      <c r="U42" s="127"/>
      <c r="V42" s="127"/>
      <c r="W42" s="127"/>
      <c r="X42" s="127"/>
      <c r="Y42" s="127"/>
      <c r="Z42" s="127"/>
      <c r="AA42" s="127" t="s">
        <v>128</v>
      </c>
      <c r="AB42" s="127"/>
      <c r="AC42" s="127">
        <f>Y38/($Y$37+$Y$38)*100</f>
        <v>16.444667839490659</v>
      </c>
      <c r="AD42" s="127"/>
      <c r="AE42" s="127"/>
      <c r="AF42" s="127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7" t="s">
        <v>38</v>
      </c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39</v>
      </c>
      <c r="T44" s="127"/>
      <c r="U44" s="127">
        <v>0</v>
      </c>
      <c r="V44" s="127">
        <v>0</v>
      </c>
      <c r="W44" s="127">
        <v>0</v>
      </c>
      <c r="X44" s="129">
        <v>3</v>
      </c>
      <c r="Y44" s="129">
        <v>10</v>
      </c>
      <c r="Z44" s="127"/>
      <c r="AA44" s="127"/>
      <c r="AB44" s="127"/>
      <c r="AC44" s="127"/>
      <c r="AD44" s="127"/>
      <c r="AE44" s="127"/>
      <c r="AF44" s="127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40</v>
      </c>
      <c r="T45" s="127"/>
      <c r="U45" s="127">
        <v>0</v>
      </c>
      <c r="V45" s="127">
        <v>0</v>
      </c>
      <c r="W45" s="127">
        <v>0</v>
      </c>
      <c r="X45" s="129">
        <v>213</v>
      </c>
      <c r="Y45" s="129">
        <v>198</v>
      </c>
      <c r="Z45" s="127"/>
      <c r="AA45" s="127"/>
      <c r="AB45" s="127"/>
      <c r="AC45" s="127"/>
      <c r="AD45" s="127"/>
      <c r="AE45" s="127"/>
      <c r="AF45" s="127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41</v>
      </c>
      <c r="T46" s="127"/>
      <c r="U46" s="127">
        <v>0</v>
      </c>
      <c r="V46" s="127">
        <v>0</v>
      </c>
      <c r="W46" s="127">
        <v>0</v>
      </c>
      <c r="X46" s="129">
        <v>574</v>
      </c>
      <c r="Y46" s="129">
        <v>630</v>
      </c>
      <c r="Z46" s="127"/>
      <c r="AA46" s="127"/>
      <c r="AB46" s="127"/>
      <c r="AC46" s="127"/>
      <c r="AD46" s="127"/>
      <c r="AE46" s="127"/>
      <c r="AF46" s="127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42</v>
      </c>
      <c r="T47" s="127"/>
      <c r="U47" s="127">
        <v>0</v>
      </c>
      <c r="V47" s="127">
        <v>0</v>
      </c>
      <c r="W47" s="127">
        <v>0</v>
      </c>
      <c r="X47" s="129">
        <v>936</v>
      </c>
      <c r="Y47" s="129">
        <v>972</v>
      </c>
      <c r="Z47" s="127"/>
      <c r="AA47" s="127"/>
      <c r="AB47" s="127"/>
      <c r="AC47" s="127"/>
      <c r="AD47" s="127"/>
      <c r="AE47" s="127"/>
      <c r="AF47" s="127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7" t="s">
        <v>43</v>
      </c>
      <c r="T48" s="127"/>
      <c r="U48" s="127">
        <v>0</v>
      </c>
      <c r="V48" s="127">
        <v>0</v>
      </c>
      <c r="W48" s="127">
        <v>0</v>
      </c>
      <c r="X48" s="129">
        <v>1093</v>
      </c>
      <c r="Y48" s="129">
        <v>1095</v>
      </c>
      <c r="Z48" s="127"/>
      <c r="AA48" s="127"/>
      <c r="AB48" s="127"/>
      <c r="AC48" s="127"/>
      <c r="AD48" s="127"/>
      <c r="AE48" s="127"/>
      <c r="AF48" s="127"/>
    </row>
    <row r="49" spans="1:32" ht="15" customHeight="1" x14ac:dyDescent="0.25">
      <c r="A49" s="90" t="str">
        <f>"Number of jobs by age and sex of job holders in "&amp;'Table 13.9'!S1&amp;" ("&amp;'Table 13.9'!Y2&amp;") *"</f>
        <v>Number of jobs by age and sex of job holders in Litchfield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7" t="s">
        <v>44</v>
      </c>
      <c r="T49" s="127"/>
      <c r="U49" s="127">
        <v>0</v>
      </c>
      <c r="V49" s="127">
        <v>0</v>
      </c>
      <c r="W49" s="127">
        <v>0</v>
      </c>
      <c r="X49" s="129">
        <v>850</v>
      </c>
      <c r="Y49" s="129">
        <v>1081</v>
      </c>
      <c r="Z49" s="127"/>
      <c r="AA49" s="127"/>
      <c r="AB49" s="127"/>
      <c r="AC49" s="127"/>
      <c r="AD49" s="127"/>
      <c r="AE49" s="127"/>
      <c r="AF49" s="127"/>
    </row>
    <row r="50" spans="1:32" ht="15" customHeight="1" x14ac:dyDescent="0.25">
      <c r="A50" s="5"/>
      <c r="S50" s="127" t="s">
        <v>45</v>
      </c>
      <c r="T50" s="127"/>
      <c r="U50" s="127">
        <v>0</v>
      </c>
      <c r="V50" s="127">
        <v>0</v>
      </c>
      <c r="W50" s="127">
        <v>0</v>
      </c>
      <c r="X50" s="129">
        <v>853</v>
      </c>
      <c r="Y50" s="129">
        <v>920</v>
      </c>
      <c r="Z50" s="127"/>
      <c r="AA50" s="127"/>
      <c r="AB50" s="127"/>
      <c r="AC50" s="127"/>
      <c r="AD50" s="127"/>
      <c r="AE50" s="127"/>
      <c r="AF50" s="127"/>
    </row>
    <row r="51" spans="1:32" ht="15" customHeight="1" x14ac:dyDescent="0.25">
      <c r="S51" s="127" t="s">
        <v>46</v>
      </c>
      <c r="T51" s="127"/>
      <c r="U51" s="127">
        <v>0</v>
      </c>
      <c r="V51" s="127">
        <v>0</v>
      </c>
      <c r="W51" s="127">
        <v>0</v>
      </c>
      <c r="X51" s="129">
        <v>962</v>
      </c>
      <c r="Y51" s="129">
        <v>1024</v>
      </c>
      <c r="Z51" s="127"/>
      <c r="AA51" s="127"/>
      <c r="AB51" s="127"/>
      <c r="AC51" s="127"/>
      <c r="AD51" s="127"/>
      <c r="AE51" s="127"/>
      <c r="AF51" s="127"/>
    </row>
    <row r="52" spans="1:32" ht="15" customHeight="1" x14ac:dyDescent="0.25">
      <c r="A52" s="3"/>
      <c r="B52" s="3"/>
      <c r="C52" s="3"/>
      <c r="D52" s="4"/>
      <c r="E52" s="8"/>
      <c r="S52" s="127" t="s">
        <v>47</v>
      </c>
      <c r="T52" s="127"/>
      <c r="U52" s="127">
        <v>0</v>
      </c>
      <c r="V52" s="127">
        <v>0</v>
      </c>
      <c r="W52" s="127">
        <v>0</v>
      </c>
      <c r="X52" s="129">
        <v>1039</v>
      </c>
      <c r="Y52" s="129">
        <v>1220</v>
      </c>
      <c r="Z52" s="127"/>
      <c r="AA52" s="127"/>
      <c r="AB52" s="127"/>
      <c r="AC52" s="127"/>
      <c r="AD52" s="127"/>
      <c r="AE52" s="127"/>
      <c r="AF52" s="127"/>
    </row>
    <row r="53" spans="1:32" ht="15" customHeight="1" x14ac:dyDescent="0.25">
      <c r="A53" s="3"/>
      <c r="B53" s="3"/>
      <c r="C53" s="3"/>
      <c r="D53" s="4"/>
      <c r="E53" s="8"/>
      <c r="S53" s="127" t="s">
        <v>48</v>
      </c>
      <c r="T53" s="127"/>
      <c r="U53" s="127">
        <v>0</v>
      </c>
      <c r="V53" s="127">
        <v>0</v>
      </c>
      <c r="W53" s="127">
        <v>0</v>
      </c>
      <c r="X53" s="129">
        <v>947</v>
      </c>
      <c r="Y53" s="129">
        <v>984</v>
      </c>
      <c r="Z53" s="127"/>
      <c r="AA53" s="127"/>
      <c r="AB53" s="127"/>
      <c r="AC53" s="127"/>
      <c r="AD53" s="127"/>
      <c r="AE53" s="127"/>
      <c r="AF53" s="127"/>
    </row>
    <row r="54" spans="1:32" ht="15" customHeight="1" x14ac:dyDescent="0.25">
      <c r="A54" s="3"/>
      <c r="B54" s="3"/>
      <c r="C54" s="3"/>
      <c r="D54" s="4"/>
      <c r="E54" s="8"/>
      <c r="S54" s="127" t="s">
        <v>49</v>
      </c>
      <c r="T54" s="127"/>
      <c r="U54" s="127">
        <v>0</v>
      </c>
      <c r="V54" s="127">
        <v>0</v>
      </c>
      <c r="W54" s="127">
        <v>0</v>
      </c>
      <c r="X54" s="129">
        <v>682</v>
      </c>
      <c r="Y54" s="129">
        <v>825</v>
      </c>
      <c r="Z54" s="127"/>
      <c r="AA54" s="127"/>
      <c r="AB54" s="127"/>
      <c r="AC54" s="127"/>
      <c r="AD54" s="127"/>
      <c r="AE54" s="127"/>
      <c r="AF54" s="127"/>
    </row>
    <row r="55" spans="1:32" ht="15" customHeight="1" x14ac:dyDescent="0.25">
      <c r="A55" s="1"/>
      <c r="B55" s="1"/>
      <c r="C55" s="1"/>
      <c r="D55" s="1"/>
      <c r="E55" s="1"/>
      <c r="S55" s="127" t="s">
        <v>50</v>
      </c>
      <c r="T55" s="127"/>
      <c r="U55" s="127">
        <v>0</v>
      </c>
      <c r="V55" s="127">
        <v>0</v>
      </c>
      <c r="W55" s="127">
        <v>0</v>
      </c>
      <c r="X55" s="129">
        <v>483</v>
      </c>
      <c r="Y55" s="129">
        <v>497</v>
      </c>
      <c r="Z55" s="127"/>
      <c r="AA55" s="127"/>
      <c r="AB55" s="127"/>
      <c r="AC55" s="127"/>
      <c r="AD55" s="127"/>
      <c r="AE55" s="127"/>
      <c r="AF55" s="127"/>
    </row>
    <row r="56" spans="1:32" ht="15" customHeight="1" x14ac:dyDescent="0.25">
      <c r="A56" s="9"/>
      <c r="B56" s="3"/>
      <c r="C56" s="3"/>
      <c r="D56" s="3"/>
      <c r="E56" s="3"/>
      <c r="S56" s="127" t="s">
        <v>51</v>
      </c>
      <c r="T56" s="127"/>
      <c r="U56" s="127">
        <v>0</v>
      </c>
      <c r="V56" s="127">
        <v>0</v>
      </c>
      <c r="W56" s="127">
        <v>0</v>
      </c>
      <c r="X56" s="129">
        <v>191</v>
      </c>
      <c r="Y56" s="129">
        <v>249</v>
      </c>
      <c r="Z56" s="127"/>
      <c r="AA56" s="127"/>
      <c r="AB56" s="127"/>
      <c r="AC56" s="127"/>
      <c r="AD56" s="127"/>
      <c r="AE56" s="127"/>
      <c r="AF56" s="127"/>
    </row>
    <row r="57" spans="1:32" ht="15" customHeight="1" x14ac:dyDescent="0.25">
      <c r="A57" s="3"/>
      <c r="B57" s="3"/>
      <c r="C57" s="3"/>
      <c r="D57" s="3"/>
      <c r="E57" s="3"/>
      <c r="S57" s="127" t="s">
        <v>52</v>
      </c>
      <c r="T57" s="127"/>
      <c r="U57" s="127">
        <v>0</v>
      </c>
      <c r="V57" s="127">
        <v>0</v>
      </c>
      <c r="W57" s="127">
        <v>0</v>
      </c>
      <c r="X57" s="129">
        <v>77</v>
      </c>
      <c r="Y57" s="129">
        <v>82</v>
      </c>
      <c r="Z57" s="127"/>
      <c r="AA57" s="127"/>
      <c r="AB57" s="127"/>
      <c r="AC57" s="127"/>
      <c r="AD57" s="127"/>
      <c r="AE57" s="127"/>
      <c r="AF57" s="127"/>
    </row>
    <row r="58" spans="1:32" ht="15" customHeight="1" x14ac:dyDescent="0.25">
      <c r="A58" s="3"/>
      <c r="B58" s="3"/>
      <c r="C58" s="3"/>
      <c r="D58" s="10"/>
      <c r="E58" s="8"/>
      <c r="S58" s="127" t="s">
        <v>53</v>
      </c>
      <c r="T58" s="127"/>
      <c r="U58" s="127">
        <v>0</v>
      </c>
      <c r="V58" s="127">
        <v>0</v>
      </c>
      <c r="W58" s="127">
        <v>0</v>
      </c>
      <c r="X58" s="129">
        <v>21</v>
      </c>
      <c r="Y58" s="129">
        <v>24</v>
      </c>
      <c r="Z58" s="127"/>
      <c r="AA58" s="127"/>
      <c r="AB58" s="127"/>
      <c r="AC58" s="127"/>
      <c r="AD58" s="127"/>
      <c r="AE58" s="127"/>
      <c r="AF58" s="127"/>
    </row>
    <row r="59" spans="1:32" ht="15" customHeight="1" x14ac:dyDescent="0.25">
      <c r="A59" s="3"/>
      <c r="B59" s="3"/>
      <c r="C59" s="3"/>
      <c r="D59" s="10"/>
      <c r="E59" s="8"/>
      <c r="S59" s="127" t="s">
        <v>54</v>
      </c>
      <c r="T59" s="127"/>
      <c r="U59" s="127">
        <v>0</v>
      </c>
      <c r="V59" s="127">
        <v>0</v>
      </c>
      <c r="W59" s="127">
        <v>0</v>
      </c>
      <c r="X59" s="129">
        <v>5</v>
      </c>
      <c r="Y59" s="129">
        <v>4</v>
      </c>
      <c r="Z59" s="127"/>
      <c r="AA59" s="127"/>
      <c r="AB59" s="127"/>
      <c r="AC59" s="127"/>
      <c r="AD59" s="127"/>
      <c r="AE59" s="127"/>
      <c r="AF59" s="127"/>
    </row>
    <row r="60" spans="1:32" ht="15" customHeight="1" x14ac:dyDescent="0.25">
      <c r="A60" s="3"/>
      <c r="B60" s="3"/>
      <c r="C60" s="3"/>
      <c r="D60" s="10"/>
      <c r="E60" s="8"/>
      <c r="S60" s="127" t="s">
        <v>55</v>
      </c>
      <c r="T60" s="127"/>
      <c r="U60" s="127">
        <v>0</v>
      </c>
      <c r="V60" s="127">
        <v>0</v>
      </c>
      <c r="W60" s="127">
        <v>0</v>
      </c>
      <c r="X60" s="129">
        <v>0</v>
      </c>
      <c r="Y60" s="129">
        <v>3</v>
      </c>
      <c r="Z60" s="127"/>
      <c r="AA60" s="127"/>
      <c r="AB60" s="127"/>
      <c r="AC60" s="127"/>
      <c r="AD60" s="127"/>
      <c r="AE60" s="127"/>
      <c r="AF60" s="127"/>
    </row>
    <row r="61" spans="1:32" ht="15" customHeight="1" x14ac:dyDescent="0.25">
      <c r="S61" s="127" t="s">
        <v>56</v>
      </c>
      <c r="T61" s="127"/>
      <c r="U61" s="127">
        <v>0</v>
      </c>
      <c r="V61" s="127">
        <v>0</v>
      </c>
      <c r="W61" s="127">
        <v>0</v>
      </c>
      <c r="X61" s="129">
        <v>8937</v>
      </c>
      <c r="Y61" s="129">
        <v>9820</v>
      </c>
      <c r="Z61" s="127"/>
      <c r="AA61" s="127"/>
      <c r="AB61" s="127"/>
      <c r="AC61" s="127"/>
      <c r="AD61" s="127"/>
      <c r="AE61" s="127"/>
      <c r="AF61" s="127"/>
    </row>
    <row r="62" spans="1:32" x14ac:dyDescent="0.25">
      <c r="S62" s="127" t="s">
        <v>57</v>
      </c>
      <c r="T62" s="127"/>
      <c r="U62" s="127"/>
      <c r="V62" s="127"/>
      <c r="W62" s="127"/>
      <c r="X62" s="129"/>
      <c r="Y62" s="129"/>
      <c r="Z62" s="127"/>
      <c r="AA62" s="127"/>
      <c r="AB62" s="127"/>
      <c r="AC62" s="127"/>
      <c r="AD62" s="127"/>
      <c r="AE62" s="127"/>
      <c r="AF62" s="127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7" t="s">
        <v>39</v>
      </c>
      <c r="T63" s="127"/>
      <c r="U63" s="127">
        <v>0</v>
      </c>
      <c r="V63" s="127">
        <v>0</v>
      </c>
      <c r="W63" s="127">
        <v>0</v>
      </c>
      <c r="X63" s="129">
        <v>16</v>
      </c>
      <c r="Y63" s="129">
        <v>11</v>
      </c>
      <c r="Z63" s="127"/>
      <c r="AA63" s="127"/>
      <c r="AB63" s="127"/>
      <c r="AC63" s="127"/>
      <c r="AD63" s="127"/>
      <c r="AE63" s="127"/>
      <c r="AF63" s="127"/>
    </row>
    <row r="64" spans="1:32" ht="15.75" customHeight="1" x14ac:dyDescent="0.25">
      <c r="A64" s="90" t="str">
        <f>"Number of employed persons per occupation of main job by sex in "&amp;'Table 13.9'!S1&amp;" ("&amp;'Table 13.9'!Y2&amp;") *"</f>
        <v>Number of employed persons per occupation of main job by sex in Litchfield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7" t="s">
        <v>40</v>
      </c>
      <c r="T64" s="127"/>
      <c r="U64" s="127">
        <v>0</v>
      </c>
      <c r="V64" s="127">
        <v>0</v>
      </c>
      <c r="W64" s="127">
        <v>0</v>
      </c>
      <c r="X64" s="129">
        <v>233</v>
      </c>
      <c r="Y64" s="129">
        <v>256</v>
      </c>
      <c r="Z64" s="127"/>
      <c r="AA64" s="127"/>
      <c r="AB64" s="127"/>
      <c r="AC64" s="127"/>
      <c r="AD64" s="127"/>
      <c r="AE64" s="127"/>
      <c r="AF64" s="127"/>
    </row>
    <row r="65" spans="19:32" x14ac:dyDescent="0.25">
      <c r="S65" s="127" t="s">
        <v>41</v>
      </c>
      <c r="T65" s="127"/>
      <c r="U65" s="127">
        <v>0</v>
      </c>
      <c r="V65" s="127">
        <v>0</v>
      </c>
      <c r="W65" s="127">
        <v>0</v>
      </c>
      <c r="X65" s="129">
        <v>548</v>
      </c>
      <c r="Y65" s="129">
        <v>563</v>
      </c>
      <c r="Z65" s="127"/>
      <c r="AA65" s="127"/>
      <c r="AB65" s="127"/>
      <c r="AC65" s="127"/>
      <c r="AD65" s="127"/>
      <c r="AE65" s="127"/>
      <c r="AF65" s="127"/>
    </row>
    <row r="66" spans="19:32" x14ac:dyDescent="0.25">
      <c r="S66" s="127" t="s">
        <v>42</v>
      </c>
      <c r="T66" s="127"/>
      <c r="U66" s="127">
        <v>0</v>
      </c>
      <c r="V66" s="127">
        <v>0</v>
      </c>
      <c r="W66" s="127">
        <v>0</v>
      </c>
      <c r="X66" s="129">
        <v>709</v>
      </c>
      <c r="Y66" s="129">
        <v>704</v>
      </c>
      <c r="Z66" s="127"/>
      <c r="AA66" s="127"/>
      <c r="AB66" s="127"/>
      <c r="AC66" s="127"/>
      <c r="AD66" s="127"/>
      <c r="AE66" s="127"/>
      <c r="AF66" s="127"/>
    </row>
    <row r="67" spans="19:32" x14ac:dyDescent="0.25">
      <c r="S67" s="127" t="s">
        <v>43</v>
      </c>
      <c r="T67" s="127"/>
      <c r="U67" s="127">
        <v>0</v>
      </c>
      <c r="V67" s="127">
        <v>0</v>
      </c>
      <c r="W67" s="127">
        <v>0</v>
      </c>
      <c r="X67" s="129">
        <v>760</v>
      </c>
      <c r="Y67" s="129">
        <v>835</v>
      </c>
      <c r="Z67" s="127"/>
      <c r="AA67" s="127"/>
      <c r="AB67" s="127"/>
      <c r="AC67" s="127"/>
      <c r="AD67" s="127"/>
      <c r="AE67" s="127"/>
      <c r="AF67" s="127"/>
    </row>
    <row r="68" spans="19:32" x14ac:dyDescent="0.25">
      <c r="S68" s="127" t="s">
        <v>44</v>
      </c>
      <c r="T68" s="127"/>
      <c r="U68" s="127">
        <v>0</v>
      </c>
      <c r="V68" s="127">
        <v>0</v>
      </c>
      <c r="W68" s="127">
        <v>0</v>
      </c>
      <c r="X68" s="129">
        <v>748</v>
      </c>
      <c r="Y68" s="129">
        <v>784</v>
      </c>
      <c r="Z68" s="127"/>
      <c r="AA68" s="127"/>
      <c r="AB68" s="127"/>
      <c r="AC68" s="127"/>
      <c r="AD68" s="127"/>
      <c r="AE68" s="127"/>
      <c r="AF68" s="127"/>
    </row>
    <row r="69" spans="19:32" x14ac:dyDescent="0.25">
      <c r="S69" s="127" t="s">
        <v>45</v>
      </c>
      <c r="T69" s="127"/>
      <c r="U69" s="127">
        <v>0</v>
      </c>
      <c r="V69" s="127">
        <v>0</v>
      </c>
      <c r="W69" s="127">
        <v>0</v>
      </c>
      <c r="X69" s="129">
        <v>750</v>
      </c>
      <c r="Y69" s="129">
        <v>823</v>
      </c>
      <c r="Z69" s="127"/>
      <c r="AA69" s="127"/>
      <c r="AB69" s="127"/>
      <c r="AC69" s="127"/>
      <c r="AD69" s="127"/>
      <c r="AE69" s="127"/>
      <c r="AF69" s="127"/>
    </row>
    <row r="70" spans="19:32" x14ac:dyDescent="0.25">
      <c r="S70" s="127" t="s">
        <v>46</v>
      </c>
      <c r="T70" s="127"/>
      <c r="U70" s="127">
        <v>0</v>
      </c>
      <c r="V70" s="127">
        <v>0</v>
      </c>
      <c r="W70" s="127">
        <v>0</v>
      </c>
      <c r="X70" s="129">
        <v>865</v>
      </c>
      <c r="Y70" s="129">
        <v>863</v>
      </c>
      <c r="Z70" s="127"/>
      <c r="AA70" s="127"/>
      <c r="AB70" s="127"/>
      <c r="AC70" s="127"/>
      <c r="AD70" s="127"/>
      <c r="AE70" s="127"/>
      <c r="AF70" s="127"/>
    </row>
    <row r="71" spans="19:32" x14ac:dyDescent="0.25">
      <c r="S71" s="127" t="s">
        <v>47</v>
      </c>
      <c r="T71" s="127"/>
      <c r="U71" s="127">
        <v>0</v>
      </c>
      <c r="V71" s="127">
        <v>0</v>
      </c>
      <c r="W71" s="127">
        <v>0</v>
      </c>
      <c r="X71" s="129">
        <v>869</v>
      </c>
      <c r="Y71" s="129">
        <v>1006</v>
      </c>
      <c r="Z71" s="127"/>
      <c r="AA71" s="127"/>
      <c r="AB71" s="127"/>
      <c r="AC71" s="127"/>
      <c r="AD71" s="127"/>
      <c r="AE71" s="127"/>
      <c r="AF71" s="127"/>
    </row>
    <row r="72" spans="19:32" x14ac:dyDescent="0.25">
      <c r="S72" s="127" t="s">
        <v>48</v>
      </c>
      <c r="T72" s="127"/>
      <c r="U72" s="127">
        <v>0</v>
      </c>
      <c r="V72" s="127">
        <v>0</v>
      </c>
      <c r="W72" s="127">
        <v>0</v>
      </c>
      <c r="X72" s="129">
        <v>797</v>
      </c>
      <c r="Y72" s="129">
        <v>877</v>
      </c>
      <c r="Z72" s="127"/>
      <c r="AA72" s="127"/>
      <c r="AB72" s="127"/>
      <c r="AC72" s="127"/>
      <c r="AD72" s="127"/>
      <c r="AE72" s="127"/>
      <c r="AF72" s="127"/>
    </row>
    <row r="73" spans="19:32" x14ac:dyDescent="0.25">
      <c r="S73" s="127" t="s">
        <v>49</v>
      </c>
      <c r="T73" s="127"/>
      <c r="U73" s="127">
        <v>0</v>
      </c>
      <c r="V73" s="127">
        <v>0</v>
      </c>
      <c r="W73" s="127">
        <v>0</v>
      </c>
      <c r="X73" s="129">
        <v>549</v>
      </c>
      <c r="Y73" s="129">
        <v>625</v>
      </c>
      <c r="Z73" s="127"/>
      <c r="AA73" s="127"/>
      <c r="AB73" s="127"/>
      <c r="AC73" s="127"/>
      <c r="AD73" s="127"/>
      <c r="AE73" s="127"/>
      <c r="AF73" s="127"/>
    </row>
    <row r="74" spans="19:32" x14ac:dyDescent="0.25">
      <c r="S74" s="127" t="s">
        <v>50</v>
      </c>
      <c r="T74" s="127"/>
      <c r="U74" s="127">
        <v>0</v>
      </c>
      <c r="V74" s="127">
        <v>0</v>
      </c>
      <c r="W74" s="127">
        <v>0</v>
      </c>
      <c r="X74" s="129">
        <v>315</v>
      </c>
      <c r="Y74" s="129">
        <v>400</v>
      </c>
      <c r="Z74" s="127"/>
      <c r="AA74" s="127"/>
      <c r="AB74" s="127"/>
      <c r="AC74" s="127"/>
      <c r="AD74" s="127"/>
      <c r="AE74" s="127"/>
      <c r="AF74" s="127"/>
    </row>
    <row r="75" spans="19:32" x14ac:dyDescent="0.25">
      <c r="S75" s="127" t="s">
        <v>51</v>
      </c>
      <c r="T75" s="127"/>
      <c r="U75" s="127">
        <v>0</v>
      </c>
      <c r="V75" s="127">
        <v>0</v>
      </c>
      <c r="W75" s="127">
        <v>0</v>
      </c>
      <c r="X75" s="129">
        <v>176</v>
      </c>
      <c r="Y75" s="129">
        <v>175</v>
      </c>
      <c r="Z75" s="127"/>
      <c r="AA75" s="127"/>
      <c r="AB75" s="127"/>
      <c r="AC75" s="127"/>
      <c r="AD75" s="127"/>
      <c r="AE75" s="127"/>
      <c r="AF75" s="127"/>
    </row>
    <row r="76" spans="19:32" x14ac:dyDescent="0.25">
      <c r="S76" s="127" t="s">
        <v>52</v>
      </c>
      <c r="T76" s="127"/>
      <c r="U76" s="127">
        <v>0</v>
      </c>
      <c r="V76" s="127">
        <v>0</v>
      </c>
      <c r="W76" s="127">
        <v>0</v>
      </c>
      <c r="X76" s="129">
        <v>35</v>
      </c>
      <c r="Y76" s="129">
        <v>61</v>
      </c>
      <c r="Z76" s="127"/>
      <c r="AA76" s="127"/>
      <c r="AB76" s="127"/>
      <c r="AC76" s="127"/>
      <c r="AD76" s="127"/>
      <c r="AE76" s="127"/>
      <c r="AF76" s="127"/>
    </row>
    <row r="77" spans="19:32" x14ac:dyDescent="0.25">
      <c r="S77" s="127" t="s">
        <v>53</v>
      </c>
      <c r="T77" s="127"/>
      <c r="U77" s="127">
        <v>0</v>
      </c>
      <c r="V77" s="127">
        <v>0</v>
      </c>
      <c r="W77" s="127">
        <v>0</v>
      </c>
      <c r="X77" s="129">
        <v>7</v>
      </c>
      <c r="Y77" s="129">
        <v>12</v>
      </c>
      <c r="Z77" s="127"/>
      <c r="AA77" s="127"/>
      <c r="AB77" s="127"/>
      <c r="AC77" s="127"/>
      <c r="AD77" s="127"/>
      <c r="AE77" s="127"/>
      <c r="AF77" s="127"/>
    </row>
    <row r="78" spans="19:32" x14ac:dyDescent="0.25">
      <c r="S78" s="127" t="s">
        <v>54</v>
      </c>
      <c r="T78" s="127"/>
      <c r="U78" s="127">
        <v>0</v>
      </c>
      <c r="V78" s="127">
        <v>0</v>
      </c>
      <c r="W78" s="127">
        <v>0</v>
      </c>
      <c r="X78" s="129">
        <v>2</v>
      </c>
      <c r="Y78" s="129">
        <v>3</v>
      </c>
      <c r="Z78" s="127"/>
      <c r="AA78" s="127"/>
      <c r="AB78" s="127"/>
      <c r="AC78" s="127"/>
      <c r="AD78" s="127"/>
      <c r="AE78" s="127"/>
      <c r="AF78" s="127"/>
    </row>
    <row r="79" spans="19:32" x14ac:dyDescent="0.25">
      <c r="S79" s="127" t="s">
        <v>55</v>
      </c>
      <c r="T79" s="127"/>
      <c r="U79" s="127">
        <v>0</v>
      </c>
      <c r="V79" s="127">
        <v>0</v>
      </c>
      <c r="W79" s="127">
        <v>0</v>
      </c>
      <c r="X79" s="129">
        <v>0</v>
      </c>
      <c r="Y79" s="129">
        <v>0</v>
      </c>
      <c r="Z79" s="127"/>
      <c r="AA79" s="127"/>
      <c r="AB79" s="127"/>
      <c r="AC79" s="127"/>
      <c r="AD79" s="127"/>
      <c r="AE79" s="127"/>
      <c r="AF79" s="127"/>
    </row>
    <row r="80" spans="19:32" x14ac:dyDescent="0.25">
      <c r="S80" s="127" t="s">
        <v>56</v>
      </c>
      <c r="T80" s="127"/>
      <c r="U80" s="127">
        <v>0</v>
      </c>
      <c r="V80" s="127">
        <v>0</v>
      </c>
      <c r="W80" s="127">
        <v>0</v>
      </c>
      <c r="X80" s="129">
        <v>7380</v>
      </c>
      <c r="Y80" s="129">
        <v>8002</v>
      </c>
      <c r="Z80" s="127"/>
      <c r="AA80" s="127"/>
      <c r="AB80" s="127"/>
      <c r="AC80" s="127"/>
      <c r="AD80" s="127"/>
      <c r="AE80" s="127"/>
      <c r="AF80" s="127"/>
    </row>
    <row r="81" spans="1:32" x14ac:dyDescent="0.25">
      <c r="S81" s="127" t="s">
        <v>58</v>
      </c>
      <c r="T81" s="127"/>
      <c r="U81" s="127"/>
      <c r="V81" s="127"/>
      <c r="W81" s="127"/>
      <c r="X81" s="129"/>
      <c r="Y81" s="129"/>
      <c r="Z81" s="127"/>
      <c r="AA81" s="127"/>
      <c r="AB81" s="127"/>
      <c r="AC81" s="127"/>
      <c r="AD81" s="127"/>
      <c r="AE81" s="127"/>
      <c r="AF81" s="127"/>
    </row>
    <row r="82" spans="1:32" ht="15.75" customHeight="1" x14ac:dyDescent="0.25">
      <c r="A82" s="93"/>
      <c r="B82" s="93"/>
      <c r="C82" s="120" t="str">
        <f>'Table 13.9'!S1</f>
        <v>Litchfield</v>
      </c>
      <c r="D82" s="120"/>
      <c r="E82" s="120"/>
      <c r="F82" s="120"/>
      <c r="G82" s="120"/>
      <c r="H82" s="94"/>
      <c r="I82" s="94"/>
      <c r="J82" s="121" t="str">
        <f>'State data for spotlight'!A1</f>
        <v>Northern Territory</v>
      </c>
      <c r="K82" s="121"/>
      <c r="L82" s="121"/>
      <c r="M82" s="121"/>
      <c r="N82" s="121"/>
      <c r="O82" s="121"/>
      <c r="S82" s="127" t="s">
        <v>38</v>
      </c>
      <c r="T82" s="127"/>
      <c r="U82" s="127"/>
      <c r="V82" s="127"/>
      <c r="W82" s="127"/>
      <c r="X82" s="129"/>
      <c r="Y82" s="129"/>
      <c r="Z82" s="127"/>
      <c r="AA82" s="127"/>
      <c r="AB82" s="127"/>
      <c r="AC82" s="127"/>
      <c r="AD82" s="127"/>
      <c r="AE82" s="127"/>
      <c r="AF82" s="127"/>
    </row>
    <row r="83" spans="1:32" ht="15" customHeight="1" x14ac:dyDescent="0.25">
      <c r="A83" s="93"/>
      <c r="B83" s="93"/>
      <c r="C83" s="95"/>
      <c r="D83" s="122" t="s">
        <v>2</v>
      </c>
      <c r="E83" s="122"/>
      <c r="F83" s="122" t="s">
        <v>2</v>
      </c>
      <c r="G83" s="122"/>
      <c r="H83" s="95"/>
      <c r="I83" s="95"/>
      <c r="J83" s="95"/>
      <c r="K83" s="95"/>
      <c r="L83" s="122" t="s">
        <v>2</v>
      </c>
      <c r="M83" s="122"/>
      <c r="N83" s="122" t="s">
        <v>2</v>
      </c>
      <c r="O83" s="122"/>
      <c r="S83" s="127" t="s">
        <v>59</v>
      </c>
      <c r="T83" s="127"/>
      <c r="U83" s="127">
        <v>0</v>
      </c>
      <c r="V83" s="127">
        <v>0</v>
      </c>
      <c r="W83" s="127">
        <v>0</v>
      </c>
      <c r="X83" s="129">
        <v>676</v>
      </c>
      <c r="Y83" s="129">
        <v>755</v>
      </c>
      <c r="Z83" s="127"/>
      <c r="AA83" s="127"/>
      <c r="AB83" s="127"/>
      <c r="AC83" s="127"/>
      <c r="AD83" s="127"/>
      <c r="AE83" s="127"/>
      <c r="AF83" s="127"/>
    </row>
    <row r="84" spans="1:32" ht="15" customHeight="1" x14ac:dyDescent="0.25">
      <c r="A84" s="93"/>
      <c r="B84" s="93"/>
      <c r="C84" s="113" t="s">
        <v>3</v>
      </c>
      <c r="D84" s="122" t="s">
        <v>4</v>
      </c>
      <c r="E84" s="122"/>
      <c r="F84" s="122" t="s">
        <v>114</v>
      </c>
      <c r="G84" s="122"/>
      <c r="H84" s="95"/>
      <c r="I84" s="95"/>
      <c r="J84" s="95"/>
      <c r="K84" s="113" t="s">
        <v>3</v>
      </c>
      <c r="L84" s="122" t="s">
        <v>4</v>
      </c>
      <c r="M84" s="122"/>
      <c r="N84" s="122" t="s">
        <v>114</v>
      </c>
      <c r="O84" s="122"/>
      <c r="S84" s="127" t="s">
        <v>60</v>
      </c>
      <c r="T84" s="127"/>
      <c r="U84" s="127">
        <v>0</v>
      </c>
      <c r="V84" s="127">
        <v>0</v>
      </c>
      <c r="W84" s="127">
        <v>0</v>
      </c>
      <c r="X84" s="129">
        <v>387</v>
      </c>
      <c r="Y84" s="129">
        <v>423</v>
      </c>
      <c r="Z84" s="127"/>
      <c r="AA84" s="127"/>
      <c r="AB84" s="127"/>
      <c r="AC84" s="127"/>
      <c r="AD84" s="127"/>
      <c r="AE84" s="127"/>
      <c r="AF84" s="127"/>
    </row>
    <row r="85" spans="1:32" ht="15" customHeight="1" x14ac:dyDescent="0.25">
      <c r="A85" s="96" t="s">
        <v>5</v>
      </c>
      <c r="B85" s="96"/>
      <c r="C85" s="111" t="str">
        <f>'Table 13.9'!AA4</f>
        <v>17,822</v>
      </c>
      <c r="D85" s="97">
        <f>'Table 13.9'!AC4</f>
        <v>9.1967403958090888E-2</v>
      </c>
      <c r="E85" s="98">
        <f>'Table 13.9'!AC4</f>
        <v>9.1967403958090888E-2</v>
      </c>
      <c r="F85" s="97">
        <f>'Table 13.9'!AE4</f>
        <v>0.30525853229822753</v>
      </c>
      <c r="G85" s="98">
        <f>'Table 13.9'!AE4</f>
        <v>0.30525853229822753</v>
      </c>
      <c r="H85" s="112"/>
      <c r="I85" s="112"/>
      <c r="J85" s="124" t="str">
        <f>'State data for spotlight'!I4</f>
        <v>209,690</v>
      </c>
      <c r="K85" s="124"/>
      <c r="L85" s="97">
        <f>'State data for spotlight'!K4</f>
        <v>1.0515257243094212E-2</v>
      </c>
      <c r="M85" s="98">
        <f>'State data for spotlight'!K4</f>
        <v>1.0515257243094212E-2</v>
      </c>
      <c r="N85" s="97">
        <f>'State data for spotlight'!M4</f>
        <v>3.2350494045362499E-2</v>
      </c>
      <c r="O85" s="98">
        <f>'State data for spotlight'!M4</f>
        <v>3.2350494045362499E-2</v>
      </c>
      <c r="S85" s="127" t="s">
        <v>61</v>
      </c>
      <c r="T85" s="127"/>
      <c r="U85" s="127">
        <v>0</v>
      </c>
      <c r="V85" s="127">
        <v>0</v>
      </c>
      <c r="W85" s="127">
        <v>0</v>
      </c>
      <c r="X85" s="129">
        <v>1684</v>
      </c>
      <c r="Y85" s="129">
        <v>1806</v>
      </c>
      <c r="Z85" s="127"/>
      <c r="AA85" s="127"/>
      <c r="AB85" s="127"/>
      <c r="AC85" s="127"/>
      <c r="AD85" s="127"/>
      <c r="AE85" s="127"/>
      <c r="AF85" s="127"/>
    </row>
    <row r="86" spans="1:32" ht="15" customHeight="1" x14ac:dyDescent="0.25">
      <c r="A86" s="99" t="s">
        <v>6</v>
      </c>
      <c r="B86" s="96"/>
      <c r="C86" s="111" t="str">
        <f>'Table 13.9'!AA5</f>
        <v>9,820</v>
      </c>
      <c r="D86" s="97">
        <f>'Table 13.9'!AC5</f>
        <v>9.8188324759561629E-2</v>
      </c>
      <c r="E86" s="98">
        <f>'Table 13.9'!AC5</f>
        <v>9.8188324759561629E-2</v>
      </c>
      <c r="F86" s="97">
        <f>'Table 13.9'!AE5</f>
        <v>0.33478319967378001</v>
      </c>
      <c r="G86" s="98">
        <f>'Table 13.9'!AE5</f>
        <v>0.33478319967378001</v>
      </c>
      <c r="H86" s="112"/>
      <c r="I86" s="112"/>
      <c r="J86" s="124" t="str">
        <f>'State data for spotlight'!I5</f>
        <v>110,876</v>
      </c>
      <c r="K86" s="124"/>
      <c r="L86" s="97">
        <f>'State data for spotlight'!K5</f>
        <v>3.0577719879136822E-3</v>
      </c>
      <c r="M86" s="98">
        <f>'State data for spotlight'!K5</f>
        <v>3.0577719879136822E-3</v>
      </c>
      <c r="N86" s="97">
        <f>'State data for spotlight'!M5</f>
        <v>3.6795990312415316E-2</v>
      </c>
      <c r="O86" s="98">
        <f>'State data for spotlight'!M5</f>
        <v>3.6795990312415316E-2</v>
      </c>
      <c r="S86" s="127" t="s">
        <v>62</v>
      </c>
      <c r="T86" s="127"/>
      <c r="U86" s="127">
        <v>0</v>
      </c>
      <c r="V86" s="127">
        <v>0</v>
      </c>
      <c r="W86" s="127">
        <v>0</v>
      </c>
      <c r="X86" s="129">
        <v>327</v>
      </c>
      <c r="Y86" s="129">
        <v>412</v>
      </c>
      <c r="Z86" s="127"/>
      <c r="AA86" s="127"/>
      <c r="AB86" s="127"/>
      <c r="AC86" s="127"/>
      <c r="AD86" s="127"/>
      <c r="AE86" s="127"/>
      <c r="AF86" s="127"/>
    </row>
    <row r="87" spans="1:32" ht="15" customHeight="1" x14ac:dyDescent="0.25">
      <c r="A87" s="99" t="s">
        <v>7</v>
      </c>
      <c r="B87" s="96"/>
      <c r="C87" s="111" t="str">
        <f>'Table 13.9'!AA6</f>
        <v>8,002</v>
      </c>
      <c r="D87" s="97">
        <f>'Table 13.9'!AC6</f>
        <v>8.4134941064896385E-2</v>
      </c>
      <c r="E87" s="98">
        <f>'Table 13.9'!AC6</f>
        <v>8.4134941064896385E-2</v>
      </c>
      <c r="F87" s="97">
        <f>'Table 13.9'!AE6</f>
        <v>0.26995714965878426</v>
      </c>
      <c r="G87" s="98">
        <f>'Table 13.9'!AE6</f>
        <v>0.26995714965878426</v>
      </c>
      <c r="H87" s="112"/>
      <c r="I87" s="112"/>
      <c r="J87" s="124" t="str">
        <f>'State data for spotlight'!I6</f>
        <v>98,814</v>
      </c>
      <c r="K87" s="124"/>
      <c r="L87" s="97">
        <f>'State data for spotlight'!K6</f>
        <v>1.9026699254400814E-2</v>
      </c>
      <c r="M87" s="98">
        <f>'State data for spotlight'!K6</f>
        <v>1.9026699254400814E-2</v>
      </c>
      <c r="N87" s="97">
        <f>'State data for spotlight'!M6</f>
        <v>2.7407515232173774E-2</v>
      </c>
      <c r="O87" s="98">
        <f>'State data for spotlight'!M6</f>
        <v>2.7407515232173774E-2</v>
      </c>
      <c r="S87" s="127" t="s">
        <v>63</v>
      </c>
      <c r="T87" s="127"/>
      <c r="U87" s="127">
        <v>0</v>
      </c>
      <c r="V87" s="127">
        <v>0</v>
      </c>
      <c r="W87" s="127">
        <v>0</v>
      </c>
      <c r="X87" s="129">
        <v>177</v>
      </c>
      <c r="Y87" s="129">
        <v>203</v>
      </c>
      <c r="Z87" s="127"/>
      <c r="AA87" s="127"/>
      <c r="AB87" s="127"/>
      <c r="AC87" s="127"/>
      <c r="AD87" s="127"/>
      <c r="AE87" s="127"/>
      <c r="AF87" s="127"/>
    </row>
    <row r="88" spans="1:32" ht="15" customHeight="1" x14ac:dyDescent="0.25">
      <c r="A88" s="96" t="s">
        <v>8</v>
      </c>
      <c r="B88" s="96"/>
      <c r="C88" s="111" t="str">
        <f>'Table 13.9'!AA7</f>
        <v>11,937</v>
      </c>
      <c r="D88" s="97">
        <f>'Table 13.9'!AC7</f>
        <v>8.2132172967092743E-2</v>
      </c>
      <c r="E88" s="98">
        <f>'Table 13.9'!AC7</f>
        <v>8.2132172967092743E-2</v>
      </c>
      <c r="F88" s="97">
        <f>'Table 13.9'!AE7</f>
        <v>0.30018516501470427</v>
      </c>
      <c r="G88" s="98">
        <f>'Table 13.9'!AE7</f>
        <v>0.30018516501470427</v>
      </c>
      <c r="H88" s="112"/>
      <c r="I88" s="112"/>
      <c r="J88" s="124" t="str">
        <f>'State data for spotlight'!I7</f>
        <v>138,628</v>
      </c>
      <c r="K88" s="124"/>
      <c r="L88" s="97">
        <f>'State data for spotlight'!K7</f>
        <v>8.5850648972702892E-3</v>
      </c>
      <c r="M88" s="98">
        <f>'State data for spotlight'!K7</f>
        <v>8.5850648972702892E-3</v>
      </c>
      <c r="N88" s="97">
        <f>'State data for spotlight'!M7</f>
        <v>5.1167728237792032E-2</v>
      </c>
      <c r="O88" s="98">
        <f>'State data for spotlight'!M7</f>
        <v>5.1167728237792032E-2</v>
      </c>
      <c r="S88" s="127" t="s">
        <v>64</v>
      </c>
      <c r="T88" s="127"/>
      <c r="U88" s="127">
        <v>0</v>
      </c>
      <c r="V88" s="127">
        <v>0</v>
      </c>
      <c r="W88" s="127">
        <v>0</v>
      </c>
      <c r="X88" s="129">
        <v>176</v>
      </c>
      <c r="Y88" s="129">
        <v>195</v>
      </c>
      <c r="Z88" s="127"/>
      <c r="AA88" s="127"/>
      <c r="AB88" s="127"/>
      <c r="AC88" s="127"/>
      <c r="AD88" s="127"/>
      <c r="AE88" s="127"/>
      <c r="AF88" s="127"/>
    </row>
    <row r="89" spans="1:32" ht="15" customHeight="1" x14ac:dyDescent="0.25">
      <c r="A89" s="96" t="s">
        <v>12</v>
      </c>
      <c r="B89" s="100"/>
      <c r="C89" s="111" t="str">
        <f>'Table 13.9'!AA37</f>
        <v>9,974</v>
      </c>
      <c r="D89" s="97">
        <f>'Table 13.9'!AC37</f>
        <v>6.8108802741486452E-2</v>
      </c>
      <c r="E89" s="98">
        <f>'Table 13.9'!AC37</f>
        <v>6.8108802741486452E-2</v>
      </c>
      <c r="F89" s="97">
        <f>'Table 13.9'!AE37</f>
        <v>0.26573604060913714</v>
      </c>
      <c r="G89" s="98">
        <f>'Table 13.9'!AE37</f>
        <v>0.26573604060913714</v>
      </c>
      <c r="H89" s="112"/>
      <c r="I89" s="112"/>
      <c r="J89" s="125" t="str">
        <f>'State data for spotlight'!I37</f>
        <v>112,170</v>
      </c>
      <c r="K89" s="125"/>
      <c r="L89" s="97">
        <f>'State data for spotlight'!K37</f>
        <v>-4.1637443514235262E-3</v>
      </c>
      <c r="M89" s="98">
        <f>'State data for spotlight'!K37</f>
        <v>-4.1637443514235262E-3</v>
      </c>
      <c r="N89" s="97">
        <f>'State data for spotlight'!M37</f>
        <v>4.0441517484463452E-2</v>
      </c>
      <c r="O89" s="98">
        <f>'State data for spotlight'!M37</f>
        <v>4.0441517484463452E-2</v>
      </c>
      <c r="S89" s="127" t="s">
        <v>65</v>
      </c>
      <c r="T89" s="127"/>
      <c r="U89" s="127">
        <v>0</v>
      </c>
      <c r="V89" s="127">
        <v>0</v>
      </c>
      <c r="W89" s="127">
        <v>0</v>
      </c>
      <c r="X89" s="129">
        <v>729</v>
      </c>
      <c r="Y89" s="129">
        <v>783</v>
      </c>
      <c r="Z89" s="127"/>
      <c r="AA89" s="127"/>
      <c r="AB89" s="127"/>
      <c r="AC89" s="127"/>
      <c r="AD89" s="127"/>
      <c r="AE89" s="127"/>
      <c r="AF89" s="127"/>
    </row>
    <row r="90" spans="1:32" ht="15" customHeight="1" x14ac:dyDescent="0.25">
      <c r="A90" s="101" t="s">
        <v>13</v>
      </c>
      <c r="B90" s="100"/>
      <c r="C90" s="111" t="str">
        <f>'Table 13.9'!AA38</f>
        <v>1,963</v>
      </c>
      <c r="D90" s="97">
        <f>'Table 13.9'!AC38</f>
        <v>0.16016548463356983</v>
      </c>
      <c r="E90" s="98">
        <f>'Table 13.9'!AC38</f>
        <v>0.16016548463356983</v>
      </c>
      <c r="F90" s="97">
        <f>'Table 13.9'!AE38</f>
        <v>0.50883935434281313</v>
      </c>
      <c r="G90" s="98">
        <f>'Table 13.9'!AE38</f>
        <v>0.50883935434281313</v>
      </c>
      <c r="H90" s="112"/>
      <c r="I90" s="112"/>
      <c r="J90" s="125" t="str">
        <f>'State data for spotlight'!I38</f>
        <v>26,458</v>
      </c>
      <c r="K90" s="125"/>
      <c r="L90" s="97">
        <f>'State data for spotlight'!K38</f>
        <v>6.6467814099721911E-2</v>
      </c>
      <c r="M90" s="98">
        <f>'State data for spotlight'!K38</f>
        <v>6.6467814099721911E-2</v>
      </c>
      <c r="N90" s="97">
        <f>'State data for spotlight'!M38</f>
        <v>9.9210635646032497E-2</v>
      </c>
      <c r="O90" s="98">
        <f>'State data for spotlight'!M38</f>
        <v>9.9210635646032497E-2</v>
      </c>
      <c r="S90" s="127" t="s">
        <v>66</v>
      </c>
      <c r="T90" s="127"/>
      <c r="U90" s="127">
        <v>0</v>
      </c>
      <c r="V90" s="127">
        <v>0</v>
      </c>
      <c r="W90" s="127">
        <v>0</v>
      </c>
      <c r="X90" s="129">
        <v>745</v>
      </c>
      <c r="Y90" s="129">
        <v>744</v>
      </c>
      <c r="Z90" s="127"/>
      <c r="AA90" s="127"/>
      <c r="AB90" s="127"/>
      <c r="AC90" s="127"/>
      <c r="AD90" s="127"/>
      <c r="AE90" s="127"/>
      <c r="AF90" s="127"/>
    </row>
    <row r="91" spans="1:32" ht="15" customHeight="1" x14ac:dyDescent="0.25">
      <c r="A91" s="99" t="s">
        <v>93</v>
      </c>
      <c r="B91" s="100"/>
      <c r="C91" s="111" t="str">
        <f>'Table 13.9'!AA114</f>
        <v>997</v>
      </c>
      <c r="D91" s="97">
        <f>'Table 13.9'!AC114</f>
        <v>0.24625000000000008</v>
      </c>
      <c r="E91" s="98">
        <f>'Table 13.9'!AC114</f>
        <v>0.24625000000000008</v>
      </c>
      <c r="F91" s="97">
        <f>'Table 13.9'!AE114</f>
        <v>0.73996509598603843</v>
      </c>
      <c r="G91" s="98">
        <f>'Table 13.9'!AE114</f>
        <v>0.73996509598603843</v>
      </c>
      <c r="H91" s="112"/>
      <c r="I91" s="112"/>
      <c r="J91" s="123" t="str">
        <f>'State data for spotlight'!I55</f>
        <v>12,910</v>
      </c>
      <c r="K91" s="123"/>
      <c r="L91" s="97">
        <f>'State data for spotlight'!K55</f>
        <v>6.6677683219036554E-2</v>
      </c>
      <c r="M91" s="98">
        <f>'State data for spotlight'!K55</f>
        <v>6.6677683219036554E-2</v>
      </c>
      <c r="N91" s="97">
        <f>'State data for spotlight'!M55</f>
        <v>0.17203812982296873</v>
      </c>
      <c r="O91" s="98">
        <f>'State data for spotlight'!M55</f>
        <v>0.17203812982296873</v>
      </c>
      <c r="S91" s="127" t="s">
        <v>56</v>
      </c>
      <c r="T91" s="127"/>
      <c r="U91" s="127">
        <v>0</v>
      </c>
      <c r="V91" s="127">
        <v>0</v>
      </c>
      <c r="W91" s="127">
        <v>0</v>
      </c>
      <c r="X91" s="129">
        <v>6121</v>
      </c>
      <c r="Y91" s="129">
        <v>6621</v>
      </c>
      <c r="Z91" s="127"/>
      <c r="AA91" s="127"/>
      <c r="AB91" s="127"/>
      <c r="AC91" s="127"/>
      <c r="AD91" s="127"/>
      <c r="AE91" s="127"/>
      <c r="AF91" s="127"/>
    </row>
    <row r="92" spans="1:32" ht="15" customHeight="1" x14ac:dyDescent="0.25">
      <c r="A92" s="99" t="s">
        <v>94</v>
      </c>
      <c r="B92" s="100"/>
      <c r="C92" s="111" t="str">
        <f>'Table 13.9'!AA115</f>
        <v>966</v>
      </c>
      <c r="D92" s="97">
        <f>'Table 13.9'!AC115</f>
        <v>8.2959641255605288E-2</v>
      </c>
      <c r="E92" s="98">
        <f>'Table 13.9'!AC115</f>
        <v>8.2959641255605288E-2</v>
      </c>
      <c r="F92" s="97">
        <f>'Table 13.9'!AE115</f>
        <v>0.33425414364640882</v>
      </c>
      <c r="G92" s="98">
        <f>'Table 13.9'!AE115</f>
        <v>0.33425414364640882</v>
      </c>
      <c r="H92" s="112"/>
      <c r="I92" s="112"/>
      <c r="J92" s="123" t="str">
        <f>'State data for spotlight'!I56</f>
        <v>13,548</v>
      </c>
      <c r="K92" s="123"/>
      <c r="L92" s="97">
        <f>'State data for spotlight'!K56</f>
        <v>6.6267904926806231E-2</v>
      </c>
      <c r="M92" s="98">
        <f>'State data for spotlight'!K56</f>
        <v>6.6267904926806231E-2</v>
      </c>
      <c r="N92" s="97">
        <f>'State data for spotlight'!M56</f>
        <v>3.7763309076981999E-2</v>
      </c>
      <c r="O92" s="98">
        <f>'State data for spotlight'!M56</f>
        <v>3.7763309076981999E-2</v>
      </c>
      <c r="S92" s="127" t="s">
        <v>57</v>
      </c>
      <c r="T92" s="127"/>
      <c r="U92" s="127"/>
      <c r="V92" s="127"/>
      <c r="W92" s="127"/>
      <c r="X92" s="129"/>
      <c r="Y92" s="129"/>
      <c r="Z92" s="127"/>
      <c r="AA92" s="127"/>
      <c r="AB92" s="127"/>
      <c r="AC92" s="127"/>
      <c r="AD92" s="127"/>
      <c r="AE92" s="127"/>
      <c r="AF92" s="127"/>
    </row>
    <row r="93" spans="1:32" ht="15" customHeight="1" x14ac:dyDescent="0.25">
      <c r="A93" s="96" t="s">
        <v>117</v>
      </c>
      <c r="B93" s="96"/>
      <c r="C93" s="111" t="str">
        <f>'Table 13.9'!AA8</f>
        <v>$55,505</v>
      </c>
      <c r="D93" s="97">
        <f>'Table 13.9'!AC8</f>
        <v>-1.3099285231677471E-2</v>
      </c>
      <c r="E93" s="98">
        <f>'Table 13.9'!AC8</f>
        <v>-1.3099285231677471E-2</v>
      </c>
      <c r="F93" s="97">
        <f>'Table 13.9'!AE8</f>
        <v>0.10836526653154532</v>
      </c>
      <c r="G93" s="98">
        <f>'Table 13.9'!AE8</f>
        <v>0.10836526653154532</v>
      </c>
      <c r="H93" s="112"/>
      <c r="I93" s="112"/>
      <c r="J93" s="112"/>
      <c r="K93" s="111" t="str">
        <f>'State data for spotlight'!I8</f>
        <v>$47,367</v>
      </c>
      <c r="L93" s="97">
        <f>'State data for spotlight'!K8</f>
        <v>-1.4136789390726823E-2</v>
      </c>
      <c r="M93" s="98">
        <f>'State data for spotlight'!K8</f>
        <v>-1.4136789390726823E-2</v>
      </c>
      <c r="N93" s="97">
        <f>'State data for spotlight'!M8</f>
        <v>0.12722329311534719</v>
      </c>
      <c r="O93" s="98">
        <f>'State data for spotlight'!M8</f>
        <v>0.12722329311534719</v>
      </c>
      <c r="S93" s="127" t="s">
        <v>59</v>
      </c>
      <c r="T93" s="127"/>
      <c r="U93" s="127">
        <v>0</v>
      </c>
      <c r="V93" s="127">
        <v>0</v>
      </c>
      <c r="W93" s="127">
        <v>0</v>
      </c>
      <c r="X93" s="129">
        <v>487</v>
      </c>
      <c r="Y93" s="129">
        <v>546</v>
      </c>
      <c r="Z93" s="127"/>
      <c r="AA93" s="127"/>
      <c r="AB93" s="127"/>
      <c r="AC93" s="127"/>
      <c r="AD93" s="127"/>
      <c r="AE93" s="127"/>
      <c r="AF93" s="127"/>
    </row>
    <row r="94" spans="1:32" ht="15" customHeight="1" x14ac:dyDescent="0.25">
      <c r="A94" s="96" t="s">
        <v>9</v>
      </c>
      <c r="B94" s="96"/>
      <c r="C94" s="111" t="str">
        <f>'Table 13.9'!AA9</f>
        <v>$822.9 mil</v>
      </c>
      <c r="D94" s="97">
        <f>'Table 13.9'!AC9</f>
        <v>8.2219081461108123E-2</v>
      </c>
      <c r="E94" s="98">
        <f>'Table 13.9'!AC9</f>
        <v>8.2219081461108123E-2</v>
      </c>
      <c r="F94" s="97">
        <f>'Table 13.9'!AE9</f>
        <v>0.49590018627162413</v>
      </c>
      <c r="G94" s="98">
        <f>'Table 13.9'!AE9</f>
        <v>0.49590018627162413</v>
      </c>
      <c r="H94" s="112"/>
      <c r="I94" s="112"/>
      <c r="J94" s="112"/>
      <c r="K94" s="111" t="str">
        <f>'State data for spotlight'!I9</f>
        <v>$8.9 bil</v>
      </c>
      <c r="L94" s="97">
        <f>'State data for spotlight'!K9</f>
        <v>8.9265333025223548E-3</v>
      </c>
      <c r="M94" s="98">
        <f>'State data for spotlight'!K9</f>
        <v>8.9265333025223548E-3</v>
      </c>
      <c r="N94" s="97">
        <f>'State data for spotlight'!M9</f>
        <v>0.24800968989819316</v>
      </c>
      <c r="O94" s="98">
        <f>'State data for spotlight'!M9</f>
        <v>0.24800968989819316</v>
      </c>
      <c r="S94" s="127" t="s">
        <v>60</v>
      </c>
      <c r="T94" s="127"/>
      <c r="U94" s="127">
        <v>0</v>
      </c>
      <c r="V94" s="127">
        <v>0</v>
      </c>
      <c r="W94" s="127">
        <v>0</v>
      </c>
      <c r="X94" s="129">
        <v>781</v>
      </c>
      <c r="Y94" s="129">
        <v>852</v>
      </c>
      <c r="Z94" s="127"/>
      <c r="AA94" s="127"/>
      <c r="AB94" s="127"/>
      <c r="AC94" s="127"/>
      <c r="AD94" s="127"/>
      <c r="AE94" s="127"/>
      <c r="AF94" s="127"/>
    </row>
    <row r="95" spans="1:32" ht="15" customHeight="1" x14ac:dyDescent="0.25">
      <c r="S95" s="127" t="s">
        <v>61</v>
      </c>
      <c r="T95" s="127"/>
      <c r="U95" s="127">
        <v>0</v>
      </c>
      <c r="V95" s="127">
        <v>0</v>
      </c>
      <c r="W95" s="127">
        <v>0</v>
      </c>
      <c r="X95" s="129">
        <v>228</v>
      </c>
      <c r="Y95" s="129">
        <v>270</v>
      </c>
      <c r="Z95" s="127"/>
      <c r="AA95" s="127"/>
      <c r="AB95" s="127"/>
      <c r="AC95" s="127"/>
      <c r="AD95" s="127"/>
      <c r="AE95" s="127"/>
      <c r="AF95" s="127"/>
    </row>
    <row r="96" spans="1:32" ht="15" customHeight="1" x14ac:dyDescent="0.25">
      <c r="A96" s="27" t="s">
        <v>118</v>
      </c>
      <c r="S96" s="127" t="s">
        <v>62</v>
      </c>
      <c r="T96" s="127"/>
      <c r="U96" s="127">
        <v>0</v>
      </c>
      <c r="V96" s="127">
        <v>0</v>
      </c>
      <c r="W96" s="127">
        <v>0</v>
      </c>
      <c r="X96" s="129">
        <v>572</v>
      </c>
      <c r="Y96" s="129">
        <v>636</v>
      </c>
      <c r="Z96" s="127"/>
      <c r="AA96" s="127"/>
      <c r="AB96" s="127"/>
      <c r="AC96" s="127"/>
      <c r="AD96" s="127"/>
      <c r="AE96" s="127"/>
      <c r="AF96" s="127"/>
    </row>
    <row r="97" spans="1:32" ht="15" customHeight="1" x14ac:dyDescent="0.25">
      <c r="A97" s="110" t="s">
        <v>106</v>
      </c>
      <c r="S97" s="127" t="s">
        <v>63</v>
      </c>
      <c r="T97" s="127"/>
      <c r="U97" s="127">
        <v>0</v>
      </c>
      <c r="V97" s="127">
        <v>0</v>
      </c>
      <c r="W97" s="127">
        <v>0</v>
      </c>
      <c r="X97" s="129">
        <v>1249</v>
      </c>
      <c r="Y97" s="129">
        <v>1396</v>
      </c>
      <c r="Z97" s="127"/>
      <c r="AA97" s="127"/>
      <c r="AB97" s="127"/>
      <c r="AC97" s="127"/>
      <c r="AD97" s="127"/>
      <c r="AE97" s="127"/>
      <c r="AF97" s="127"/>
    </row>
    <row r="98" spans="1:32" ht="15" customHeight="1" x14ac:dyDescent="0.25">
      <c r="S98" s="127" t="s">
        <v>64</v>
      </c>
      <c r="T98" s="127"/>
      <c r="U98" s="127">
        <v>0</v>
      </c>
      <c r="V98" s="127">
        <v>0</v>
      </c>
      <c r="W98" s="127">
        <v>0</v>
      </c>
      <c r="X98" s="129">
        <v>396</v>
      </c>
      <c r="Y98" s="129">
        <v>414</v>
      </c>
      <c r="Z98" s="127"/>
      <c r="AA98" s="127"/>
      <c r="AB98" s="127"/>
      <c r="AC98" s="127"/>
      <c r="AD98" s="127"/>
      <c r="AE98" s="127"/>
      <c r="AF98" s="127"/>
    </row>
    <row r="99" spans="1:32" ht="15" customHeight="1" x14ac:dyDescent="0.25">
      <c r="S99" s="127" t="s">
        <v>65</v>
      </c>
      <c r="T99" s="127"/>
      <c r="U99" s="127">
        <v>0</v>
      </c>
      <c r="V99" s="127">
        <v>0</v>
      </c>
      <c r="W99" s="127">
        <v>0</v>
      </c>
      <c r="X99" s="129">
        <v>87</v>
      </c>
      <c r="Y99" s="129">
        <v>115</v>
      </c>
      <c r="Z99" s="127"/>
      <c r="AA99" s="127"/>
      <c r="AB99" s="127"/>
      <c r="AC99" s="127"/>
      <c r="AD99" s="127"/>
      <c r="AE99" s="127"/>
      <c r="AF99" s="127"/>
    </row>
    <row r="100" spans="1:32" x14ac:dyDescent="0.25">
      <c r="A100" s="28"/>
      <c r="S100" s="127" t="s">
        <v>66</v>
      </c>
      <c r="T100" s="127"/>
      <c r="U100" s="127">
        <v>0</v>
      </c>
      <c r="V100" s="127">
        <v>0</v>
      </c>
      <c r="W100" s="127">
        <v>0</v>
      </c>
      <c r="X100" s="129">
        <v>305</v>
      </c>
      <c r="Y100" s="129">
        <v>331</v>
      </c>
      <c r="Z100" s="127"/>
      <c r="AA100" s="127"/>
      <c r="AB100" s="127"/>
      <c r="AC100" s="127"/>
      <c r="AD100" s="127"/>
      <c r="AE100" s="127"/>
      <c r="AF100" s="127"/>
    </row>
    <row r="101" spans="1:32" x14ac:dyDescent="0.25">
      <c r="S101" s="127" t="s">
        <v>56</v>
      </c>
      <c r="T101" s="127"/>
      <c r="U101" s="127">
        <v>0</v>
      </c>
      <c r="V101" s="127">
        <v>0</v>
      </c>
      <c r="W101" s="127">
        <v>0</v>
      </c>
      <c r="X101" s="129">
        <v>4916</v>
      </c>
      <c r="Y101" s="129">
        <v>5316</v>
      </c>
      <c r="Z101" s="127"/>
      <c r="AA101" s="127"/>
      <c r="AB101" s="127"/>
      <c r="AC101" s="127"/>
      <c r="AD101" s="127"/>
      <c r="AE101" s="127"/>
      <c r="AF101" s="127"/>
    </row>
    <row r="102" spans="1:32" x14ac:dyDescent="0.25">
      <c r="A102" s="29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</row>
    <row r="103" spans="1:32" x14ac:dyDescent="0.25">
      <c r="A103" s="30"/>
      <c r="S103" s="127" t="s">
        <v>16</v>
      </c>
      <c r="T103" s="127"/>
      <c r="U103" s="127" t="s">
        <v>68</v>
      </c>
      <c r="V103" s="127" t="s">
        <v>69</v>
      </c>
      <c r="W103" s="127" t="s">
        <v>70</v>
      </c>
      <c r="X103" s="127" t="s">
        <v>67</v>
      </c>
      <c r="Y103" s="127" t="s">
        <v>105</v>
      </c>
      <c r="Z103" s="127"/>
      <c r="AA103" s="127" t="s">
        <v>27</v>
      </c>
      <c r="AB103" s="127"/>
      <c r="AC103" s="127" t="s">
        <v>35</v>
      </c>
      <c r="AD103" s="127"/>
      <c r="AE103" s="127" t="s">
        <v>27</v>
      </c>
      <c r="AF103" s="127"/>
    </row>
    <row r="104" spans="1:32" x14ac:dyDescent="0.25">
      <c r="S104" s="127" t="s">
        <v>17</v>
      </c>
      <c r="T104" s="127"/>
      <c r="U104" s="127">
        <v>0</v>
      </c>
      <c r="V104" s="127">
        <v>0</v>
      </c>
      <c r="W104" s="127">
        <v>0</v>
      </c>
      <c r="X104" s="127">
        <v>11825</v>
      </c>
      <c r="Y104" s="127">
        <v>13080</v>
      </c>
      <c r="Z104" s="127"/>
      <c r="AA104" s="127" t="str">
        <f>TEXT(Y104,"###,###")</f>
        <v>13,080</v>
      </c>
      <c r="AB104" s="127"/>
      <c r="AC104" s="127">
        <f>Y104/($Y$4)*100</f>
        <v>73.392436314667265</v>
      </c>
      <c r="AD104" s="127"/>
      <c r="AE104" s="127"/>
      <c r="AF104" s="127"/>
    </row>
    <row r="105" spans="1:32" x14ac:dyDescent="0.25">
      <c r="S105" s="127" t="s">
        <v>20</v>
      </c>
      <c r="T105" s="127"/>
      <c r="U105" s="127">
        <v>0</v>
      </c>
      <c r="V105" s="127">
        <v>0</v>
      </c>
      <c r="W105" s="127">
        <v>0</v>
      </c>
      <c r="X105" s="127">
        <v>3167</v>
      </c>
      <c r="Y105" s="127">
        <v>3238</v>
      </c>
      <c r="Z105" s="127"/>
      <c r="AA105" s="127" t="str">
        <f>TEXT(Y105,"###,###")</f>
        <v>3,238</v>
      </c>
      <c r="AB105" s="127"/>
      <c r="AC105" s="127">
        <f>Y105/($Y$4)*100</f>
        <v>18.168555717652339</v>
      </c>
      <c r="AD105" s="127"/>
      <c r="AE105" s="127"/>
      <c r="AF105" s="127"/>
    </row>
    <row r="106" spans="1:32" x14ac:dyDescent="0.25">
      <c r="S106" s="127" t="s">
        <v>56</v>
      </c>
      <c r="T106" s="127"/>
      <c r="U106" s="127">
        <v>0</v>
      </c>
      <c r="V106" s="127">
        <v>0</v>
      </c>
      <c r="W106" s="127">
        <v>0</v>
      </c>
      <c r="X106" s="127">
        <v>14992</v>
      </c>
      <c r="Y106" s="127">
        <v>16318</v>
      </c>
      <c r="Z106" s="127"/>
      <c r="AA106" s="127"/>
      <c r="AB106" s="127"/>
      <c r="AC106" s="127"/>
      <c r="AD106" s="127"/>
      <c r="AE106" s="127"/>
      <c r="AF106" s="127"/>
    </row>
    <row r="107" spans="1:32" x14ac:dyDescent="0.25">
      <c r="S107" s="127" t="s">
        <v>21</v>
      </c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</row>
    <row r="108" spans="1:32" x14ac:dyDescent="0.25">
      <c r="S108" s="127" t="s">
        <v>22</v>
      </c>
      <c r="T108" s="127"/>
      <c r="U108" s="127">
        <v>0</v>
      </c>
      <c r="V108" s="127">
        <v>0</v>
      </c>
      <c r="W108" s="127">
        <v>0</v>
      </c>
      <c r="X108" s="127">
        <v>2198</v>
      </c>
      <c r="Y108" s="127">
        <v>2428</v>
      </c>
      <c r="Z108" s="127"/>
      <c r="AA108" s="127" t="str">
        <f>TEXT(Y108,"###,###")</f>
        <v>2,428</v>
      </c>
      <c r="AB108" s="127"/>
      <c r="AC108" s="127">
        <f>Y108/($Y$4)*100</f>
        <v>13.623611266973404</v>
      </c>
      <c r="AD108" s="127"/>
      <c r="AE108" s="127"/>
      <c r="AF108" s="127"/>
    </row>
    <row r="109" spans="1:32" x14ac:dyDescent="0.25">
      <c r="S109" s="127" t="s">
        <v>23</v>
      </c>
      <c r="T109" s="127"/>
      <c r="U109" s="127">
        <v>0</v>
      </c>
      <c r="V109" s="127">
        <v>0</v>
      </c>
      <c r="W109" s="127">
        <v>0</v>
      </c>
      <c r="X109" s="127">
        <v>2370</v>
      </c>
      <c r="Y109" s="127">
        <v>2856</v>
      </c>
      <c r="Z109" s="127"/>
      <c r="AA109" s="127" t="str">
        <f>TEXT(Y109,"###,###")</f>
        <v>2,856</v>
      </c>
      <c r="AB109" s="127"/>
      <c r="AC109" s="127">
        <f t="shared" ref="AC109:AC111" si="3">Y109/($Y$4)*100</f>
        <v>16.025137470542028</v>
      </c>
      <c r="AD109" s="127"/>
      <c r="AE109" s="127"/>
      <c r="AF109" s="127"/>
    </row>
    <row r="110" spans="1:32" x14ac:dyDescent="0.25">
      <c r="S110" s="127" t="s">
        <v>24</v>
      </c>
      <c r="T110" s="127"/>
      <c r="U110" s="127">
        <v>0</v>
      </c>
      <c r="V110" s="127">
        <v>0</v>
      </c>
      <c r="W110" s="127">
        <v>0</v>
      </c>
      <c r="X110" s="127">
        <v>4249</v>
      </c>
      <c r="Y110" s="127">
        <v>4373</v>
      </c>
      <c r="Z110" s="127"/>
      <c r="AA110" s="127" t="str">
        <f>TEXT(Y110,"###,###")</f>
        <v>4,373</v>
      </c>
      <c r="AB110" s="127"/>
      <c r="AC110" s="127">
        <f t="shared" si="3"/>
        <v>24.537088991134553</v>
      </c>
      <c r="AD110" s="127"/>
      <c r="AE110" s="127"/>
      <c r="AF110" s="127"/>
    </row>
    <row r="111" spans="1:32" x14ac:dyDescent="0.25">
      <c r="S111" s="127" t="s">
        <v>25</v>
      </c>
      <c r="T111" s="127"/>
      <c r="U111" s="127">
        <v>0</v>
      </c>
      <c r="V111" s="127">
        <v>0</v>
      </c>
      <c r="W111" s="127">
        <v>0</v>
      </c>
      <c r="X111" s="127">
        <v>6174</v>
      </c>
      <c r="Y111" s="127">
        <v>6661</v>
      </c>
      <c r="Z111" s="127"/>
      <c r="AA111" s="127" t="str">
        <f>TEXT(Y111,"###,###")</f>
        <v>6,661</v>
      </c>
      <c r="AB111" s="127"/>
      <c r="AC111" s="127">
        <f t="shared" si="3"/>
        <v>37.375154303669625</v>
      </c>
      <c r="AD111" s="127"/>
      <c r="AE111" s="127"/>
      <c r="AF111" s="127"/>
    </row>
    <row r="112" spans="1:32" x14ac:dyDescent="0.25">
      <c r="S112" s="127" t="s">
        <v>56</v>
      </c>
      <c r="T112" s="127"/>
      <c r="U112" s="127">
        <v>0</v>
      </c>
      <c r="V112" s="127">
        <v>0</v>
      </c>
      <c r="W112" s="127">
        <v>0</v>
      </c>
      <c r="X112" s="127">
        <v>16321</v>
      </c>
      <c r="Y112" s="127">
        <v>17822</v>
      </c>
      <c r="Z112" s="127"/>
      <c r="AA112" s="127"/>
      <c r="AB112" s="127"/>
      <c r="AC112" s="127"/>
      <c r="AD112" s="127"/>
      <c r="AE112" s="127"/>
      <c r="AF112" s="127"/>
    </row>
    <row r="113" spans="19:32" x14ac:dyDescent="0.25">
      <c r="S113" s="127"/>
      <c r="T113" s="127"/>
      <c r="U113" s="127"/>
      <c r="V113" s="127"/>
      <c r="W113" s="127"/>
      <c r="X113" s="127"/>
      <c r="Y113" s="127"/>
      <c r="Z113" s="127"/>
      <c r="AA113" s="127" t="s">
        <v>27</v>
      </c>
      <c r="AB113" s="127"/>
      <c r="AC113" s="127" t="s">
        <v>28</v>
      </c>
      <c r="AD113" s="127"/>
      <c r="AE113" s="127" t="s">
        <v>29</v>
      </c>
      <c r="AF113" s="127"/>
    </row>
    <row r="114" spans="19:32" x14ac:dyDescent="0.25">
      <c r="S114" s="127" t="s">
        <v>103</v>
      </c>
      <c r="T114" s="127">
        <v>573</v>
      </c>
      <c r="U114" s="127">
        <v>686</v>
      </c>
      <c r="V114" s="127">
        <v>761</v>
      </c>
      <c r="W114" s="127">
        <v>874</v>
      </c>
      <c r="X114" s="127">
        <v>800</v>
      </c>
      <c r="Y114" s="127">
        <v>997</v>
      </c>
      <c r="Z114" s="127"/>
      <c r="AA114" s="127" t="str">
        <f>TEXT(Y114,"###,###")</f>
        <v>997</v>
      </c>
      <c r="AB114" s="127"/>
      <c r="AC114" s="127">
        <f>Y114/X114-1</f>
        <v>0.24625000000000008</v>
      </c>
      <c r="AD114" s="127"/>
      <c r="AE114" s="127">
        <f>Y114/T114-1</f>
        <v>0.73996509598603843</v>
      </c>
      <c r="AF114" s="127"/>
    </row>
    <row r="115" spans="19:32" x14ac:dyDescent="0.25">
      <c r="S115" s="127" t="s">
        <v>104</v>
      </c>
      <c r="T115" s="127">
        <v>724</v>
      </c>
      <c r="U115" s="127">
        <v>841</v>
      </c>
      <c r="V115" s="127">
        <v>857</v>
      </c>
      <c r="W115" s="127">
        <v>970</v>
      </c>
      <c r="X115" s="127">
        <v>892</v>
      </c>
      <c r="Y115" s="127">
        <v>966</v>
      </c>
      <c r="Z115" s="127"/>
      <c r="AA115" s="127" t="str">
        <f>TEXT(Y115,"###,###")</f>
        <v>966</v>
      </c>
      <c r="AB115" s="127"/>
      <c r="AC115" s="127">
        <f>Y115/X115-1</f>
        <v>8.2959641255605288E-2</v>
      </c>
      <c r="AD115" s="127"/>
      <c r="AE115" s="127">
        <f>Y115/T115-1</f>
        <v>0.33425414364640882</v>
      </c>
      <c r="AF115" s="127"/>
    </row>
    <row r="116" spans="19:32" x14ac:dyDescent="0.25">
      <c r="S116" s="127" t="s">
        <v>56</v>
      </c>
      <c r="T116" s="127">
        <v>1297</v>
      </c>
      <c r="U116" s="127">
        <v>1527</v>
      </c>
      <c r="V116" s="127">
        <v>1618</v>
      </c>
      <c r="W116" s="127">
        <v>1844</v>
      </c>
      <c r="X116" s="127">
        <v>1692</v>
      </c>
      <c r="Y116" s="127">
        <v>1963</v>
      </c>
      <c r="Z116" s="127"/>
      <c r="AA116" s="127"/>
      <c r="AB116" s="127"/>
      <c r="AC116" s="127"/>
      <c r="AD116" s="127"/>
      <c r="AE116" s="127"/>
      <c r="AF116" s="127"/>
    </row>
    <row r="117" spans="19:32" x14ac:dyDescent="0.25"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</row>
    <row r="118" spans="19:32" x14ac:dyDescent="0.25">
      <c r="S118" s="127" t="s">
        <v>119</v>
      </c>
      <c r="T118" s="127"/>
      <c r="U118" s="127">
        <v>37.92</v>
      </c>
      <c r="V118" s="127">
        <v>42.81</v>
      </c>
      <c r="W118" s="127">
        <v>37.729999999999997</v>
      </c>
      <c r="X118" s="127">
        <v>38.450000000000003</v>
      </c>
      <c r="Y118" s="127">
        <v>40.840000000000003</v>
      </c>
      <c r="Z118" s="127"/>
      <c r="AA118" s="127" t="str">
        <f>TEXT(Y118,"##.0")</f>
        <v>40.8</v>
      </c>
      <c r="AB118" s="127"/>
      <c r="AC118" s="127"/>
      <c r="AD118" s="127"/>
      <c r="AE118" s="127"/>
      <c r="AF118" s="127"/>
    </row>
    <row r="119" spans="19:32" x14ac:dyDescent="0.25"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</row>
    <row r="120" spans="19:32" x14ac:dyDescent="0.25">
      <c r="S120" s="127" t="s">
        <v>120</v>
      </c>
      <c r="T120" s="127"/>
      <c r="U120" s="127">
        <v>7945</v>
      </c>
      <c r="V120" s="127">
        <v>8648</v>
      </c>
      <c r="W120" s="127">
        <v>9292</v>
      </c>
      <c r="X120" s="127">
        <v>9433</v>
      </c>
      <c r="Y120" s="127">
        <v>10282</v>
      </c>
      <c r="Z120" s="127"/>
      <c r="AA120" s="127" t="str">
        <f>TEXT(Y120,"###,###")</f>
        <v>10,282</v>
      </c>
      <c r="AB120" s="127"/>
      <c r="AC120" s="127"/>
      <c r="AD120" s="127"/>
      <c r="AE120" s="127"/>
      <c r="AF120" s="127"/>
    </row>
    <row r="121" spans="19:32" x14ac:dyDescent="0.25">
      <c r="S121" s="127" t="s">
        <v>121</v>
      </c>
      <c r="T121" s="127"/>
      <c r="U121" s="127">
        <v>911</v>
      </c>
      <c r="V121" s="127">
        <v>873</v>
      </c>
      <c r="W121" s="127">
        <v>822</v>
      </c>
      <c r="X121" s="127">
        <v>785</v>
      </c>
      <c r="Y121" s="127">
        <v>823</v>
      </c>
      <c r="Z121" s="127"/>
      <c r="AA121" s="127" t="str">
        <f t="shared" ref="AA121:AA128" si="4">TEXT(Y121,"###,###")</f>
        <v>823</v>
      </c>
      <c r="AB121" s="127"/>
      <c r="AC121" s="127"/>
      <c r="AD121" s="127"/>
      <c r="AE121" s="127"/>
      <c r="AF121" s="127"/>
    </row>
    <row r="122" spans="19:32" x14ac:dyDescent="0.25">
      <c r="S122" s="127" t="s">
        <v>122</v>
      </c>
      <c r="T122" s="127"/>
      <c r="U122" s="127">
        <v>931</v>
      </c>
      <c r="V122" s="127">
        <v>841</v>
      </c>
      <c r="W122" s="127">
        <v>862</v>
      </c>
      <c r="X122" s="127">
        <v>821</v>
      </c>
      <c r="Y122" s="127">
        <v>832</v>
      </c>
      <c r="Z122" s="127"/>
      <c r="AA122" s="127" t="str">
        <f t="shared" si="4"/>
        <v>832</v>
      </c>
      <c r="AB122" s="127"/>
      <c r="AC122" s="127"/>
      <c r="AD122" s="127"/>
      <c r="AE122" s="127"/>
      <c r="AF122" s="127"/>
    </row>
    <row r="123" spans="19:32" x14ac:dyDescent="0.25">
      <c r="S123" s="127"/>
      <c r="T123" s="127"/>
      <c r="U123" s="127"/>
      <c r="V123" s="127"/>
      <c r="W123" s="127"/>
      <c r="X123" s="127"/>
      <c r="Y123" s="127"/>
      <c r="Z123" s="127"/>
      <c r="AA123" s="127" t="s">
        <v>27</v>
      </c>
      <c r="AB123" s="127"/>
      <c r="AC123" s="127" t="s">
        <v>35</v>
      </c>
      <c r="AD123" s="127"/>
      <c r="AE123" s="127" t="s">
        <v>27</v>
      </c>
      <c r="AF123" s="127"/>
    </row>
    <row r="124" spans="19:32" x14ac:dyDescent="0.25">
      <c r="S124" s="127" t="s">
        <v>123</v>
      </c>
      <c r="T124" s="127"/>
      <c r="U124" s="127">
        <v>8876</v>
      </c>
      <c r="V124" s="127">
        <v>9489</v>
      </c>
      <c r="W124" s="127">
        <v>10154</v>
      </c>
      <c r="X124" s="127">
        <v>10254</v>
      </c>
      <c r="Y124" s="127">
        <v>11114</v>
      </c>
      <c r="Z124" s="127"/>
      <c r="AA124" s="127" t="str">
        <f t="shared" si="4"/>
        <v>11,114</v>
      </c>
      <c r="AB124" s="127"/>
      <c r="AC124" s="127">
        <f>Y124/$Y$7*100</f>
        <v>93.105470386194185</v>
      </c>
      <c r="AD124" s="127"/>
      <c r="AE124" s="127"/>
      <c r="AF124" s="127"/>
    </row>
    <row r="125" spans="19:32" x14ac:dyDescent="0.25">
      <c r="S125" s="127" t="s">
        <v>124</v>
      </c>
      <c r="T125" s="127"/>
      <c r="U125" s="127">
        <v>1842</v>
      </c>
      <c r="V125" s="127">
        <v>1714</v>
      </c>
      <c r="W125" s="127">
        <v>1684</v>
      </c>
      <c r="X125" s="127">
        <v>1606</v>
      </c>
      <c r="Y125" s="127">
        <v>1655</v>
      </c>
      <c r="Z125" s="127"/>
      <c r="AA125" s="127" t="str">
        <f t="shared" si="4"/>
        <v>1,655</v>
      </c>
      <c r="AB125" s="127"/>
      <c r="AC125" s="127">
        <f>Y125/$Y$7*100</f>
        <v>13.86445505570914</v>
      </c>
      <c r="AD125" s="127"/>
      <c r="AE125" s="127"/>
      <c r="AF125" s="127"/>
    </row>
    <row r="126" spans="19:32" x14ac:dyDescent="0.25"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</row>
    <row r="127" spans="19:32" x14ac:dyDescent="0.25">
      <c r="S127" s="127" t="s">
        <v>125</v>
      </c>
      <c r="T127" s="127"/>
      <c r="U127" s="127">
        <v>5383</v>
      </c>
      <c r="V127" s="127">
        <v>5731</v>
      </c>
      <c r="W127" s="127">
        <v>6097</v>
      </c>
      <c r="X127" s="127">
        <v>6116</v>
      </c>
      <c r="Y127" s="127">
        <v>6621</v>
      </c>
      <c r="Z127" s="127"/>
      <c r="AA127" s="127" t="str">
        <f t="shared" si="4"/>
        <v>6,621</v>
      </c>
      <c r="AB127" s="127"/>
      <c r="AC127" s="127">
        <f>Y127/$Y$7*100</f>
        <v>55.466197537069618</v>
      </c>
      <c r="AD127" s="127"/>
      <c r="AE127" s="127"/>
      <c r="AF127" s="127"/>
    </row>
    <row r="128" spans="19:32" x14ac:dyDescent="0.25">
      <c r="S128" s="127" t="s">
        <v>126</v>
      </c>
      <c r="T128" s="127"/>
      <c r="U128" s="127">
        <v>4406</v>
      </c>
      <c r="V128" s="127">
        <v>4632</v>
      </c>
      <c r="W128" s="127">
        <v>4875</v>
      </c>
      <c r="X128" s="127">
        <v>4916</v>
      </c>
      <c r="Y128" s="127">
        <v>5316</v>
      </c>
      <c r="Z128" s="127"/>
      <c r="AA128" s="127" t="str">
        <f t="shared" si="4"/>
        <v>5,316</v>
      </c>
      <c r="AB128" s="127"/>
      <c r="AC128" s="127">
        <f>Y128/$Y$7*100</f>
        <v>44.533802462930382</v>
      </c>
      <c r="AD128" s="127"/>
      <c r="AE128" s="127"/>
      <c r="AF128" s="127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4A7AC1F-809F-4A78-8E02-49A4C0578EE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1D39A78A-B8B2-4079-8D5D-2C35FF8FAA6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9CCA5460-1C48-44CA-8DE3-D0E440A438F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CDFBAD1D-0DB6-4108-A5AE-31E7053826E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14" customWidth="1"/>
    <col min="2" max="2" width="12.42578125" style="114" customWidth="1"/>
    <col min="3" max="3" width="11.7109375" style="114" customWidth="1"/>
    <col min="4" max="4" width="6.7109375" style="114" customWidth="1"/>
    <col min="5" max="5" width="5" style="114" customWidth="1"/>
    <col min="6" max="6" width="6.28515625" style="114" customWidth="1"/>
    <col min="7" max="8" width="4.28515625" style="114" customWidth="1"/>
    <col min="9" max="9" width="2.85546875" style="114" customWidth="1"/>
    <col min="10" max="10" width="5.28515625" style="114" bestFit="1" customWidth="1"/>
    <col min="11" max="11" width="3.7109375" style="114" customWidth="1"/>
    <col min="12" max="12" width="6" style="114" customWidth="1"/>
    <col min="13" max="13" width="3.85546875" style="114" customWidth="1"/>
    <col min="14" max="14" width="6" style="114" customWidth="1"/>
    <col min="15" max="15" width="4.7109375" style="114" customWidth="1"/>
    <col min="16" max="16" width="3.85546875" style="114" customWidth="1"/>
    <col min="17" max="18" width="6.140625" style="114" customWidth="1"/>
    <col min="19" max="19" width="43.140625" style="114" bestFit="1" customWidth="1"/>
    <col min="20" max="22" width="12.7109375" style="114" customWidth="1"/>
    <col min="23" max="25" width="12.7109375" style="114" bestFit="1" customWidth="1"/>
    <col min="26" max="26" width="4" style="114" customWidth="1"/>
    <col min="27" max="27" width="11.5703125" style="114" bestFit="1" customWidth="1"/>
    <col min="28" max="28" width="4.140625" style="114" customWidth="1"/>
    <col min="29" max="29" width="11.5703125" style="114" bestFit="1" customWidth="1"/>
    <col min="30" max="30" width="4.42578125" style="114" customWidth="1"/>
    <col min="31" max="31" width="10.28515625" style="114" bestFit="1" customWidth="1"/>
    <col min="32" max="32" width="4.85546875" style="114" customWidth="1"/>
    <col min="33" max="16384" width="9.140625" style="114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7" t="str">
        <f>U3</f>
        <v>MacDonnell</v>
      </c>
      <c r="T1" s="127"/>
      <c r="U1" s="127"/>
      <c r="V1" s="127"/>
      <c r="W1" s="127"/>
      <c r="X1" s="127"/>
      <c r="Y1" s="127" t="str">
        <f>Y3</f>
        <v>13.10</v>
      </c>
      <c r="Z1" s="127"/>
      <c r="AA1" s="127"/>
      <c r="AB1" s="127"/>
      <c r="AC1" s="127"/>
      <c r="AD1" s="127"/>
      <c r="AE1" s="127"/>
      <c r="AF1" s="127"/>
    </row>
    <row r="2" spans="1:32" ht="19.5" customHeight="1" x14ac:dyDescent="0.3">
      <c r="A2" s="31" t="str">
        <f>"6160.0 "&amp;'State data for spotlight'!$C$3&amp;" Jobs in Australia Spotlights by LGA"</f>
        <v>6160.0 Northern Territory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7"/>
      <c r="T2" s="127" t="s">
        <v>115</v>
      </c>
      <c r="U2" s="127" t="s">
        <v>68</v>
      </c>
      <c r="V2" s="127" t="s">
        <v>69</v>
      </c>
      <c r="W2" s="127" t="s">
        <v>70</v>
      </c>
      <c r="X2" s="127" t="s">
        <v>67</v>
      </c>
      <c r="Y2" s="127" t="s">
        <v>105</v>
      </c>
      <c r="Z2" s="127"/>
      <c r="AA2" s="128" t="s">
        <v>105</v>
      </c>
      <c r="AB2" s="128"/>
      <c r="AC2" s="128"/>
      <c r="AD2" s="128"/>
      <c r="AE2" s="128"/>
      <c r="AF2" s="127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7"/>
      <c r="T3" s="127"/>
      <c r="U3" s="127" t="s">
        <v>138</v>
      </c>
      <c r="V3" s="127"/>
      <c r="W3" s="127"/>
      <c r="X3" s="127"/>
      <c r="Y3" s="127" t="s">
        <v>139</v>
      </c>
      <c r="Z3" s="127"/>
      <c r="AA3" s="127" t="s">
        <v>27</v>
      </c>
      <c r="AB3" s="127"/>
      <c r="AC3" s="127" t="s">
        <v>28</v>
      </c>
      <c r="AD3" s="127"/>
      <c r="AE3" s="127" t="s">
        <v>112</v>
      </c>
      <c r="AF3" s="127"/>
    </row>
    <row r="4" spans="1:32" ht="15" customHeight="1" x14ac:dyDescent="0.25">
      <c r="A4" s="36" t="str">
        <f>"Table "&amp;'Table 13.10'!$Y$3&amp;" "&amp;'Table 13.10'!$U$3&amp;", "&amp;'State data for spotlight'!$C$3&amp;", "&amp;'Table 13.10'!$Y$2</f>
        <v>Table 13.10 MacDonnell, Northern Territory,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7" t="s">
        <v>30</v>
      </c>
      <c r="T4" s="129">
        <v>681</v>
      </c>
      <c r="U4" s="129">
        <v>650</v>
      </c>
      <c r="V4" s="129">
        <v>630</v>
      </c>
      <c r="W4" s="129">
        <v>694</v>
      </c>
      <c r="X4" s="129">
        <v>563</v>
      </c>
      <c r="Y4" s="129">
        <v>592</v>
      </c>
      <c r="Z4" s="127"/>
      <c r="AA4" s="127" t="str">
        <f>TEXT(Y4,"###,###")</f>
        <v>592</v>
      </c>
      <c r="AB4" s="127"/>
      <c r="AC4" s="127">
        <f t="shared" ref="AC4:AC9" si="0">Y4/X4-1</f>
        <v>5.1509769094138624E-2</v>
      </c>
      <c r="AD4" s="127"/>
      <c r="AE4" s="127">
        <f>Y4/T4-1</f>
        <v>-0.13069016152716595</v>
      </c>
      <c r="AF4" s="127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7" t="s">
        <v>93</v>
      </c>
      <c r="T5" s="129">
        <v>308</v>
      </c>
      <c r="U5" s="129">
        <v>279</v>
      </c>
      <c r="V5" s="129">
        <v>289</v>
      </c>
      <c r="W5" s="129">
        <v>329</v>
      </c>
      <c r="X5" s="129">
        <v>248</v>
      </c>
      <c r="Y5" s="129">
        <v>281</v>
      </c>
      <c r="Z5" s="127"/>
      <c r="AA5" s="127" t="str">
        <f>TEXT(Y5,"###,###")</f>
        <v>281</v>
      </c>
      <c r="AB5" s="127"/>
      <c r="AC5" s="127">
        <f t="shared" si="0"/>
        <v>0.13306451612903225</v>
      </c>
      <c r="AD5" s="127"/>
      <c r="AE5" s="127">
        <f t="shared" ref="AE5:AE9" si="1">Y5/T5-1</f>
        <v>-8.7662337662337664E-2</v>
      </c>
      <c r="AF5" s="127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7" t="s">
        <v>94</v>
      </c>
      <c r="T6" s="129">
        <v>370</v>
      </c>
      <c r="U6" s="129">
        <v>374</v>
      </c>
      <c r="V6" s="129">
        <v>341</v>
      </c>
      <c r="W6" s="129">
        <v>366</v>
      </c>
      <c r="X6" s="129">
        <v>316</v>
      </c>
      <c r="Y6" s="129">
        <v>311</v>
      </c>
      <c r="Z6" s="127"/>
      <c r="AA6" s="127" t="str">
        <f>TEXT(Y6,"###,###")</f>
        <v>311</v>
      </c>
      <c r="AB6" s="127"/>
      <c r="AC6" s="127">
        <f t="shared" si="0"/>
        <v>-1.5822784810126556E-2</v>
      </c>
      <c r="AD6" s="127"/>
      <c r="AE6" s="127">
        <f t="shared" si="1"/>
        <v>-0.1594594594594595</v>
      </c>
      <c r="AF6" s="127"/>
    </row>
    <row r="7" spans="1:32" ht="16.5" customHeight="1" thickBot="1" x14ac:dyDescent="0.3">
      <c r="A7" s="44" t="str">
        <f>"QUICK STATS for "&amp;'Table 13.10'!Y2&amp;"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7" t="s">
        <v>8</v>
      </c>
      <c r="T7" s="129">
        <v>475</v>
      </c>
      <c r="U7" s="129">
        <v>470</v>
      </c>
      <c r="V7" s="129">
        <v>461</v>
      </c>
      <c r="W7" s="129">
        <v>473</v>
      </c>
      <c r="X7" s="129">
        <v>391</v>
      </c>
      <c r="Y7" s="129">
        <v>406</v>
      </c>
      <c r="Z7" s="127"/>
      <c r="AA7" s="127" t="str">
        <f>TEXT(Y7,"###,###")</f>
        <v>406</v>
      </c>
      <c r="AB7" s="127"/>
      <c r="AC7" s="127">
        <f t="shared" si="0"/>
        <v>3.8363171355498826E-2</v>
      </c>
      <c r="AD7" s="127"/>
      <c r="AE7" s="127">
        <f t="shared" si="1"/>
        <v>-0.14526315789473687</v>
      </c>
      <c r="AF7" s="127"/>
    </row>
    <row r="8" spans="1:32" ht="17.25" customHeight="1" x14ac:dyDescent="0.25">
      <c r="A8" s="45" t="s">
        <v>15</v>
      </c>
      <c r="B8" s="46"/>
      <c r="C8" s="47"/>
      <c r="D8" s="48" t="str">
        <f>AA4</f>
        <v>592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13.10'!AA7</f>
        <v>406</v>
      </c>
      <c r="P8" s="49"/>
      <c r="S8" s="127" t="s">
        <v>96</v>
      </c>
      <c r="T8" s="127">
        <v>19296</v>
      </c>
      <c r="U8" s="127">
        <v>21123.21</v>
      </c>
      <c r="V8" s="127">
        <v>22168.95</v>
      </c>
      <c r="W8" s="127">
        <v>19084</v>
      </c>
      <c r="X8" s="127">
        <v>19499.810000000001</v>
      </c>
      <c r="Y8" s="127">
        <v>19986.41</v>
      </c>
      <c r="Z8" s="127"/>
      <c r="AA8" s="127" t="str">
        <f>TEXT(Y8,"$###,###")</f>
        <v>$19,986</v>
      </c>
      <c r="AB8" s="127"/>
      <c r="AC8" s="127">
        <f t="shared" si="0"/>
        <v>2.4954089296254534E-2</v>
      </c>
      <c r="AD8" s="127"/>
      <c r="AE8" s="127">
        <f t="shared" si="1"/>
        <v>3.5779954394693281E-2</v>
      </c>
      <c r="AF8" s="127"/>
    </row>
    <row r="9" spans="1:32" x14ac:dyDescent="0.25">
      <c r="A9" s="53" t="s">
        <v>17</v>
      </c>
      <c r="B9" s="54"/>
      <c r="C9" s="55"/>
      <c r="D9" s="56">
        <f>'Table 13.10'!AC104</f>
        <v>51.013513513513509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47.290640394088669</v>
      </c>
      <c r="P9" s="57" t="s">
        <v>97</v>
      </c>
      <c r="S9" s="127" t="s">
        <v>9</v>
      </c>
      <c r="T9" s="127">
        <v>14237725</v>
      </c>
      <c r="U9" s="127">
        <v>14272083</v>
      </c>
      <c r="V9" s="127">
        <v>15152355</v>
      </c>
      <c r="W9" s="127">
        <v>15333712</v>
      </c>
      <c r="X9" s="127">
        <v>12046374</v>
      </c>
      <c r="Y9" s="127">
        <v>12790698</v>
      </c>
      <c r="Z9" s="127"/>
      <c r="AA9" s="127" t="str">
        <f>TEXT(Y9/1000000,"$#,###.0")&amp;" mil"</f>
        <v>$12.8 mil</v>
      </c>
      <c r="AB9" s="127"/>
      <c r="AC9" s="127">
        <f t="shared" si="0"/>
        <v>6.178821942602819E-2</v>
      </c>
      <c r="AD9" s="127"/>
      <c r="AE9" s="127">
        <f t="shared" si="1"/>
        <v>-0.10163330166863038</v>
      </c>
      <c r="AF9" s="127"/>
    </row>
    <row r="10" spans="1:32" x14ac:dyDescent="0.25">
      <c r="A10" s="53" t="s">
        <v>20</v>
      </c>
      <c r="B10" s="54"/>
      <c r="C10" s="55"/>
      <c r="D10" s="56">
        <f>'Table 13.10'!AC105</f>
        <v>44.256756756756758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52.709359605911331</v>
      </c>
      <c r="P10" s="57" t="s">
        <v>97</v>
      </c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100.73891625615762</v>
      </c>
      <c r="P11" s="57" t="s">
        <v>97</v>
      </c>
      <c r="S11" s="127" t="s">
        <v>32</v>
      </c>
      <c r="T11" s="129">
        <v>668</v>
      </c>
      <c r="U11" s="129">
        <v>640</v>
      </c>
      <c r="V11" s="129">
        <v>619</v>
      </c>
      <c r="W11" s="129">
        <v>687</v>
      </c>
      <c r="X11" s="129">
        <v>558</v>
      </c>
      <c r="Y11" s="129">
        <v>588</v>
      </c>
      <c r="Z11" s="127"/>
      <c r="AA11" s="127"/>
      <c r="AB11" s="127"/>
      <c r="AC11" s="127"/>
      <c r="AD11" s="127"/>
      <c r="AE11" s="127"/>
      <c r="AF11" s="127"/>
    </row>
    <row r="12" spans="1:32" ht="28.5" customHeight="1" x14ac:dyDescent="0.25">
      <c r="A12" s="53" t="s">
        <v>22</v>
      </c>
      <c r="B12" s="55"/>
      <c r="C12" s="55"/>
      <c r="D12" s="56">
        <f>'Table 13.10'!AC108</f>
        <v>6.5878378378378368</v>
      </c>
      <c r="E12" s="57" t="s">
        <v>97</v>
      </c>
      <c r="F12" s="37"/>
      <c r="G12" s="118" t="s">
        <v>99</v>
      </c>
      <c r="H12" s="119"/>
      <c r="I12" s="119"/>
      <c r="J12" s="119"/>
      <c r="K12" s="119"/>
      <c r="L12" s="119"/>
      <c r="M12" s="67"/>
      <c r="N12" s="55"/>
      <c r="O12" s="56">
        <f>AC125</f>
        <v>1.7241379310344827</v>
      </c>
      <c r="P12" s="57" t="s">
        <v>97</v>
      </c>
      <c r="S12" s="127" t="s">
        <v>33</v>
      </c>
      <c r="T12" s="129">
        <v>9</v>
      </c>
      <c r="U12" s="129">
        <v>4</v>
      </c>
      <c r="V12" s="129">
        <v>8</v>
      </c>
      <c r="W12" s="129">
        <v>8</v>
      </c>
      <c r="X12" s="129">
        <v>0</v>
      </c>
      <c r="Y12" s="129">
        <v>6</v>
      </c>
      <c r="Z12" s="127"/>
      <c r="AA12" s="127"/>
      <c r="AB12" s="127"/>
      <c r="AC12" s="127"/>
      <c r="AD12" s="127"/>
      <c r="AE12" s="127"/>
      <c r="AF12" s="127"/>
    </row>
    <row r="13" spans="1:32" ht="15" customHeight="1" x14ac:dyDescent="0.25">
      <c r="A13" s="53" t="s">
        <v>23</v>
      </c>
      <c r="B13" s="55"/>
      <c r="C13" s="55"/>
      <c r="D13" s="56">
        <f>'Table 13.10'!AC109</f>
        <v>11.993243243243242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13.10'!AA118</f>
        <v>39.1</v>
      </c>
      <c r="P13" s="57" t="s">
        <v>116</v>
      </c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</row>
    <row r="14" spans="1:32" ht="15" customHeight="1" x14ac:dyDescent="0.25">
      <c r="A14" s="53" t="s">
        <v>24</v>
      </c>
      <c r="B14" s="55"/>
      <c r="C14" s="55"/>
      <c r="D14" s="56">
        <f>'Table 13.10'!AC110</f>
        <v>35.979729729729733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19.458128078817737</v>
      </c>
      <c r="P14" s="57" t="s">
        <v>97</v>
      </c>
      <c r="S14" s="127" t="s">
        <v>34</v>
      </c>
      <c r="T14" s="127"/>
      <c r="U14" s="127"/>
      <c r="V14" s="127"/>
      <c r="W14" s="127"/>
      <c r="X14" s="127"/>
      <c r="Y14" s="127"/>
      <c r="Z14" s="127"/>
      <c r="AA14" s="127" t="s">
        <v>35</v>
      </c>
      <c r="AB14" s="127"/>
      <c r="AC14" s="127"/>
      <c r="AD14" s="127"/>
      <c r="AE14" s="127"/>
      <c r="AF14" s="127"/>
    </row>
    <row r="15" spans="1:32" ht="15" customHeight="1" thickBot="1" x14ac:dyDescent="0.3">
      <c r="A15" s="73" t="s">
        <v>25</v>
      </c>
      <c r="B15" s="74"/>
      <c r="C15" s="74"/>
      <c r="D15" s="75">
        <f>'Table 13.10'!AC111</f>
        <v>40.70945945945946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80.541871921182263</v>
      </c>
      <c r="P15" s="79" t="s">
        <v>97</v>
      </c>
      <c r="S15" s="127" t="s">
        <v>71</v>
      </c>
      <c r="T15" s="127"/>
      <c r="U15" s="127"/>
      <c r="V15" s="127"/>
      <c r="W15" s="127"/>
      <c r="X15" s="127"/>
      <c r="Y15" s="127">
        <v>19</v>
      </c>
      <c r="Z15" s="127"/>
      <c r="AA15" s="130">
        <f t="shared" ref="AA15:AA34" si="2">IF(Y15="np",0,Y15/$Y$34)</f>
        <v>3.2094594594594593E-2</v>
      </c>
      <c r="AB15" s="127"/>
      <c r="AC15" s="127"/>
      <c r="AD15" s="127"/>
      <c r="AE15" s="127"/>
      <c r="AF15" s="127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7" t="s">
        <v>72</v>
      </c>
      <c r="T16" s="127"/>
      <c r="U16" s="127"/>
      <c r="V16" s="127"/>
      <c r="W16" s="127"/>
      <c r="X16" s="127"/>
      <c r="Y16" s="127">
        <v>4</v>
      </c>
      <c r="Z16" s="127"/>
      <c r="AA16" s="130">
        <f t="shared" si="2"/>
        <v>6.7567567567567571E-3</v>
      </c>
      <c r="AB16" s="127"/>
      <c r="AC16" s="127"/>
      <c r="AD16" s="127"/>
      <c r="AE16" s="127"/>
      <c r="AF16" s="127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7" t="s">
        <v>73</v>
      </c>
      <c r="T17" s="127"/>
      <c r="U17" s="127"/>
      <c r="V17" s="127"/>
      <c r="W17" s="127"/>
      <c r="X17" s="127"/>
      <c r="Y17" s="127">
        <v>0</v>
      </c>
      <c r="Z17" s="127"/>
      <c r="AA17" s="130">
        <f t="shared" si="2"/>
        <v>0</v>
      </c>
      <c r="AB17" s="127"/>
      <c r="AC17" s="127"/>
      <c r="AD17" s="127"/>
      <c r="AE17" s="127"/>
      <c r="AF17" s="127"/>
    </row>
    <row r="18" spans="1:32" x14ac:dyDescent="0.25">
      <c r="A18" s="83" t="str">
        <f>'Table 13.10'!$S$1&amp;" ("&amp;'Table 13.10'!$T$2&amp;" to "&amp;'Table 13.10'!$Y$2&amp;")"</f>
        <v>MacDonnell (2011-12 to 2016-17)</v>
      </c>
      <c r="B18" s="83"/>
      <c r="C18" s="83"/>
      <c r="D18" s="83"/>
      <c r="E18" s="83"/>
      <c r="F18" s="83"/>
      <c r="G18" s="83" t="str">
        <f>'Table 13.10'!$S$1&amp;" ("&amp;'Table 13.10'!$T$2&amp;" to "&amp;'Table 13.10'!$Y$2&amp;")"</f>
        <v>MacDonnell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7" t="s">
        <v>74</v>
      </c>
      <c r="T18" s="127"/>
      <c r="U18" s="127"/>
      <c r="V18" s="127"/>
      <c r="W18" s="127"/>
      <c r="X18" s="127"/>
      <c r="Y18" s="127">
        <v>0</v>
      </c>
      <c r="Z18" s="127"/>
      <c r="AA18" s="130">
        <f t="shared" si="2"/>
        <v>0</v>
      </c>
      <c r="AB18" s="127"/>
      <c r="AC18" s="127"/>
      <c r="AD18" s="127"/>
      <c r="AE18" s="127"/>
      <c r="AF18" s="127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75</v>
      </c>
      <c r="T19" s="127"/>
      <c r="U19" s="127"/>
      <c r="V19" s="127"/>
      <c r="W19" s="127"/>
      <c r="X19" s="127"/>
      <c r="Y19" s="127">
        <v>20</v>
      </c>
      <c r="Z19" s="127"/>
      <c r="AA19" s="130">
        <f t="shared" si="2"/>
        <v>3.3783783783783786E-2</v>
      </c>
      <c r="AB19" s="127"/>
      <c r="AC19" s="127"/>
      <c r="AD19" s="127"/>
      <c r="AE19" s="127"/>
      <c r="AF19" s="127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76</v>
      </c>
      <c r="T20" s="127"/>
      <c r="U20" s="127"/>
      <c r="V20" s="127"/>
      <c r="W20" s="127"/>
      <c r="X20" s="127"/>
      <c r="Y20" s="127">
        <v>0</v>
      </c>
      <c r="Z20" s="127"/>
      <c r="AA20" s="130">
        <f t="shared" si="2"/>
        <v>0</v>
      </c>
      <c r="AB20" s="127"/>
      <c r="AC20" s="127"/>
      <c r="AD20" s="127"/>
      <c r="AE20" s="127"/>
      <c r="AF20" s="127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77</v>
      </c>
      <c r="T21" s="127"/>
      <c r="U21" s="127"/>
      <c r="V21" s="127"/>
      <c r="W21" s="127"/>
      <c r="X21" s="127"/>
      <c r="Y21" s="127">
        <v>64</v>
      </c>
      <c r="Z21" s="127"/>
      <c r="AA21" s="130">
        <f t="shared" si="2"/>
        <v>0.10810810810810811</v>
      </c>
      <c r="AB21" s="127"/>
      <c r="AC21" s="127"/>
      <c r="AD21" s="127"/>
      <c r="AE21" s="127"/>
      <c r="AF21" s="127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78</v>
      </c>
      <c r="T22" s="127"/>
      <c r="U22" s="127"/>
      <c r="V22" s="127"/>
      <c r="W22" s="127"/>
      <c r="X22" s="127"/>
      <c r="Y22" s="127">
        <v>29</v>
      </c>
      <c r="Z22" s="127"/>
      <c r="AA22" s="130">
        <f t="shared" si="2"/>
        <v>4.8986486486486486E-2</v>
      </c>
      <c r="AB22" s="127"/>
      <c r="AC22" s="127"/>
      <c r="AD22" s="127"/>
      <c r="AE22" s="127"/>
      <c r="AF22" s="127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79</v>
      </c>
      <c r="T23" s="127"/>
      <c r="U23" s="127"/>
      <c r="V23" s="127"/>
      <c r="W23" s="127"/>
      <c r="X23" s="127"/>
      <c r="Y23" s="127">
        <v>5</v>
      </c>
      <c r="Z23" s="127"/>
      <c r="AA23" s="130">
        <f t="shared" si="2"/>
        <v>8.4459459459459464E-3</v>
      </c>
      <c r="AB23" s="127"/>
      <c r="AC23" s="127"/>
      <c r="AD23" s="127"/>
      <c r="AE23" s="127"/>
      <c r="AF23" s="127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80</v>
      </c>
      <c r="T24" s="127"/>
      <c r="U24" s="127"/>
      <c r="V24" s="127"/>
      <c r="W24" s="127"/>
      <c r="X24" s="127"/>
      <c r="Y24" s="127">
        <v>4</v>
      </c>
      <c r="Z24" s="127"/>
      <c r="AA24" s="130">
        <f t="shared" si="2"/>
        <v>6.7567567567567571E-3</v>
      </c>
      <c r="AB24" s="127"/>
      <c r="AC24" s="127"/>
      <c r="AD24" s="127"/>
      <c r="AE24" s="127"/>
      <c r="AF24" s="127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81</v>
      </c>
      <c r="T25" s="127"/>
      <c r="U25" s="127"/>
      <c r="V25" s="127"/>
      <c r="W25" s="127"/>
      <c r="X25" s="127"/>
      <c r="Y25" s="127">
        <v>4</v>
      </c>
      <c r="Z25" s="127"/>
      <c r="AA25" s="130">
        <f t="shared" si="2"/>
        <v>6.7567567567567571E-3</v>
      </c>
      <c r="AB25" s="127"/>
      <c r="AC25" s="127"/>
      <c r="AD25" s="127"/>
      <c r="AE25" s="127"/>
      <c r="AF25" s="127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82</v>
      </c>
      <c r="T26" s="127"/>
      <c r="U26" s="127"/>
      <c r="V26" s="127"/>
      <c r="W26" s="127"/>
      <c r="X26" s="127"/>
      <c r="Y26" s="127">
        <v>0</v>
      </c>
      <c r="Z26" s="127"/>
      <c r="AA26" s="130">
        <f t="shared" si="2"/>
        <v>0</v>
      </c>
      <c r="AB26" s="127"/>
      <c r="AC26" s="127"/>
      <c r="AD26" s="127"/>
      <c r="AE26" s="127"/>
      <c r="AF26" s="127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83</v>
      </c>
      <c r="T27" s="127"/>
      <c r="U27" s="127"/>
      <c r="V27" s="127"/>
      <c r="W27" s="127"/>
      <c r="X27" s="127"/>
      <c r="Y27" s="127">
        <v>19</v>
      </c>
      <c r="Z27" s="127"/>
      <c r="AA27" s="130">
        <f t="shared" si="2"/>
        <v>3.2094594594594593E-2</v>
      </c>
      <c r="AB27" s="127"/>
      <c r="AC27" s="127"/>
      <c r="AD27" s="127"/>
      <c r="AE27" s="127"/>
      <c r="AF27" s="127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84</v>
      </c>
      <c r="T28" s="127"/>
      <c r="U28" s="127"/>
      <c r="V28" s="127"/>
      <c r="W28" s="127"/>
      <c r="X28" s="127"/>
      <c r="Y28" s="127">
        <v>22</v>
      </c>
      <c r="Z28" s="127"/>
      <c r="AA28" s="130">
        <f t="shared" si="2"/>
        <v>3.7162162162162164E-2</v>
      </c>
      <c r="AB28" s="127"/>
      <c r="AC28" s="127"/>
      <c r="AD28" s="127"/>
      <c r="AE28" s="127"/>
      <c r="AF28" s="127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85</v>
      </c>
      <c r="T29" s="127"/>
      <c r="U29" s="127"/>
      <c r="V29" s="127"/>
      <c r="W29" s="127"/>
      <c r="X29" s="127"/>
      <c r="Y29" s="127">
        <v>127</v>
      </c>
      <c r="Z29" s="127"/>
      <c r="AA29" s="130">
        <f t="shared" si="2"/>
        <v>0.21452702702702703</v>
      </c>
      <c r="AB29" s="127"/>
      <c r="AC29" s="127"/>
      <c r="AD29" s="127"/>
      <c r="AE29" s="127"/>
      <c r="AF29" s="127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86</v>
      </c>
      <c r="T30" s="127"/>
      <c r="U30" s="127"/>
      <c r="V30" s="127"/>
      <c r="W30" s="127"/>
      <c r="X30" s="127"/>
      <c r="Y30" s="127">
        <v>73</v>
      </c>
      <c r="Z30" s="127"/>
      <c r="AA30" s="130">
        <f t="shared" si="2"/>
        <v>0.12331081081081081</v>
      </c>
      <c r="AB30" s="127"/>
      <c r="AC30" s="127"/>
      <c r="AD30" s="127"/>
      <c r="AE30" s="127"/>
      <c r="AF30" s="127"/>
    </row>
    <row r="31" spans="1:32" ht="15.75" customHeight="1" x14ac:dyDescent="0.25">
      <c r="A31" s="83" t="str">
        <f>"Distribution of employee jobs per industry "&amp;"("&amp;'Table 13.10'!Y2&amp;")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7" t="s">
        <v>87</v>
      </c>
      <c r="T31" s="127"/>
      <c r="U31" s="127"/>
      <c r="V31" s="127"/>
      <c r="W31" s="127"/>
      <c r="X31" s="127"/>
      <c r="Y31" s="127">
        <v>124</v>
      </c>
      <c r="Z31" s="127"/>
      <c r="AA31" s="130">
        <f t="shared" si="2"/>
        <v>0.20945945945945946</v>
      </c>
      <c r="AB31" s="127"/>
      <c r="AC31" s="127"/>
      <c r="AD31" s="127"/>
      <c r="AE31" s="127"/>
      <c r="AF31" s="127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88</v>
      </c>
      <c r="T32" s="127"/>
      <c r="U32" s="127"/>
      <c r="V32" s="127"/>
      <c r="W32" s="127"/>
      <c r="X32" s="127"/>
      <c r="Y32" s="127">
        <v>4</v>
      </c>
      <c r="Z32" s="127"/>
      <c r="AA32" s="130">
        <f t="shared" si="2"/>
        <v>6.7567567567567571E-3</v>
      </c>
      <c r="AB32" s="127"/>
      <c r="AC32" s="127"/>
      <c r="AD32" s="127"/>
      <c r="AE32" s="127"/>
      <c r="AF32" s="127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89</v>
      </c>
      <c r="T33" s="127"/>
      <c r="U33" s="127"/>
      <c r="V33" s="127"/>
      <c r="W33" s="127"/>
      <c r="X33" s="127"/>
      <c r="Y33" s="127">
        <v>49</v>
      </c>
      <c r="Z33" s="127"/>
      <c r="AA33" s="130">
        <f t="shared" si="2"/>
        <v>8.2770270270270271E-2</v>
      </c>
      <c r="AB33" s="127"/>
      <c r="AC33" s="127"/>
      <c r="AD33" s="127"/>
      <c r="AE33" s="127"/>
      <c r="AF33" s="127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7" t="s">
        <v>90</v>
      </c>
      <c r="T34" s="127"/>
      <c r="U34" s="127"/>
      <c r="V34" s="127"/>
      <c r="W34" s="127"/>
      <c r="X34" s="127"/>
      <c r="Y34" s="127">
        <v>592</v>
      </c>
      <c r="Z34" s="127"/>
      <c r="AA34" s="131">
        <f t="shared" si="2"/>
        <v>1</v>
      </c>
      <c r="AB34" s="127"/>
      <c r="AC34" s="127"/>
      <c r="AD34" s="127"/>
      <c r="AE34" s="127"/>
      <c r="AF34" s="127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7" t="s">
        <v>102</v>
      </c>
      <c r="T36" s="127"/>
      <c r="U36" s="127"/>
      <c r="V36" s="127"/>
      <c r="W36" s="127"/>
      <c r="X36" s="127"/>
      <c r="Y36" s="127"/>
      <c r="Z36" s="127"/>
      <c r="AA36" s="127" t="s">
        <v>27</v>
      </c>
      <c r="AB36" s="127"/>
      <c r="AC36" s="127" t="s">
        <v>28</v>
      </c>
      <c r="AD36" s="127"/>
      <c r="AE36" s="127" t="s">
        <v>29</v>
      </c>
      <c r="AF36" s="127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7" t="s">
        <v>12</v>
      </c>
      <c r="T37" s="127">
        <v>389</v>
      </c>
      <c r="U37" s="127">
        <v>397</v>
      </c>
      <c r="V37" s="127">
        <v>394</v>
      </c>
      <c r="W37" s="127">
        <v>361</v>
      </c>
      <c r="X37" s="127">
        <v>307</v>
      </c>
      <c r="Y37" s="127">
        <v>327</v>
      </c>
      <c r="Z37" s="127"/>
      <c r="AA37" s="127" t="str">
        <f>TEXT(Y37,"###,###")</f>
        <v>327</v>
      </c>
      <c r="AB37" s="127"/>
      <c r="AC37" s="127">
        <f>Y37/X37-1</f>
        <v>6.514657980456029E-2</v>
      </c>
      <c r="AD37" s="127"/>
      <c r="AE37" s="127">
        <f>Y37/T37-1</f>
        <v>-0.15938303341902316</v>
      </c>
      <c r="AF37" s="127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7" t="s">
        <v>13</v>
      </c>
      <c r="T38" s="127">
        <v>89</v>
      </c>
      <c r="U38" s="127">
        <v>75</v>
      </c>
      <c r="V38" s="127">
        <v>67</v>
      </c>
      <c r="W38" s="127">
        <v>107</v>
      </c>
      <c r="X38" s="127">
        <v>79</v>
      </c>
      <c r="Y38" s="127">
        <v>79</v>
      </c>
      <c r="Z38" s="127"/>
      <c r="AA38" s="127" t="str">
        <f>TEXT(Y38,"###,###")</f>
        <v>79</v>
      </c>
      <c r="AB38" s="127"/>
      <c r="AC38" s="127">
        <f>Y38/X38-1</f>
        <v>0</v>
      </c>
      <c r="AD38" s="127"/>
      <c r="AE38" s="127">
        <f>Y38/T38-1</f>
        <v>-0.11235955056179781</v>
      </c>
      <c r="AF38" s="127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7" t="s">
        <v>14</v>
      </c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7" t="s">
        <v>36</v>
      </c>
      <c r="T40" s="127">
        <v>478</v>
      </c>
      <c r="U40" s="127">
        <v>472</v>
      </c>
      <c r="V40" s="127">
        <v>461</v>
      </c>
      <c r="W40" s="127">
        <v>468</v>
      </c>
      <c r="X40" s="127">
        <v>386</v>
      </c>
      <c r="Y40" s="127">
        <v>406</v>
      </c>
      <c r="Z40" s="127"/>
      <c r="AA40" s="127"/>
      <c r="AB40" s="127"/>
      <c r="AC40" s="127" t="s">
        <v>35</v>
      </c>
      <c r="AD40" s="127"/>
      <c r="AE40" s="127" t="s">
        <v>27</v>
      </c>
      <c r="AF40" s="127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7"/>
      <c r="T41" s="127"/>
      <c r="U41" s="127"/>
      <c r="V41" s="127"/>
      <c r="W41" s="127"/>
      <c r="X41" s="127"/>
      <c r="Y41" s="127"/>
      <c r="Z41" s="127"/>
      <c r="AA41" s="127" t="s">
        <v>127</v>
      </c>
      <c r="AB41" s="127"/>
      <c r="AC41" s="127">
        <f>Y37/($Y$37+$Y$38)*100</f>
        <v>80.541871921182263</v>
      </c>
      <c r="AD41" s="127"/>
      <c r="AE41" s="127"/>
      <c r="AF41" s="127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7" t="s">
        <v>37</v>
      </c>
      <c r="T42" s="127"/>
      <c r="U42" s="127"/>
      <c r="V42" s="127"/>
      <c r="W42" s="127"/>
      <c r="X42" s="127"/>
      <c r="Y42" s="127"/>
      <c r="Z42" s="127"/>
      <c r="AA42" s="127" t="s">
        <v>128</v>
      </c>
      <c r="AB42" s="127"/>
      <c r="AC42" s="127">
        <f>Y38/($Y$37+$Y$38)*100</f>
        <v>19.458128078817737</v>
      </c>
      <c r="AD42" s="127"/>
      <c r="AE42" s="127"/>
      <c r="AF42" s="127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7" t="s">
        <v>38</v>
      </c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39</v>
      </c>
      <c r="T44" s="127"/>
      <c r="U44" s="127">
        <v>0</v>
      </c>
      <c r="V44" s="127">
        <v>0</v>
      </c>
      <c r="W44" s="127">
        <v>0</v>
      </c>
      <c r="X44" s="129">
        <v>0</v>
      </c>
      <c r="Y44" s="129">
        <v>0</v>
      </c>
      <c r="Z44" s="127"/>
      <c r="AA44" s="127"/>
      <c r="AB44" s="127"/>
      <c r="AC44" s="127"/>
      <c r="AD44" s="127"/>
      <c r="AE44" s="127"/>
      <c r="AF44" s="127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40</v>
      </c>
      <c r="T45" s="127"/>
      <c r="U45" s="127">
        <v>0</v>
      </c>
      <c r="V45" s="127">
        <v>0</v>
      </c>
      <c r="W45" s="127">
        <v>0</v>
      </c>
      <c r="X45" s="129">
        <v>0</v>
      </c>
      <c r="Y45" s="129">
        <v>0</v>
      </c>
      <c r="Z45" s="127"/>
      <c r="AA45" s="127"/>
      <c r="AB45" s="127"/>
      <c r="AC45" s="127"/>
      <c r="AD45" s="127"/>
      <c r="AE45" s="127"/>
      <c r="AF45" s="127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41</v>
      </c>
      <c r="T46" s="127"/>
      <c r="U46" s="127">
        <v>0</v>
      </c>
      <c r="V46" s="127">
        <v>0</v>
      </c>
      <c r="W46" s="127">
        <v>0</v>
      </c>
      <c r="X46" s="129">
        <v>8</v>
      </c>
      <c r="Y46" s="129">
        <v>10</v>
      </c>
      <c r="Z46" s="127"/>
      <c r="AA46" s="127"/>
      <c r="AB46" s="127"/>
      <c r="AC46" s="127"/>
      <c r="AD46" s="127"/>
      <c r="AE46" s="127"/>
      <c r="AF46" s="127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42</v>
      </c>
      <c r="T47" s="127"/>
      <c r="U47" s="127">
        <v>0</v>
      </c>
      <c r="V47" s="127">
        <v>0</v>
      </c>
      <c r="W47" s="127">
        <v>0</v>
      </c>
      <c r="X47" s="129">
        <v>23</v>
      </c>
      <c r="Y47" s="129">
        <v>14</v>
      </c>
      <c r="Z47" s="127"/>
      <c r="AA47" s="127"/>
      <c r="AB47" s="127"/>
      <c r="AC47" s="127"/>
      <c r="AD47" s="127"/>
      <c r="AE47" s="127"/>
      <c r="AF47" s="127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7" t="s">
        <v>43</v>
      </c>
      <c r="T48" s="127"/>
      <c r="U48" s="127">
        <v>0</v>
      </c>
      <c r="V48" s="127">
        <v>0</v>
      </c>
      <c r="W48" s="127">
        <v>0</v>
      </c>
      <c r="X48" s="129">
        <v>45</v>
      </c>
      <c r="Y48" s="129">
        <v>51</v>
      </c>
      <c r="Z48" s="127"/>
      <c r="AA48" s="127"/>
      <c r="AB48" s="127"/>
      <c r="AC48" s="127"/>
      <c r="AD48" s="127"/>
      <c r="AE48" s="127"/>
      <c r="AF48" s="127"/>
    </row>
    <row r="49" spans="1:32" ht="15" customHeight="1" x14ac:dyDescent="0.25">
      <c r="A49" s="90" t="str">
        <f>"Number of jobs by age and sex of job holders in "&amp;'Table 13.10'!S1&amp;" ("&amp;'Table 13.10'!Y2&amp;") *"</f>
        <v>Number of jobs by age and sex of job holders in MacDonnell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7" t="s">
        <v>44</v>
      </c>
      <c r="T49" s="127"/>
      <c r="U49" s="127">
        <v>0</v>
      </c>
      <c r="V49" s="127">
        <v>0</v>
      </c>
      <c r="W49" s="127">
        <v>0</v>
      </c>
      <c r="X49" s="129">
        <v>48</v>
      </c>
      <c r="Y49" s="129">
        <v>63</v>
      </c>
      <c r="Z49" s="127"/>
      <c r="AA49" s="127"/>
      <c r="AB49" s="127"/>
      <c r="AC49" s="127"/>
      <c r="AD49" s="127"/>
      <c r="AE49" s="127"/>
      <c r="AF49" s="127"/>
    </row>
    <row r="50" spans="1:32" ht="15" customHeight="1" x14ac:dyDescent="0.25">
      <c r="A50" s="5"/>
      <c r="S50" s="127" t="s">
        <v>45</v>
      </c>
      <c r="T50" s="127"/>
      <c r="U50" s="127">
        <v>0</v>
      </c>
      <c r="V50" s="127">
        <v>0</v>
      </c>
      <c r="W50" s="127">
        <v>0</v>
      </c>
      <c r="X50" s="129">
        <v>22</v>
      </c>
      <c r="Y50" s="129">
        <v>23</v>
      </c>
      <c r="Z50" s="127"/>
      <c r="AA50" s="127"/>
      <c r="AB50" s="127"/>
      <c r="AC50" s="127"/>
      <c r="AD50" s="127"/>
      <c r="AE50" s="127"/>
      <c r="AF50" s="127"/>
    </row>
    <row r="51" spans="1:32" ht="15" customHeight="1" x14ac:dyDescent="0.25">
      <c r="S51" s="127" t="s">
        <v>46</v>
      </c>
      <c r="T51" s="127"/>
      <c r="U51" s="127">
        <v>0</v>
      </c>
      <c r="V51" s="127">
        <v>0</v>
      </c>
      <c r="W51" s="127">
        <v>0</v>
      </c>
      <c r="X51" s="129">
        <v>20</v>
      </c>
      <c r="Y51" s="129">
        <v>33</v>
      </c>
      <c r="Z51" s="127"/>
      <c r="AA51" s="127"/>
      <c r="AB51" s="127"/>
      <c r="AC51" s="127"/>
      <c r="AD51" s="127"/>
      <c r="AE51" s="127"/>
      <c r="AF51" s="127"/>
    </row>
    <row r="52" spans="1:32" ht="15" customHeight="1" x14ac:dyDescent="0.25">
      <c r="A52" s="3"/>
      <c r="B52" s="3"/>
      <c r="C52" s="3"/>
      <c r="D52" s="4"/>
      <c r="E52" s="8"/>
      <c r="S52" s="127" t="s">
        <v>47</v>
      </c>
      <c r="T52" s="127"/>
      <c r="U52" s="127">
        <v>0</v>
      </c>
      <c r="V52" s="127">
        <v>0</v>
      </c>
      <c r="W52" s="127">
        <v>0</v>
      </c>
      <c r="X52" s="129">
        <v>17</v>
      </c>
      <c r="Y52" s="129">
        <v>27</v>
      </c>
      <c r="Z52" s="127"/>
      <c r="AA52" s="127"/>
      <c r="AB52" s="127"/>
      <c r="AC52" s="127"/>
      <c r="AD52" s="127"/>
      <c r="AE52" s="127"/>
      <c r="AF52" s="127"/>
    </row>
    <row r="53" spans="1:32" ht="15" customHeight="1" x14ac:dyDescent="0.25">
      <c r="A53" s="3"/>
      <c r="B53" s="3"/>
      <c r="C53" s="3"/>
      <c r="D53" s="4"/>
      <c r="E53" s="8"/>
      <c r="S53" s="127" t="s">
        <v>48</v>
      </c>
      <c r="T53" s="127"/>
      <c r="U53" s="127">
        <v>0</v>
      </c>
      <c r="V53" s="127">
        <v>0</v>
      </c>
      <c r="W53" s="127">
        <v>0</v>
      </c>
      <c r="X53" s="129">
        <v>24</v>
      </c>
      <c r="Y53" s="129">
        <v>23</v>
      </c>
      <c r="Z53" s="127"/>
      <c r="AA53" s="127"/>
      <c r="AB53" s="127"/>
      <c r="AC53" s="127"/>
      <c r="AD53" s="127"/>
      <c r="AE53" s="127"/>
      <c r="AF53" s="127"/>
    </row>
    <row r="54" spans="1:32" ht="15" customHeight="1" x14ac:dyDescent="0.25">
      <c r="A54" s="3"/>
      <c r="B54" s="3"/>
      <c r="C54" s="3"/>
      <c r="D54" s="4"/>
      <c r="E54" s="8"/>
      <c r="S54" s="127" t="s">
        <v>49</v>
      </c>
      <c r="T54" s="127"/>
      <c r="U54" s="127">
        <v>0</v>
      </c>
      <c r="V54" s="127">
        <v>0</v>
      </c>
      <c r="W54" s="127">
        <v>0</v>
      </c>
      <c r="X54" s="129">
        <v>15</v>
      </c>
      <c r="Y54" s="129">
        <v>19</v>
      </c>
      <c r="Z54" s="127"/>
      <c r="AA54" s="127"/>
      <c r="AB54" s="127"/>
      <c r="AC54" s="127"/>
      <c r="AD54" s="127"/>
      <c r="AE54" s="127"/>
      <c r="AF54" s="127"/>
    </row>
    <row r="55" spans="1:32" ht="15" customHeight="1" x14ac:dyDescent="0.25">
      <c r="A55" s="1"/>
      <c r="B55" s="1"/>
      <c r="C55" s="1"/>
      <c r="D55" s="1"/>
      <c r="E55" s="1"/>
      <c r="S55" s="127" t="s">
        <v>50</v>
      </c>
      <c r="T55" s="127"/>
      <c r="U55" s="127">
        <v>0</v>
      </c>
      <c r="V55" s="127">
        <v>0</v>
      </c>
      <c r="W55" s="127">
        <v>0</v>
      </c>
      <c r="X55" s="129">
        <v>9</v>
      </c>
      <c r="Y55" s="129">
        <v>10</v>
      </c>
      <c r="Z55" s="127"/>
      <c r="AA55" s="127"/>
      <c r="AB55" s="127"/>
      <c r="AC55" s="127"/>
      <c r="AD55" s="127"/>
      <c r="AE55" s="127"/>
      <c r="AF55" s="127"/>
    </row>
    <row r="56" spans="1:32" ht="15" customHeight="1" x14ac:dyDescent="0.25">
      <c r="A56" s="9"/>
      <c r="B56" s="3"/>
      <c r="C56" s="3"/>
      <c r="D56" s="3"/>
      <c r="E56" s="3"/>
      <c r="S56" s="127" t="s">
        <v>51</v>
      </c>
      <c r="T56" s="127"/>
      <c r="U56" s="127">
        <v>0</v>
      </c>
      <c r="V56" s="127">
        <v>0</v>
      </c>
      <c r="W56" s="127">
        <v>0</v>
      </c>
      <c r="X56" s="129">
        <v>9</v>
      </c>
      <c r="Y56" s="129">
        <v>9</v>
      </c>
      <c r="Z56" s="127"/>
      <c r="AA56" s="127"/>
      <c r="AB56" s="127"/>
      <c r="AC56" s="127"/>
      <c r="AD56" s="127"/>
      <c r="AE56" s="127"/>
      <c r="AF56" s="127"/>
    </row>
    <row r="57" spans="1:32" ht="15" customHeight="1" x14ac:dyDescent="0.25">
      <c r="A57" s="3"/>
      <c r="B57" s="3"/>
      <c r="C57" s="3"/>
      <c r="D57" s="3"/>
      <c r="E57" s="3"/>
      <c r="S57" s="127" t="s">
        <v>52</v>
      </c>
      <c r="T57" s="127"/>
      <c r="U57" s="127">
        <v>0</v>
      </c>
      <c r="V57" s="127">
        <v>0</v>
      </c>
      <c r="W57" s="127">
        <v>0</v>
      </c>
      <c r="X57" s="129">
        <v>0</v>
      </c>
      <c r="Y57" s="129">
        <v>0</v>
      </c>
      <c r="Z57" s="127"/>
      <c r="AA57" s="127"/>
      <c r="AB57" s="127"/>
      <c r="AC57" s="127"/>
      <c r="AD57" s="127"/>
      <c r="AE57" s="127"/>
      <c r="AF57" s="127"/>
    </row>
    <row r="58" spans="1:32" ht="15" customHeight="1" x14ac:dyDescent="0.25">
      <c r="A58" s="3"/>
      <c r="B58" s="3"/>
      <c r="C58" s="3"/>
      <c r="D58" s="10"/>
      <c r="E58" s="8"/>
      <c r="S58" s="127" t="s">
        <v>53</v>
      </c>
      <c r="T58" s="127"/>
      <c r="U58" s="127">
        <v>0</v>
      </c>
      <c r="V58" s="127">
        <v>0</v>
      </c>
      <c r="W58" s="127">
        <v>0</v>
      </c>
      <c r="X58" s="129">
        <v>0</v>
      </c>
      <c r="Y58" s="129">
        <v>0</v>
      </c>
      <c r="Z58" s="127"/>
      <c r="AA58" s="127"/>
      <c r="AB58" s="127"/>
      <c r="AC58" s="127"/>
      <c r="AD58" s="127"/>
      <c r="AE58" s="127"/>
      <c r="AF58" s="127"/>
    </row>
    <row r="59" spans="1:32" ht="15" customHeight="1" x14ac:dyDescent="0.25">
      <c r="A59" s="3"/>
      <c r="B59" s="3"/>
      <c r="C59" s="3"/>
      <c r="D59" s="10"/>
      <c r="E59" s="8"/>
      <c r="S59" s="127" t="s">
        <v>54</v>
      </c>
      <c r="T59" s="127"/>
      <c r="U59" s="127">
        <v>0</v>
      </c>
      <c r="V59" s="127">
        <v>0</v>
      </c>
      <c r="W59" s="127">
        <v>0</v>
      </c>
      <c r="X59" s="129">
        <v>0</v>
      </c>
      <c r="Y59" s="129">
        <v>0</v>
      </c>
      <c r="Z59" s="127"/>
      <c r="AA59" s="127"/>
      <c r="AB59" s="127"/>
      <c r="AC59" s="127"/>
      <c r="AD59" s="127"/>
      <c r="AE59" s="127"/>
      <c r="AF59" s="127"/>
    </row>
    <row r="60" spans="1:32" ht="15" customHeight="1" x14ac:dyDescent="0.25">
      <c r="A60" s="3"/>
      <c r="B60" s="3"/>
      <c r="C60" s="3"/>
      <c r="D60" s="10"/>
      <c r="E60" s="8"/>
      <c r="S60" s="127" t="s">
        <v>55</v>
      </c>
      <c r="T60" s="127"/>
      <c r="U60" s="127">
        <v>0</v>
      </c>
      <c r="V60" s="127">
        <v>0</v>
      </c>
      <c r="W60" s="127">
        <v>0</v>
      </c>
      <c r="X60" s="129">
        <v>0</v>
      </c>
      <c r="Y60" s="129">
        <v>0</v>
      </c>
      <c r="Z60" s="127"/>
      <c r="AA60" s="127"/>
      <c r="AB60" s="127"/>
      <c r="AC60" s="127"/>
      <c r="AD60" s="127"/>
      <c r="AE60" s="127"/>
      <c r="AF60" s="127"/>
    </row>
    <row r="61" spans="1:32" ht="15" customHeight="1" x14ac:dyDescent="0.25">
      <c r="S61" s="127" t="s">
        <v>56</v>
      </c>
      <c r="T61" s="127"/>
      <c r="U61" s="127">
        <v>0</v>
      </c>
      <c r="V61" s="127">
        <v>0</v>
      </c>
      <c r="W61" s="127">
        <v>0</v>
      </c>
      <c r="X61" s="129">
        <v>246</v>
      </c>
      <c r="Y61" s="129">
        <v>281</v>
      </c>
      <c r="Z61" s="127"/>
      <c r="AA61" s="127"/>
      <c r="AB61" s="127"/>
      <c r="AC61" s="127"/>
      <c r="AD61" s="127"/>
      <c r="AE61" s="127"/>
      <c r="AF61" s="127"/>
    </row>
    <row r="62" spans="1:32" x14ac:dyDescent="0.25">
      <c r="S62" s="127" t="s">
        <v>57</v>
      </c>
      <c r="T62" s="127"/>
      <c r="U62" s="127"/>
      <c r="V62" s="127"/>
      <c r="W62" s="127"/>
      <c r="X62" s="129"/>
      <c r="Y62" s="129"/>
      <c r="Z62" s="127"/>
      <c r="AA62" s="127"/>
      <c r="AB62" s="127"/>
      <c r="AC62" s="127"/>
      <c r="AD62" s="127"/>
      <c r="AE62" s="127"/>
      <c r="AF62" s="127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7" t="s">
        <v>39</v>
      </c>
      <c r="T63" s="127"/>
      <c r="U63" s="127">
        <v>0</v>
      </c>
      <c r="V63" s="127">
        <v>0</v>
      </c>
      <c r="W63" s="127">
        <v>0</v>
      </c>
      <c r="X63" s="129">
        <v>0</v>
      </c>
      <c r="Y63" s="129">
        <v>0</v>
      </c>
      <c r="Z63" s="127"/>
      <c r="AA63" s="127"/>
      <c r="AB63" s="127"/>
      <c r="AC63" s="127"/>
      <c r="AD63" s="127"/>
      <c r="AE63" s="127"/>
      <c r="AF63" s="127"/>
    </row>
    <row r="64" spans="1:32" ht="15.75" customHeight="1" x14ac:dyDescent="0.25">
      <c r="A64" s="90" t="str">
        <f>"Number of employed persons per occupation of main job by sex in "&amp;'Table 13.10'!S1&amp;" ("&amp;'Table 13.10'!Y2&amp;") *"</f>
        <v>Number of employed persons per occupation of main job by sex in MacDonnell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7" t="s">
        <v>40</v>
      </c>
      <c r="T64" s="127"/>
      <c r="U64" s="127">
        <v>0</v>
      </c>
      <c r="V64" s="127">
        <v>0</v>
      </c>
      <c r="W64" s="127">
        <v>0</v>
      </c>
      <c r="X64" s="129">
        <v>4</v>
      </c>
      <c r="Y64" s="129">
        <v>5</v>
      </c>
      <c r="Z64" s="127"/>
      <c r="AA64" s="127"/>
      <c r="AB64" s="127"/>
      <c r="AC64" s="127"/>
      <c r="AD64" s="127"/>
      <c r="AE64" s="127"/>
      <c r="AF64" s="127"/>
    </row>
    <row r="65" spans="19:32" x14ac:dyDescent="0.25">
      <c r="S65" s="127" t="s">
        <v>41</v>
      </c>
      <c r="T65" s="127"/>
      <c r="U65" s="127">
        <v>0</v>
      </c>
      <c r="V65" s="127">
        <v>0</v>
      </c>
      <c r="W65" s="127">
        <v>0</v>
      </c>
      <c r="X65" s="129">
        <v>9</v>
      </c>
      <c r="Y65" s="129">
        <v>5</v>
      </c>
      <c r="Z65" s="127"/>
      <c r="AA65" s="127"/>
      <c r="AB65" s="127"/>
      <c r="AC65" s="127"/>
      <c r="AD65" s="127"/>
      <c r="AE65" s="127"/>
      <c r="AF65" s="127"/>
    </row>
    <row r="66" spans="19:32" x14ac:dyDescent="0.25">
      <c r="S66" s="127" t="s">
        <v>42</v>
      </c>
      <c r="T66" s="127"/>
      <c r="U66" s="127">
        <v>0</v>
      </c>
      <c r="V66" s="127">
        <v>0</v>
      </c>
      <c r="W66" s="127">
        <v>0</v>
      </c>
      <c r="X66" s="129">
        <v>32</v>
      </c>
      <c r="Y66" s="129">
        <v>20</v>
      </c>
      <c r="Z66" s="127"/>
      <c r="AA66" s="127"/>
      <c r="AB66" s="127"/>
      <c r="AC66" s="127"/>
      <c r="AD66" s="127"/>
      <c r="AE66" s="127"/>
      <c r="AF66" s="127"/>
    </row>
    <row r="67" spans="19:32" x14ac:dyDescent="0.25">
      <c r="S67" s="127" t="s">
        <v>43</v>
      </c>
      <c r="T67" s="127"/>
      <c r="U67" s="127">
        <v>0</v>
      </c>
      <c r="V67" s="127">
        <v>0</v>
      </c>
      <c r="W67" s="127">
        <v>0</v>
      </c>
      <c r="X67" s="129">
        <v>44</v>
      </c>
      <c r="Y67" s="129">
        <v>71</v>
      </c>
      <c r="Z67" s="127"/>
      <c r="AA67" s="127"/>
      <c r="AB67" s="127"/>
      <c r="AC67" s="127"/>
      <c r="AD67" s="127"/>
      <c r="AE67" s="127"/>
      <c r="AF67" s="127"/>
    </row>
    <row r="68" spans="19:32" x14ac:dyDescent="0.25">
      <c r="S68" s="127" t="s">
        <v>44</v>
      </c>
      <c r="T68" s="127"/>
      <c r="U68" s="127">
        <v>0</v>
      </c>
      <c r="V68" s="127">
        <v>0</v>
      </c>
      <c r="W68" s="127">
        <v>0</v>
      </c>
      <c r="X68" s="129">
        <v>39</v>
      </c>
      <c r="Y68" s="129">
        <v>45</v>
      </c>
      <c r="Z68" s="127"/>
      <c r="AA68" s="127"/>
      <c r="AB68" s="127"/>
      <c r="AC68" s="127"/>
      <c r="AD68" s="127"/>
      <c r="AE68" s="127"/>
      <c r="AF68" s="127"/>
    </row>
    <row r="69" spans="19:32" x14ac:dyDescent="0.25">
      <c r="S69" s="127" t="s">
        <v>45</v>
      </c>
      <c r="T69" s="127"/>
      <c r="U69" s="127">
        <v>0</v>
      </c>
      <c r="V69" s="127">
        <v>0</v>
      </c>
      <c r="W69" s="127">
        <v>0</v>
      </c>
      <c r="X69" s="129">
        <v>43</v>
      </c>
      <c r="Y69" s="129">
        <v>26</v>
      </c>
      <c r="Z69" s="127"/>
      <c r="AA69" s="127"/>
      <c r="AB69" s="127"/>
      <c r="AC69" s="127"/>
      <c r="AD69" s="127"/>
      <c r="AE69" s="127"/>
      <c r="AF69" s="127"/>
    </row>
    <row r="70" spans="19:32" x14ac:dyDescent="0.25">
      <c r="S70" s="127" t="s">
        <v>46</v>
      </c>
      <c r="T70" s="127"/>
      <c r="U70" s="127">
        <v>0</v>
      </c>
      <c r="V70" s="127">
        <v>0</v>
      </c>
      <c r="W70" s="127">
        <v>0</v>
      </c>
      <c r="X70" s="129">
        <v>24</v>
      </c>
      <c r="Y70" s="129">
        <v>29</v>
      </c>
      <c r="Z70" s="127"/>
      <c r="AA70" s="127"/>
      <c r="AB70" s="127"/>
      <c r="AC70" s="127"/>
      <c r="AD70" s="127"/>
      <c r="AE70" s="127"/>
      <c r="AF70" s="127"/>
    </row>
    <row r="71" spans="19:32" x14ac:dyDescent="0.25">
      <c r="S71" s="127" t="s">
        <v>47</v>
      </c>
      <c r="T71" s="127"/>
      <c r="U71" s="127">
        <v>0</v>
      </c>
      <c r="V71" s="127">
        <v>0</v>
      </c>
      <c r="W71" s="127">
        <v>0</v>
      </c>
      <c r="X71" s="129">
        <v>41</v>
      </c>
      <c r="Y71" s="129">
        <v>26</v>
      </c>
      <c r="Z71" s="127"/>
      <c r="AA71" s="127"/>
      <c r="AB71" s="127"/>
      <c r="AC71" s="127"/>
      <c r="AD71" s="127"/>
      <c r="AE71" s="127"/>
      <c r="AF71" s="127"/>
    </row>
    <row r="72" spans="19:32" x14ac:dyDescent="0.25">
      <c r="S72" s="127" t="s">
        <v>48</v>
      </c>
      <c r="T72" s="127"/>
      <c r="U72" s="127">
        <v>0</v>
      </c>
      <c r="V72" s="127">
        <v>0</v>
      </c>
      <c r="W72" s="127">
        <v>0</v>
      </c>
      <c r="X72" s="129">
        <v>17</v>
      </c>
      <c r="Y72" s="129">
        <v>18</v>
      </c>
      <c r="Z72" s="127"/>
      <c r="AA72" s="127"/>
      <c r="AB72" s="127"/>
      <c r="AC72" s="127"/>
      <c r="AD72" s="127"/>
      <c r="AE72" s="127"/>
      <c r="AF72" s="127"/>
    </row>
    <row r="73" spans="19:32" x14ac:dyDescent="0.25">
      <c r="S73" s="127" t="s">
        <v>49</v>
      </c>
      <c r="T73" s="127"/>
      <c r="U73" s="127">
        <v>0</v>
      </c>
      <c r="V73" s="127">
        <v>0</v>
      </c>
      <c r="W73" s="127">
        <v>0</v>
      </c>
      <c r="X73" s="129">
        <v>36</v>
      </c>
      <c r="Y73" s="129">
        <v>38</v>
      </c>
      <c r="Z73" s="127"/>
      <c r="AA73" s="127"/>
      <c r="AB73" s="127"/>
      <c r="AC73" s="127"/>
      <c r="AD73" s="127"/>
      <c r="AE73" s="127"/>
      <c r="AF73" s="127"/>
    </row>
    <row r="74" spans="19:32" x14ac:dyDescent="0.25">
      <c r="S74" s="127" t="s">
        <v>50</v>
      </c>
      <c r="T74" s="127"/>
      <c r="U74" s="127">
        <v>0</v>
      </c>
      <c r="V74" s="127">
        <v>0</v>
      </c>
      <c r="W74" s="127">
        <v>0</v>
      </c>
      <c r="X74" s="129">
        <v>11</v>
      </c>
      <c r="Y74" s="129">
        <v>16</v>
      </c>
      <c r="Z74" s="127"/>
      <c r="AA74" s="127"/>
      <c r="AB74" s="127"/>
      <c r="AC74" s="127"/>
      <c r="AD74" s="127"/>
      <c r="AE74" s="127"/>
      <c r="AF74" s="127"/>
    </row>
    <row r="75" spans="19:32" x14ac:dyDescent="0.25">
      <c r="S75" s="127" t="s">
        <v>51</v>
      </c>
      <c r="T75" s="127"/>
      <c r="U75" s="127">
        <v>0</v>
      </c>
      <c r="V75" s="127">
        <v>0</v>
      </c>
      <c r="W75" s="127">
        <v>0</v>
      </c>
      <c r="X75" s="129">
        <v>11</v>
      </c>
      <c r="Y75" s="129">
        <v>6</v>
      </c>
      <c r="Z75" s="127"/>
      <c r="AA75" s="127"/>
      <c r="AB75" s="127"/>
      <c r="AC75" s="127"/>
      <c r="AD75" s="127"/>
      <c r="AE75" s="127"/>
      <c r="AF75" s="127"/>
    </row>
    <row r="76" spans="19:32" x14ac:dyDescent="0.25">
      <c r="S76" s="127" t="s">
        <v>52</v>
      </c>
      <c r="T76" s="127"/>
      <c r="U76" s="127">
        <v>0</v>
      </c>
      <c r="V76" s="127">
        <v>0</v>
      </c>
      <c r="W76" s="127">
        <v>0</v>
      </c>
      <c r="X76" s="129">
        <v>0</v>
      </c>
      <c r="Y76" s="129">
        <v>3</v>
      </c>
      <c r="Z76" s="127"/>
      <c r="AA76" s="127"/>
      <c r="AB76" s="127"/>
      <c r="AC76" s="127"/>
      <c r="AD76" s="127"/>
      <c r="AE76" s="127"/>
      <c r="AF76" s="127"/>
    </row>
    <row r="77" spans="19:32" x14ac:dyDescent="0.25">
      <c r="S77" s="127" t="s">
        <v>53</v>
      </c>
      <c r="T77" s="127"/>
      <c r="U77" s="127">
        <v>0</v>
      </c>
      <c r="V77" s="127">
        <v>0</v>
      </c>
      <c r="W77" s="127">
        <v>0</v>
      </c>
      <c r="X77" s="129">
        <v>0</v>
      </c>
      <c r="Y77" s="129">
        <v>0</v>
      </c>
      <c r="Z77" s="127"/>
      <c r="AA77" s="127"/>
      <c r="AB77" s="127"/>
      <c r="AC77" s="127"/>
      <c r="AD77" s="127"/>
      <c r="AE77" s="127"/>
      <c r="AF77" s="127"/>
    </row>
    <row r="78" spans="19:32" x14ac:dyDescent="0.25">
      <c r="S78" s="127" t="s">
        <v>54</v>
      </c>
      <c r="T78" s="127"/>
      <c r="U78" s="127">
        <v>0</v>
      </c>
      <c r="V78" s="127">
        <v>0</v>
      </c>
      <c r="W78" s="127">
        <v>0</v>
      </c>
      <c r="X78" s="129">
        <v>0</v>
      </c>
      <c r="Y78" s="129">
        <v>0</v>
      </c>
      <c r="Z78" s="127"/>
      <c r="AA78" s="127"/>
      <c r="AB78" s="127"/>
      <c r="AC78" s="127"/>
      <c r="AD78" s="127"/>
      <c r="AE78" s="127"/>
      <c r="AF78" s="127"/>
    </row>
    <row r="79" spans="19:32" x14ac:dyDescent="0.25">
      <c r="S79" s="127" t="s">
        <v>55</v>
      </c>
      <c r="T79" s="127"/>
      <c r="U79" s="127">
        <v>0</v>
      </c>
      <c r="V79" s="127">
        <v>0</v>
      </c>
      <c r="W79" s="127">
        <v>0</v>
      </c>
      <c r="X79" s="129">
        <v>0</v>
      </c>
      <c r="Y79" s="129">
        <v>0</v>
      </c>
      <c r="Z79" s="127"/>
      <c r="AA79" s="127"/>
      <c r="AB79" s="127"/>
      <c r="AC79" s="127"/>
      <c r="AD79" s="127"/>
      <c r="AE79" s="127"/>
      <c r="AF79" s="127"/>
    </row>
    <row r="80" spans="19:32" x14ac:dyDescent="0.25">
      <c r="S80" s="127" t="s">
        <v>56</v>
      </c>
      <c r="T80" s="127"/>
      <c r="U80" s="127">
        <v>0</v>
      </c>
      <c r="V80" s="127">
        <v>0</v>
      </c>
      <c r="W80" s="127">
        <v>0</v>
      </c>
      <c r="X80" s="129">
        <v>312</v>
      </c>
      <c r="Y80" s="129">
        <v>311</v>
      </c>
      <c r="Z80" s="127"/>
      <c r="AA80" s="127"/>
      <c r="AB80" s="127"/>
      <c r="AC80" s="127"/>
      <c r="AD80" s="127"/>
      <c r="AE80" s="127"/>
      <c r="AF80" s="127"/>
    </row>
    <row r="81" spans="1:32" x14ac:dyDescent="0.25">
      <c r="S81" s="127" t="s">
        <v>58</v>
      </c>
      <c r="T81" s="127"/>
      <c r="U81" s="127"/>
      <c r="V81" s="127"/>
      <c r="W81" s="127"/>
      <c r="X81" s="129"/>
      <c r="Y81" s="129"/>
      <c r="Z81" s="127"/>
      <c r="AA81" s="127"/>
      <c r="AB81" s="127"/>
      <c r="AC81" s="127"/>
      <c r="AD81" s="127"/>
      <c r="AE81" s="127"/>
      <c r="AF81" s="127"/>
    </row>
    <row r="82" spans="1:32" ht="15.75" customHeight="1" x14ac:dyDescent="0.25">
      <c r="A82" s="93"/>
      <c r="B82" s="93"/>
      <c r="C82" s="120" t="str">
        <f>'Table 13.10'!S1</f>
        <v>MacDonnell</v>
      </c>
      <c r="D82" s="120"/>
      <c r="E82" s="120"/>
      <c r="F82" s="120"/>
      <c r="G82" s="120"/>
      <c r="H82" s="94"/>
      <c r="I82" s="94"/>
      <c r="J82" s="121" t="str">
        <f>'State data for spotlight'!A1</f>
        <v>Northern Territory</v>
      </c>
      <c r="K82" s="121"/>
      <c r="L82" s="121"/>
      <c r="M82" s="121"/>
      <c r="N82" s="121"/>
      <c r="O82" s="121"/>
      <c r="S82" s="127" t="s">
        <v>38</v>
      </c>
      <c r="T82" s="127"/>
      <c r="U82" s="127"/>
      <c r="V82" s="127"/>
      <c r="W82" s="127"/>
      <c r="X82" s="129"/>
      <c r="Y82" s="129"/>
      <c r="Z82" s="127"/>
      <c r="AA82" s="127"/>
      <c r="AB82" s="127"/>
      <c r="AC82" s="127"/>
      <c r="AD82" s="127"/>
      <c r="AE82" s="127"/>
      <c r="AF82" s="127"/>
    </row>
    <row r="83" spans="1:32" ht="15" customHeight="1" x14ac:dyDescent="0.25">
      <c r="A83" s="93"/>
      <c r="B83" s="93"/>
      <c r="C83" s="95"/>
      <c r="D83" s="122" t="s">
        <v>2</v>
      </c>
      <c r="E83" s="122"/>
      <c r="F83" s="122" t="s">
        <v>2</v>
      </c>
      <c r="G83" s="122"/>
      <c r="H83" s="95"/>
      <c r="I83" s="95"/>
      <c r="J83" s="95"/>
      <c r="K83" s="95"/>
      <c r="L83" s="122" t="s">
        <v>2</v>
      </c>
      <c r="M83" s="122"/>
      <c r="N83" s="122" t="s">
        <v>2</v>
      </c>
      <c r="O83" s="122"/>
      <c r="S83" s="127" t="s">
        <v>59</v>
      </c>
      <c r="T83" s="127"/>
      <c r="U83" s="127">
        <v>0</v>
      </c>
      <c r="V83" s="127">
        <v>0</v>
      </c>
      <c r="W83" s="127">
        <v>0</v>
      </c>
      <c r="X83" s="129">
        <v>14</v>
      </c>
      <c r="Y83" s="129">
        <v>12</v>
      </c>
      <c r="Z83" s="127"/>
      <c r="AA83" s="127"/>
      <c r="AB83" s="127"/>
      <c r="AC83" s="127"/>
      <c r="AD83" s="127"/>
      <c r="AE83" s="127"/>
      <c r="AF83" s="127"/>
    </row>
    <row r="84" spans="1:32" ht="15" customHeight="1" x14ac:dyDescent="0.25">
      <c r="A84" s="93"/>
      <c r="B84" s="93"/>
      <c r="C84" s="113" t="s">
        <v>3</v>
      </c>
      <c r="D84" s="122" t="s">
        <v>4</v>
      </c>
      <c r="E84" s="122"/>
      <c r="F84" s="122" t="s">
        <v>114</v>
      </c>
      <c r="G84" s="122"/>
      <c r="H84" s="95"/>
      <c r="I84" s="95"/>
      <c r="J84" s="95"/>
      <c r="K84" s="113" t="s">
        <v>3</v>
      </c>
      <c r="L84" s="122" t="s">
        <v>4</v>
      </c>
      <c r="M84" s="122"/>
      <c r="N84" s="122" t="s">
        <v>114</v>
      </c>
      <c r="O84" s="122"/>
      <c r="S84" s="127" t="s">
        <v>60</v>
      </c>
      <c r="T84" s="127"/>
      <c r="U84" s="127">
        <v>0</v>
      </c>
      <c r="V84" s="127">
        <v>0</v>
      </c>
      <c r="W84" s="127">
        <v>0</v>
      </c>
      <c r="X84" s="129">
        <v>15</v>
      </c>
      <c r="Y84" s="129">
        <v>23</v>
      </c>
      <c r="Z84" s="127"/>
      <c r="AA84" s="127"/>
      <c r="AB84" s="127"/>
      <c r="AC84" s="127"/>
      <c r="AD84" s="127"/>
      <c r="AE84" s="127"/>
      <c r="AF84" s="127"/>
    </row>
    <row r="85" spans="1:32" ht="15" customHeight="1" x14ac:dyDescent="0.25">
      <c r="A85" s="96" t="s">
        <v>5</v>
      </c>
      <c r="B85" s="96"/>
      <c r="C85" s="111" t="str">
        <f>'Table 13.10'!AA4</f>
        <v>592</v>
      </c>
      <c r="D85" s="97">
        <f>'Table 13.10'!AC4</f>
        <v>5.1509769094138624E-2</v>
      </c>
      <c r="E85" s="98">
        <f>'Table 13.10'!AC4</f>
        <v>5.1509769094138624E-2</v>
      </c>
      <c r="F85" s="97">
        <f>'Table 13.10'!AE4</f>
        <v>-0.13069016152716595</v>
      </c>
      <c r="G85" s="98">
        <f>'Table 13.10'!AE4</f>
        <v>-0.13069016152716595</v>
      </c>
      <c r="H85" s="112"/>
      <c r="I85" s="112"/>
      <c r="J85" s="124" t="str">
        <f>'State data for spotlight'!I4</f>
        <v>209,690</v>
      </c>
      <c r="K85" s="124"/>
      <c r="L85" s="97">
        <f>'State data for spotlight'!K4</f>
        <v>1.0515257243094212E-2</v>
      </c>
      <c r="M85" s="98">
        <f>'State data for spotlight'!K4</f>
        <v>1.0515257243094212E-2</v>
      </c>
      <c r="N85" s="97">
        <f>'State data for spotlight'!M4</f>
        <v>3.2350494045362499E-2</v>
      </c>
      <c r="O85" s="98">
        <f>'State data for spotlight'!M4</f>
        <v>3.2350494045362499E-2</v>
      </c>
      <c r="S85" s="127" t="s">
        <v>61</v>
      </c>
      <c r="T85" s="127"/>
      <c r="U85" s="127">
        <v>0</v>
      </c>
      <c r="V85" s="127">
        <v>0</v>
      </c>
      <c r="W85" s="127">
        <v>0</v>
      </c>
      <c r="X85" s="129">
        <v>4</v>
      </c>
      <c r="Y85" s="129">
        <v>11</v>
      </c>
      <c r="Z85" s="127"/>
      <c r="AA85" s="127"/>
      <c r="AB85" s="127"/>
      <c r="AC85" s="127"/>
      <c r="AD85" s="127"/>
      <c r="AE85" s="127"/>
      <c r="AF85" s="127"/>
    </row>
    <row r="86" spans="1:32" ht="15" customHeight="1" x14ac:dyDescent="0.25">
      <c r="A86" s="99" t="s">
        <v>6</v>
      </c>
      <c r="B86" s="96"/>
      <c r="C86" s="111" t="str">
        <f>'Table 13.10'!AA5</f>
        <v>281</v>
      </c>
      <c r="D86" s="97">
        <f>'Table 13.10'!AC5</f>
        <v>0.13306451612903225</v>
      </c>
      <c r="E86" s="98">
        <f>'Table 13.10'!AC5</f>
        <v>0.13306451612903225</v>
      </c>
      <c r="F86" s="97">
        <f>'Table 13.10'!AE5</f>
        <v>-8.7662337662337664E-2</v>
      </c>
      <c r="G86" s="98">
        <f>'Table 13.10'!AE5</f>
        <v>-8.7662337662337664E-2</v>
      </c>
      <c r="H86" s="112"/>
      <c r="I86" s="112"/>
      <c r="J86" s="124" t="str">
        <f>'State data for spotlight'!I5</f>
        <v>110,876</v>
      </c>
      <c r="K86" s="124"/>
      <c r="L86" s="97">
        <f>'State data for spotlight'!K5</f>
        <v>3.0577719879136822E-3</v>
      </c>
      <c r="M86" s="98">
        <f>'State data for spotlight'!K5</f>
        <v>3.0577719879136822E-3</v>
      </c>
      <c r="N86" s="97">
        <f>'State data for spotlight'!M5</f>
        <v>3.6795990312415316E-2</v>
      </c>
      <c r="O86" s="98">
        <f>'State data for spotlight'!M5</f>
        <v>3.6795990312415316E-2</v>
      </c>
      <c r="S86" s="127" t="s">
        <v>62</v>
      </c>
      <c r="T86" s="127"/>
      <c r="U86" s="127">
        <v>0</v>
      </c>
      <c r="V86" s="127">
        <v>0</v>
      </c>
      <c r="W86" s="127">
        <v>0</v>
      </c>
      <c r="X86" s="129">
        <v>51</v>
      </c>
      <c r="Y86" s="129">
        <v>45</v>
      </c>
      <c r="Z86" s="127"/>
      <c r="AA86" s="127"/>
      <c r="AB86" s="127"/>
      <c r="AC86" s="127"/>
      <c r="AD86" s="127"/>
      <c r="AE86" s="127"/>
      <c r="AF86" s="127"/>
    </row>
    <row r="87" spans="1:32" ht="15" customHeight="1" x14ac:dyDescent="0.25">
      <c r="A87" s="99" t="s">
        <v>7</v>
      </c>
      <c r="B87" s="96"/>
      <c r="C87" s="111" t="str">
        <f>'Table 13.10'!AA6</f>
        <v>311</v>
      </c>
      <c r="D87" s="97">
        <f>'Table 13.10'!AC6</f>
        <v>-1.5822784810126556E-2</v>
      </c>
      <c r="E87" s="98">
        <f>'Table 13.10'!AC6</f>
        <v>-1.5822784810126556E-2</v>
      </c>
      <c r="F87" s="97">
        <f>'Table 13.10'!AE6</f>
        <v>-0.1594594594594595</v>
      </c>
      <c r="G87" s="98">
        <f>'Table 13.10'!AE6</f>
        <v>-0.1594594594594595</v>
      </c>
      <c r="H87" s="112"/>
      <c r="I87" s="112"/>
      <c r="J87" s="124" t="str">
        <f>'State data for spotlight'!I6</f>
        <v>98,814</v>
      </c>
      <c r="K87" s="124"/>
      <c r="L87" s="97">
        <f>'State data for spotlight'!K6</f>
        <v>1.9026699254400814E-2</v>
      </c>
      <c r="M87" s="98">
        <f>'State data for spotlight'!K6</f>
        <v>1.9026699254400814E-2</v>
      </c>
      <c r="N87" s="97">
        <f>'State data for spotlight'!M6</f>
        <v>2.7407515232173774E-2</v>
      </c>
      <c r="O87" s="98">
        <f>'State data for spotlight'!M6</f>
        <v>2.7407515232173774E-2</v>
      </c>
      <c r="S87" s="127" t="s">
        <v>63</v>
      </c>
      <c r="T87" s="127"/>
      <c r="U87" s="127">
        <v>0</v>
      </c>
      <c r="V87" s="127">
        <v>0</v>
      </c>
      <c r="W87" s="127">
        <v>0</v>
      </c>
      <c r="X87" s="129">
        <v>5</v>
      </c>
      <c r="Y87" s="129">
        <v>3</v>
      </c>
      <c r="Z87" s="127"/>
      <c r="AA87" s="127"/>
      <c r="AB87" s="127"/>
      <c r="AC87" s="127"/>
      <c r="AD87" s="127"/>
      <c r="AE87" s="127"/>
      <c r="AF87" s="127"/>
    </row>
    <row r="88" spans="1:32" ht="15" customHeight="1" x14ac:dyDescent="0.25">
      <c r="A88" s="96" t="s">
        <v>8</v>
      </c>
      <c r="B88" s="96"/>
      <c r="C88" s="111" t="str">
        <f>'Table 13.10'!AA7</f>
        <v>406</v>
      </c>
      <c r="D88" s="97">
        <f>'Table 13.10'!AC7</f>
        <v>3.8363171355498826E-2</v>
      </c>
      <c r="E88" s="98">
        <f>'Table 13.10'!AC7</f>
        <v>3.8363171355498826E-2</v>
      </c>
      <c r="F88" s="97">
        <f>'Table 13.10'!AE7</f>
        <v>-0.14526315789473687</v>
      </c>
      <c r="G88" s="98">
        <f>'Table 13.10'!AE7</f>
        <v>-0.14526315789473687</v>
      </c>
      <c r="H88" s="112"/>
      <c r="I88" s="112"/>
      <c r="J88" s="124" t="str">
        <f>'State data for spotlight'!I7</f>
        <v>138,628</v>
      </c>
      <c r="K88" s="124"/>
      <c r="L88" s="97">
        <f>'State data for spotlight'!K7</f>
        <v>8.5850648972702892E-3</v>
      </c>
      <c r="M88" s="98">
        <f>'State data for spotlight'!K7</f>
        <v>8.5850648972702892E-3</v>
      </c>
      <c r="N88" s="97">
        <f>'State data for spotlight'!M7</f>
        <v>5.1167728237792032E-2</v>
      </c>
      <c r="O88" s="98">
        <f>'State data for spotlight'!M7</f>
        <v>5.1167728237792032E-2</v>
      </c>
      <c r="S88" s="127" t="s">
        <v>64</v>
      </c>
      <c r="T88" s="127"/>
      <c r="U88" s="127">
        <v>0</v>
      </c>
      <c r="V88" s="127">
        <v>0</v>
      </c>
      <c r="W88" s="127">
        <v>0</v>
      </c>
      <c r="X88" s="129">
        <v>5</v>
      </c>
      <c r="Y88" s="129">
        <v>7</v>
      </c>
      <c r="Z88" s="127"/>
      <c r="AA88" s="127"/>
      <c r="AB88" s="127"/>
      <c r="AC88" s="127"/>
      <c r="AD88" s="127"/>
      <c r="AE88" s="127"/>
      <c r="AF88" s="127"/>
    </row>
    <row r="89" spans="1:32" ht="15" customHeight="1" x14ac:dyDescent="0.25">
      <c r="A89" s="96" t="s">
        <v>12</v>
      </c>
      <c r="B89" s="100"/>
      <c r="C89" s="111" t="str">
        <f>'Table 13.10'!AA37</f>
        <v>327</v>
      </c>
      <c r="D89" s="97">
        <f>'Table 13.10'!AC37</f>
        <v>6.514657980456029E-2</v>
      </c>
      <c r="E89" s="98">
        <f>'Table 13.10'!AC37</f>
        <v>6.514657980456029E-2</v>
      </c>
      <c r="F89" s="97">
        <f>'Table 13.10'!AE37</f>
        <v>-0.15938303341902316</v>
      </c>
      <c r="G89" s="98">
        <f>'Table 13.10'!AE37</f>
        <v>-0.15938303341902316</v>
      </c>
      <c r="H89" s="112"/>
      <c r="I89" s="112"/>
      <c r="J89" s="125" t="str">
        <f>'State data for spotlight'!I37</f>
        <v>112,170</v>
      </c>
      <c r="K89" s="125"/>
      <c r="L89" s="97">
        <f>'State data for spotlight'!K37</f>
        <v>-4.1637443514235262E-3</v>
      </c>
      <c r="M89" s="98">
        <f>'State data for spotlight'!K37</f>
        <v>-4.1637443514235262E-3</v>
      </c>
      <c r="N89" s="97">
        <f>'State data for spotlight'!M37</f>
        <v>4.0441517484463452E-2</v>
      </c>
      <c r="O89" s="98">
        <f>'State data for spotlight'!M37</f>
        <v>4.0441517484463452E-2</v>
      </c>
      <c r="S89" s="127" t="s">
        <v>65</v>
      </c>
      <c r="T89" s="127"/>
      <c r="U89" s="127">
        <v>0</v>
      </c>
      <c r="V89" s="127">
        <v>0</v>
      </c>
      <c r="W89" s="127">
        <v>0</v>
      </c>
      <c r="X89" s="129">
        <v>7</v>
      </c>
      <c r="Y89" s="129">
        <v>0</v>
      </c>
      <c r="Z89" s="127"/>
      <c r="AA89" s="127"/>
      <c r="AB89" s="127"/>
      <c r="AC89" s="127"/>
      <c r="AD89" s="127"/>
      <c r="AE89" s="127"/>
      <c r="AF89" s="127"/>
    </row>
    <row r="90" spans="1:32" ht="15" customHeight="1" x14ac:dyDescent="0.25">
      <c r="A90" s="101" t="s">
        <v>13</v>
      </c>
      <c r="B90" s="100"/>
      <c r="C90" s="111" t="str">
        <f>'Table 13.10'!AA38</f>
        <v>79</v>
      </c>
      <c r="D90" s="97">
        <f>'Table 13.10'!AC38</f>
        <v>0</v>
      </c>
      <c r="E90" s="98">
        <f>'Table 13.10'!AC38</f>
        <v>0</v>
      </c>
      <c r="F90" s="97">
        <f>'Table 13.10'!AE38</f>
        <v>-0.11235955056179781</v>
      </c>
      <c r="G90" s="98">
        <f>'Table 13.10'!AE38</f>
        <v>-0.11235955056179781</v>
      </c>
      <c r="H90" s="112"/>
      <c r="I90" s="112"/>
      <c r="J90" s="125" t="str">
        <f>'State data for spotlight'!I38</f>
        <v>26,458</v>
      </c>
      <c r="K90" s="125"/>
      <c r="L90" s="97">
        <f>'State data for spotlight'!K38</f>
        <v>6.6467814099721911E-2</v>
      </c>
      <c r="M90" s="98">
        <f>'State data for spotlight'!K38</f>
        <v>6.6467814099721911E-2</v>
      </c>
      <c r="N90" s="97">
        <f>'State data for spotlight'!M38</f>
        <v>9.9210635646032497E-2</v>
      </c>
      <c r="O90" s="98">
        <f>'State data for spotlight'!M38</f>
        <v>9.9210635646032497E-2</v>
      </c>
      <c r="S90" s="127" t="s">
        <v>66</v>
      </c>
      <c r="T90" s="127"/>
      <c r="U90" s="127">
        <v>0</v>
      </c>
      <c r="V90" s="127">
        <v>0</v>
      </c>
      <c r="W90" s="127">
        <v>0</v>
      </c>
      <c r="X90" s="129">
        <v>8</v>
      </c>
      <c r="Y90" s="129">
        <v>23</v>
      </c>
      <c r="Z90" s="127"/>
      <c r="AA90" s="127"/>
      <c r="AB90" s="127"/>
      <c r="AC90" s="127"/>
      <c r="AD90" s="127"/>
      <c r="AE90" s="127"/>
      <c r="AF90" s="127"/>
    </row>
    <row r="91" spans="1:32" ht="15" customHeight="1" x14ac:dyDescent="0.25">
      <c r="A91" s="99" t="s">
        <v>93</v>
      </c>
      <c r="B91" s="100"/>
      <c r="C91" s="111" t="str">
        <f>'Table 13.10'!AA114</f>
        <v>36</v>
      </c>
      <c r="D91" s="97">
        <f>'Table 13.10'!AC114</f>
        <v>0.125</v>
      </c>
      <c r="E91" s="98">
        <f>'Table 13.10'!AC114</f>
        <v>0.125</v>
      </c>
      <c r="F91" s="97">
        <f>'Table 13.10'!AE114</f>
        <v>5.8823529411764719E-2</v>
      </c>
      <c r="G91" s="98">
        <f>'Table 13.10'!AE114</f>
        <v>5.8823529411764719E-2</v>
      </c>
      <c r="H91" s="112"/>
      <c r="I91" s="112"/>
      <c r="J91" s="123" t="str">
        <f>'State data for spotlight'!I55</f>
        <v>12,910</v>
      </c>
      <c r="K91" s="123"/>
      <c r="L91" s="97">
        <f>'State data for spotlight'!K55</f>
        <v>6.6677683219036554E-2</v>
      </c>
      <c r="M91" s="98">
        <f>'State data for spotlight'!K55</f>
        <v>6.6677683219036554E-2</v>
      </c>
      <c r="N91" s="97">
        <f>'State data for spotlight'!M55</f>
        <v>0.17203812982296873</v>
      </c>
      <c r="O91" s="98">
        <f>'State data for spotlight'!M55</f>
        <v>0.17203812982296873</v>
      </c>
      <c r="S91" s="127" t="s">
        <v>56</v>
      </c>
      <c r="T91" s="127"/>
      <c r="U91" s="127">
        <v>0</v>
      </c>
      <c r="V91" s="127">
        <v>0</v>
      </c>
      <c r="W91" s="127">
        <v>0</v>
      </c>
      <c r="X91" s="129">
        <v>173</v>
      </c>
      <c r="Y91" s="129">
        <v>192</v>
      </c>
      <c r="Z91" s="127"/>
      <c r="AA91" s="127"/>
      <c r="AB91" s="127"/>
      <c r="AC91" s="127"/>
      <c r="AD91" s="127"/>
      <c r="AE91" s="127"/>
      <c r="AF91" s="127"/>
    </row>
    <row r="92" spans="1:32" ht="15" customHeight="1" x14ac:dyDescent="0.25">
      <c r="A92" s="99" t="s">
        <v>94</v>
      </c>
      <c r="B92" s="100"/>
      <c r="C92" s="111" t="str">
        <f>'Table 13.10'!AA115</f>
        <v>43</v>
      </c>
      <c r="D92" s="97">
        <f>'Table 13.10'!AC115</f>
        <v>-2.2727272727272707E-2</v>
      </c>
      <c r="E92" s="98">
        <f>'Table 13.10'!AC115</f>
        <v>-2.2727272727272707E-2</v>
      </c>
      <c r="F92" s="97">
        <f>'Table 13.10'!AE115</f>
        <v>-0.2321428571428571</v>
      </c>
      <c r="G92" s="98">
        <f>'Table 13.10'!AE115</f>
        <v>-0.2321428571428571</v>
      </c>
      <c r="H92" s="112"/>
      <c r="I92" s="112"/>
      <c r="J92" s="123" t="str">
        <f>'State data for spotlight'!I56</f>
        <v>13,548</v>
      </c>
      <c r="K92" s="123"/>
      <c r="L92" s="97">
        <f>'State data for spotlight'!K56</f>
        <v>6.6267904926806231E-2</v>
      </c>
      <c r="M92" s="98">
        <f>'State data for spotlight'!K56</f>
        <v>6.6267904926806231E-2</v>
      </c>
      <c r="N92" s="97">
        <f>'State data for spotlight'!M56</f>
        <v>3.7763309076981999E-2</v>
      </c>
      <c r="O92" s="98">
        <f>'State data for spotlight'!M56</f>
        <v>3.7763309076981999E-2</v>
      </c>
      <c r="S92" s="127" t="s">
        <v>57</v>
      </c>
      <c r="T92" s="127"/>
      <c r="U92" s="127"/>
      <c r="V92" s="127"/>
      <c r="W92" s="127"/>
      <c r="X92" s="129"/>
      <c r="Y92" s="129"/>
      <c r="Z92" s="127"/>
      <c r="AA92" s="127"/>
      <c r="AB92" s="127"/>
      <c r="AC92" s="127"/>
      <c r="AD92" s="127"/>
      <c r="AE92" s="127"/>
      <c r="AF92" s="127"/>
    </row>
    <row r="93" spans="1:32" ht="15" customHeight="1" x14ac:dyDescent="0.25">
      <c r="A93" s="96" t="s">
        <v>117</v>
      </c>
      <c r="B93" s="96"/>
      <c r="C93" s="111" t="str">
        <f>'Table 13.10'!AA8</f>
        <v>$19,986</v>
      </c>
      <c r="D93" s="97">
        <f>'Table 13.10'!AC8</f>
        <v>2.4954089296254534E-2</v>
      </c>
      <c r="E93" s="98">
        <f>'Table 13.10'!AC8</f>
        <v>2.4954089296254534E-2</v>
      </c>
      <c r="F93" s="97">
        <f>'Table 13.10'!AE8</f>
        <v>3.5779954394693281E-2</v>
      </c>
      <c r="G93" s="98">
        <f>'Table 13.10'!AE8</f>
        <v>3.5779954394693281E-2</v>
      </c>
      <c r="H93" s="112"/>
      <c r="I93" s="112"/>
      <c r="J93" s="112"/>
      <c r="K93" s="111" t="str">
        <f>'State data for spotlight'!I8</f>
        <v>$47,367</v>
      </c>
      <c r="L93" s="97">
        <f>'State data for spotlight'!K8</f>
        <v>-1.4136789390726823E-2</v>
      </c>
      <c r="M93" s="98">
        <f>'State data for spotlight'!K8</f>
        <v>-1.4136789390726823E-2</v>
      </c>
      <c r="N93" s="97">
        <f>'State data for spotlight'!M8</f>
        <v>0.12722329311534719</v>
      </c>
      <c r="O93" s="98">
        <f>'State data for spotlight'!M8</f>
        <v>0.12722329311534719</v>
      </c>
      <c r="S93" s="127" t="s">
        <v>59</v>
      </c>
      <c r="T93" s="127"/>
      <c r="U93" s="127">
        <v>0</v>
      </c>
      <c r="V93" s="127">
        <v>0</v>
      </c>
      <c r="W93" s="127">
        <v>0</v>
      </c>
      <c r="X93" s="129">
        <v>12</v>
      </c>
      <c r="Y93" s="129">
        <v>13</v>
      </c>
      <c r="Z93" s="127"/>
      <c r="AA93" s="127"/>
      <c r="AB93" s="127"/>
      <c r="AC93" s="127"/>
      <c r="AD93" s="127"/>
      <c r="AE93" s="127"/>
      <c r="AF93" s="127"/>
    </row>
    <row r="94" spans="1:32" ht="15" customHeight="1" x14ac:dyDescent="0.25">
      <c r="A94" s="96" t="s">
        <v>9</v>
      </c>
      <c r="B94" s="96"/>
      <c r="C94" s="111" t="str">
        <f>'Table 13.10'!AA9</f>
        <v>$12.8 mil</v>
      </c>
      <c r="D94" s="97">
        <f>'Table 13.10'!AC9</f>
        <v>6.178821942602819E-2</v>
      </c>
      <c r="E94" s="98">
        <f>'Table 13.10'!AC9</f>
        <v>6.178821942602819E-2</v>
      </c>
      <c r="F94" s="97">
        <f>'Table 13.10'!AE9</f>
        <v>-0.10163330166863038</v>
      </c>
      <c r="G94" s="98">
        <f>'Table 13.10'!AE9</f>
        <v>-0.10163330166863038</v>
      </c>
      <c r="H94" s="112"/>
      <c r="I94" s="112"/>
      <c r="J94" s="112"/>
      <c r="K94" s="111" t="str">
        <f>'State data for spotlight'!I9</f>
        <v>$8.9 bil</v>
      </c>
      <c r="L94" s="97">
        <f>'State data for spotlight'!K9</f>
        <v>8.9265333025223548E-3</v>
      </c>
      <c r="M94" s="98">
        <f>'State data for spotlight'!K9</f>
        <v>8.9265333025223548E-3</v>
      </c>
      <c r="N94" s="97">
        <f>'State data for spotlight'!M9</f>
        <v>0.24800968989819316</v>
      </c>
      <c r="O94" s="98">
        <f>'State data for spotlight'!M9</f>
        <v>0.24800968989819316</v>
      </c>
      <c r="S94" s="127" t="s">
        <v>60</v>
      </c>
      <c r="T94" s="127"/>
      <c r="U94" s="127">
        <v>0</v>
      </c>
      <c r="V94" s="127">
        <v>0</v>
      </c>
      <c r="W94" s="127">
        <v>0</v>
      </c>
      <c r="X94" s="129">
        <v>35</v>
      </c>
      <c r="Y94" s="129">
        <v>31</v>
      </c>
      <c r="Z94" s="127"/>
      <c r="AA94" s="127"/>
      <c r="AB94" s="127"/>
      <c r="AC94" s="127"/>
      <c r="AD94" s="127"/>
      <c r="AE94" s="127"/>
      <c r="AF94" s="127"/>
    </row>
    <row r="95" spans="1:32" ht="15" customHeight="1" x14ac:dyDescent="0.25">
      <c r="S95" s="127" t="s">
        <v>61</v>
      </c>
      <c r="T95" s="127"/>
      <c r="U95" s="127">
        <v>0</v>
      </c>
      <c r="V95" s="127">
        <v>0</v>
      </c>
      <c r="W95" s="127">
        <v>0</v>
      </c>
      <c r="X95" s="129">
        <v>0</v>
      </c>
      <c r="Y95" s="129">
        <v>0</v>
      </c>
      <c r="Z95" s="127"/>
      <c r="AA95" s="127"/>
      <c r="AB95" s="127"/>
      <c r="AC95" s="127"/>
      <c r="AD95" s="127"/>
      <c r="AE95" s="127"/>
      <c r="AF95" s="127"/>
    </row>
    <row r="96" spans="1:32" ht="15" customHeight="1" x14ac:dyDescent="0.25">
      <c r="A96" s="27" t="s">
        <v>118</v>
      </c>
      <c r="S96" s="127" t="s">
        <v>62</v>
      </c>
      <c r="T96" s="127"/>
      <c r="U96" s="127">
        <v>0</v>
      </c>
      <c r="V96" s="127">
        <v>0</v>
      </c>
      <c r="W96" s="127">
        <v>0</v>
      </c>
      <c r="X96" s="129">
        <v>49</v>
      </c>
      <c r="Y96" s="129">
        <v>70</v>
      </c>
      <c r="Z96" s="127"/>
      <c r="AA96" s="127"/>
      <c r="AB96" s="127"/>
      <c r="AC96" s="127"/>
      <c r="AD96" s="127"/>
      <c r="AE96" s="127"/>
      <c r="AF96" s="127"/>
    </row>
    <row r="97" spans="1:32" ht="15" customHeight="1" x14ac:dyDescent="0.25">
      <c r="A97" s="110" t="s">
        <v>106</v>
      </c>
      <c r="S97" s="127" t="s">
        <v>63</v>
      </c>
      <c r="T97" s="127"/>
      <c r="U97" s="127">
        <v>0</v>
      </c>
      <c r="V97" s="127">
        <v>0</v>
      </c>
      <c r="W97" s="127">
        <v>0</v>
      </c>
      <c r="X97" s="129">
        <v>12</v>
      </c>
      <c r="Y97" s="129">
        <v>8</v>
      </c>
      <c r="Z97" s="127"/>
      <c r="AA97" s="127"/>
      <c r="AB97" s="127"/>
      <c r="AC97" s="127"/>
      <c r="AD97" s="127"/>
      <c r="AE97" s="127"/>
      <c r="AF97" s="127"/>
    </row>
    <row r="98" spans="1:32" ht="15" customHeight="1" x14ac:dyDescent="0.25">
      <c r="S98" s="127" t="s">
        <v>64</v>
      </c>
      <c r="T98" s="127"/>
      <c r="U98" s="127">
        <v>0</v>
      </c>
      <c r="V98" s="127">
        <v>0</v>
      </c>
      <c r="W98" s="127">
        <v>0</v>
      </c>
      <c r="X98" s="129">
        <v>0</v>
      </c>
      <c r="Y98" s="129">
        <v>0</v>
      </c>
      <c r="Z98" s="127"/>
      <c r="AA98" s="127"/>
      <c r="AB98" s="127"/>
      <c r="AC98" s="127"/>
      <c r="AD98" s="127"/>
      <c r="AE98" s="127"/>
      <c r="AF98" s="127"/>
    </row>
    <row r="99" spans="1:32" ht="15" customHeight="1" x14ac:dyDescent="0.25">
      <c r="S99" s="127" t="s">
        <v>65</v>
      </c>
      <c r="T99" s="127"/>
      <c r="U99" s="127">
        <v>0</v>
      </c>
      <c r="V99" s="127">
        <v>0</v>
      </c>
      <c r="W99" s="127">
        <v>0</v>
      </c>
      <c r="X99" s="129">
        <v>10</v>
      </c>
      <c r="Y99" s="129">
        <v>8</v>
      </c>
      <c r="Z99" s="127"/>
      <c r="AA99" s="127"/>
      <c r="AB99" s="127"/>
      <c r="AC99" s="127"/>
      <c r="AD99" s="127"/>
      <c r="AE99" s="127"/>
      <c r="AF99" s="127"/>
    </row>
    <row r="100" spans="1:32" x14ac:dyDescent="0.25">
      <c r="A100" s="28"/>
      <c r="S100" s="127" t="s">
        <v>66</v>
      </c>
      <c r="T100" s="127"/>
      <c r="U100" s="127">
        <v>0</v>
      </c>
      <c r="V100" s="127">
        <v>0</v>
      </c>
      <c r="W100" s="127">
        <v>0</v>
      </c>
      <c r="X100" s="129">
        <v>9</v>
      </c>
      <c r="Y100" s="129">
        <v>6</v>
      </c>
      <c r="Z100" s="127"/>
      <c r="AA100" s="127"/>
      <c r="AB100" s="127"/>
      <c r="AC100" s="127"/>
      <c r="AD100" s="127"/>
      <c r="AE100" s="127"/>
      <c r="AF100" s="127"/>
    </row>
    <row r="101" spans="1:32" x14ac:dyDescent="0.25">
      <c r="S101" s="127" t="s">
        <v>56</v>
      </c>
      <c r="T101" s="127"/>
      <c r="U101" s="127">
        <v>0</v>
      </c>
      <c r="V101" s="127">
        <v>0</v>
      </c>
      <c r="W101" s="127">
        <v>0</v>
      </c>
      <c r="X101" s="129">
        <v>215</v>
      </c>
      <c r="Y101" s="129">
        <v>214</v>
      </c>
      <c r="Z101" s="127"/>
      <c r="AA101" s="127"/>
      <c r="AB101" s="127"/>
      <c r="AC101" s="127"/>
      <c r="AD101" s="127"/>
      <c r="AE101" s="127"/>
      <c r="AF101" s="127"/>
    </row>
    <row r="102" spans="1:32" x14ac:dyDescent="0.25">
      <c r="A102" s="29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</row>
    <row r="103" spans="1:32" x14ac:dyDescent="0.25">
      <c r="A103" s="30"/>
      <c r="S103" s="127" t="s">
        <v>16</v>
      </c>
      <c r="T103" s="127"/>
      <c r="U103" s="127" t="s">
        <v>68</v>
      </c>
      <c r="V103" s="127" t="s">
        <v>69</v>
      </c>
      <c r="W103" s="127" t="s">
        <v>70</v>
      </c>
      <c r="X103" s="127" t="s">
        <v>67</v>
      </c>
      <c r="Y103" s="127" t="s">
        <v>105</v>
      </c>
      <c r="Z103" s="127"/>
      <c r="AA103" s="127" t="s">
        <v>27</v>
      </c>
      <c r="AB103" s="127"/>
      <c r="AC103" s="127" t="s">
        <v>35</v>
      </c>
      <c r="AD103" s="127"/>
      <c r="AE103" s="127" t="s">
        <v>27</v>
      </c>
      <c r="AF103" s="127"/>
    </row>
    <row r="104" spans="1:32" x14ac:dyDescent="0.25">
      <c r="S104" s="127" t="s">
        <v>17</v>
      </c>
      <c r="T104" s="127"/>
      <c r="U104" s="127">
        <v>0</v>
      </c>
      <c r="V104" s="127">
        <v>0</v>
      </c>
      <c r="W104" s="127">
        <v>0</v>
      </c>
      <c r="X104" s="127">
        <v>245</v>
      </c>
      <c r="Y104" s="127">
        <v>302</v>
      </c>
      <c r="Z104" s="127"/>
      <c r="AA104" s="127" t="str">
        <f>TEXT(Y104,"###,###")</f>
        <v>302</v>
      </c>
      <c r="AB104" s="127"/>
      <c r="AC104" s="127">
        <f>Y104/($Y$4)*100</f>
        <v>51.013513513513509</v>
      </c>
      <c r="AD104" s="127"/>
      <c r="AE104" s="127"/>
      <c r="AF104" s="127"/>
    </row>
    <row r="105" spans="1:32" x14ac:dyDescent="0.25">
      <c r="S105" s="127" t="s">
        <v>20</v>
      </c>
      <c r="T105" s="127"/>
      <c r="U105" s="127">
        <v>0</v>
      </c>
      <c r="V105" s="127">
        <v>0</v>
      </c>
      <c r="W105" s="127">
        <v>0</v>
      </c>
      <c r="X105" s="127">
        <v>312</v>
      </c>
      <c r="Y105" s="127">
        <v>262</v>
      </c>
      <c r="Z105" s="127"/>
      <c r="AA105" s="127" t="str">
        <f>TEXT(Y105,"###,###")</f>
        <v>262</v>
      </c>
      <c r="AB105" s="127"/>
      <c r="AC105" s="127">
        <f>Y105/($Y$4)*100</f>
        <v>44.256756756756758</v>
      </c>
      <c r="AD105" s="127"/>
      <c r="AE105" s="127"/>
      <c r="AF105" s="127"/>
    </row>
    <row r="106" spans="1:32" x14ac:dyDescent="0.25">
      <c r="S106" s="127" t="s">
        <v>56</v>
      </c>
      <c r="T106" s="127"/>
      <c r="U106" s="127">
        <v>0</v>
      </c>
      <c r="V106" s="127">
        <v>0</v>
      </c>
      <c r="W106" s="127">
        <v>0</v>
      </c>
      <c r="X106" s="127">
        <v>557</v>
      </c>
      <c r="Y106" s="127">
        <v>564</v>
      </c>
      <c r="Z106" s="127"/>
      <c r="AA106" s="127"/>
      <c r="AB106" s="127"/>
      <c r="AC106" s="127"/>
      <c r="AD106" s="127"/>
      <c r="AE106" s="127"/>
      <c r="AF106" s="127"/>
    </row>
    <row r="107" spans="1:32" x14ac:dyDescent="0.25">
      <c r="S107" s="127" t="s">
        <v>21</v>
      </c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</row>
    <row r="108" spans="1:32" x14ac:dyDescent="0.25">
      <c r="S108" s="127" t="s">
        <v>22</v>
      </c>
      <c r="T108" s="127"/>
      <c r="U108" s="127">
        <v>0</v>
      </c>
      <c r="V108" s="127">
        <v>0</v>
      </c>
      <c r="W108" s="127">
        <v>0</v>
      </c>
      <c r="X108" s="127">
        <v>41</v>
      </c>
      <c r="Y108" s="127">
        <v>39</v>
      </c>
      <c r="Z108" s="127"/>
      <c r="AA108" s="127" t="str">
        <f>TEXT(Y108,"###,###")</f>
        <v>39</v>
      </c>
      <c r="AB108" s="127"/>
      <c r="AC108" s="127">
        <f>Y108/($Y$4)*100</f>
        <v>6.5878378378378368</v>
      </c>
      <c r="AD108" s="127"/>
      <c r="AE108" s="127"/>
      <c r="AF108" s="127"/>
    </row>
    <row r="109" spans="1:32" x14ac:dyDescent="0.25">
      <c r="S109" s="127" t="s">
        <v>23</v>
      </c>
      <c r="T109" s="127"/>
      <c r="U109" s="127">
        <v>0</v>
      </c>
      <c r="V109" s="127">
        <v>0</v>
      </c>
      <c r="W109" s="127">
        <v>0</v>
      </c>
      <c r="X109" s="127">
        <v>88</v>
      </c>
      <c r="Y109" s="127">
        <v>71</v>
      </c>
      <c r="Z109" s="127"/>
      <c r="AA109" s="127" t="str">
        <f>TEXT(Y109,"###,###")</f>
        <v>71</v>
      </c>
      <c r="AB109" s="127"/>
      <c r="AC109" s="127">
        <f t="shared" ref="AC109:AC111" si="3">Y109/($Y$4)*100</f>
        <v>11.993243243243242</v>
      </c>
      <c r="AD109" s="127"/>
      <c r="AE109" s="127"/>
      <c r="AF109" s="127"/>
    </row>
    <row r="110" spans="1:32" x14ac:dyDescent="0.25">
      <c r="S110" s="127" t="s">
        <v>24</v>
      </c>
      <c r="T110" s="127"/>
      <c r="U110" s="127">
        <v>0</v>
      </c>
      <c r="V110" s="127">
        <v>0</v>
      </c>
      <c r="W110" s="127">
        <v>0</v>
      </c>
      <c r="X110" s="127">
        <v>150</v>
      </c>
      <c r="Y110" s="127">
        <v>213</v>
      </c>
      <c r="Z110" s="127"/>
      <c r="AA110" s="127" t="str">
        <f>TEXT(Y110,"###,###")</f>
        <v>213</v>
      </c>
      <c r="AB110" s="127"/>
      <c r="AC110" s="127">
        <f t="shared" si="3"/>
        <v>35.979729729729733</v>
      </c>
      <c r="AD110" s="127"/>
      <c r="AE110" s="127"/>
      <c r="AF110" s="127"/>
    </row>
    <row r="111" spans="1:32" x14ac:dyDescent="0.25">
      <c r="S111" s="127" t="s">
        <v>25</v>
      </c>
      <c r="T111" s="127"/>
      <c r="U111" s="127">
        <v>0</v>
      </c>
      <c r="V111" s="127">
        <v>0</v>
      </c>
      <c r="W111" s="127">
        <v>0</v>
      </c>
      <c r="X111" s="127">
        <v>277</v>
      </c>
      <c r="Y111" s="127">
        <v>241</v>
      </c>
      <c r="Z111" s="127"/>
      <c r="AA111" s="127" t="str">
        <f>TEXT(Y111,"###,###")</f>
        <v>241</v>
      </c>
      <c r="AB111" s="127"/>
      <c r="AC111" s="127">
        <f t="shared" si="3"/>
        <v>40.70945945945946</v>
      </c>
      <c r="AD111" s="127"/>
      <c r="AE111" s="127"/>
      <c r="AF111" s="127"/>
    </row>
    <row r="112" spans="1:32" x14ac:dyDescent="0.25">
      <c r="S112" s="127" t="s">
        <v>56</v>
      </c>
      <c r="T112" s="127"/>
      <c r="U112" s="127">
        <v>0</v>
      </c>
      <c r="V112" s="127">
        <v>0</v>
      </c>
      <c r="W112" s="127">
        <v>0</v>
      </c>
      <c r="X112" s="127">
        <v>565</v>
      </c>
      <c r="Y112" s="127">
        <v>592</v>
      </c>
      <c r="Z112" s="127"/>
      <c r="AA112" s="127"/>
      <c r="AB112" s="127"/>
      <c r="AC112" s="127"/>
      <c r="AD112" s="127"/>
      <c r="AE112" s="127"/>
      <c r="AF112" s="127"/>
    </row>
    <row r="113" spans="19:32" x14ac:dyDescent="0.25">
      <c r="S113" s="127"/>
      <c r="T113" s="127"/>
      <c r="U113" s="127"/>
      <c r="V113" s="127"/>
      <c r="W113" s="127"/>
      <c r="X113" s="127"/>
      <c r="Y113" s="127"/>
      <c r="Z113" s="127"/>
      <c r="AA113" s="127" t="s">
        <v>27</v>
      </c>
      <c r="AB113" s="127"/>
      <c r="AC113" s="127" t="s">
        <v>28</v>
      </c>
      <c r="AD113" s="127"/>
      <c r="AE113" s="127" t="s">
        <v>29</v>
      </c>
      <c r="AF113" s="127"/>
    </row>
    <row r="114" spans="19:32" x14ac:dyDescent="0.25">
      <c r="S114" s="127" t="s">
        <v>103</v>
      </c>
      <c r="T114" s="127">
        <v>34</v>
      </c>
      <c r="U114" s="127">
        <v>28</v>
      </c>
      <c r="V114" s="127">
        <v>28</v>
      </c>
      <c r="W114" s="127">
        <v>41</v>
      </c>
      <c r="X114" s="127">
        <v>32</v>
      </c>
      <c r="Y114" s="127">
        <v>36</v>
      </c>
      <c r="Z114" s="127"/>
      <c r="AA114" s="127" t="str">
        <f>TEXT(Y114,"###,###")</f>
        <v>36</v>
      </c>
      <c r="AB114" s="127"/>
      <c r="AC114" s="127">
        <f>Y114/X114-1</f>
        <v>0.125</v>
      </c>
      <c r="AD114" s="127"/>
      <c r="AE114" s="127">
        <f>Y114/T114-1</f>
        <v>5.8823529411764719E-2</v>
      </c>
      <c r="AF114" s="127"/>
    </row>
    <row r="115" spans="19:32" x14ac:dyDescent="0.25">
      <c r="S115" s="127" t="s">
        <v>104</v>
      </c>
      <c r="T115" s="127">
        <v>56</v>
      </c>
      <c r="U115" s="127">
        <v>47</v>
      </c>
      <c r="V115" s="127">
        <v>39</v>
      </c>
      <c r="W115" s="127">
        <v>66</v>
      </c>
      <c r="X115" s="127">
        <v>44</v>
      </c>
      <c r="Y115" s="127">
        <v>43</v>
      </c>
      <c r="Z115" s="127"/>
      <c r="AA115" s="127" t="str">
        <f>TEXT(Y115,"###,###")</f>
        <v>43</v>
      </c>
      <c r="AB115" s="127"/>
      <c r="AC115" s="127">
        <f>Y115/X115-1</f>
        <v>-2.2727272727272707E-2</v>
      </c>
      <c r="AD115" s="127"/>
      <c r="AE115" s="127">
        <f>Y115/T115-1</f>
        <v>-0.2321428571428571</v>
      </c>
      <c r="AF115" s="127"/>
    </row>
    <row r="116" spans="19:32" x14ac:dyDescent="0.25">
      <c r="S116" s="127" t="s">
        <v>56</v>
      </c>
      <c r="T116" s="127">
        <v>90</v>
      </c>
      <c r="U116" s="127">
        <v>75</v>
      </c>
      <c r="V116" s="127">
        <v>67</v>
      </c>
      <c r="W116" s="127">
        <v>107</v>
      </c>
      <c r="X116" s="127">
        <v>76</v>
      </c>
      <c r="Y116" s="127">
        <v>79</v>
      </c>
      <c r="Z116" s="127"/>
      <c r="AA116" s="127"/>
      <c r="AB116" s="127"/>
      <c r="AC116" s="127"/>
      <c r="AD116" s="127"/>
      <c r="AE116" s="127"/>
      <c r="AF116" s="127"/>
    </row>
    <row r="117" spans="19:32" x14ac:dyDescent="0.25"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</row>
    <row r="118" spans="19:32" x14ac:dyDescent="0.25">
      <c r="S118" s="127" t="s">
        <v>119</v>
      </c>
      <c r="T118" s="127"/>
      <c r="U118" s="127">
        <v>38.270000000000003</v>
      </c>
      <c r="V118" s="127">
        <v>40.75</v>
      </c>
      <c r="W118" s="127">
        <v>41.25</v>
      </c>
      <c r="X118" s="127">
        <v>40.229999999999997</v>
      </c>
      <c r="Y118" s="127">
        <v>39.119999999999997</v>
      </c>
      <c r="Z118" s="127"/>
      <c r="AA118" s="127" t="str">
        <f>TEXT(Y118,"##.0")</f>
        <v>39.1</v>
      </c>
      <c r="AB118" s="127"/>
      <c r="AC118" s="127"/>
      <c r="AD118" s="127"/>
      <c r="AE118" s="127"/>
      <c r="AF118" s="127"/>
    </row>
    <row r="119" spans="19:32" x14ac:dyDescent="0.25"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</row>
    <row r="120" spans="19:32" x14ac:dyDescent="0.25">
      <c r="S120" s="127" t="s">
        <v>120</v>
      </c>
      <c r="T120" s="127"/>
      <c r="U120" s="127">
        <v>463</v>
      </c>
      <c r="V120" s="127">
        <v>446</v>
      </c>
      <c r="W120" s="127">
        <v>464</v>
      </c>
      <c r="X120" s="127">
        <v>383</v>
      </c>
      <c r="Y120" s="127">
        <v>402</v>
      </c>
      <c r="Z120" s="127"/>
      <c r="AA120" s="127" t="str">
        <f>TEXT(Y120,"###,###")</f>
        <v>402</v>
      </c>
      <c r="AB120" s="127"/>
      <c r="AC120" s="127"/>
      <c r="AD120" s="127"/>
      <c r="AE120" s="127"/>
      <c r="AF120" s="127"/>
    </row>
    <row r="121" spans="19:32" x14ac:dyDescent="0.25">
      <c r="S121" s="127" t="s">
        <v>121</v>
      </c>
      <c r="T121" s="127"/>
      <c r="U121" s="127">
        <v>0</v>
      </c>
      <c r="V121" s="127">
        <v>4</v>
      </c>
      <c r="W121" s="127">
        <v>0</v>
      </c>
      <c r="X121" s="127">
        <v>0</v>
      </c>
      <c r="Y121" s="127">
        <v>0</v>
      </c>
      <c r="Z121" s="127"/>
      <c r="AA121" s="127" t="str">
        <f t="shared" ref="AA121:AA128" si="4">TEXT(Y121,"###,###")</f>
        <v/>
      </c>
      <c r="AB121" s="127"/>
      <c r="AC121" s="127"/>
      <c r="AD121" s="127"/>
      <c r="AE121" s="127"/>
      <c r="AF121" s="127"/>
    </row>
    <row r="122" spans="19:32" x14ac:dyDescent="0.25">
      <c r="S122" s="127" t="s">
        <v>122</v>
      </c>
      <c r="T122" s="127"/>
      <c r="U122" s="127">
        <v>2</v>
      </c>
      <c r="V122" s="127">
        <v>8</v>
      </c>
      <c r="W122" s="127">
        <v>9</v>
      </c>
      <c r="X122" s="127">
        <v>0</v>
      </c>
      <c r="Y122" s="127">
        <v>7</v>
      </c>
      <c r="Z122" s="127"/>
      <c r="AA122" s="127" t="str">
        <f t="shared" si="4"/>
        <v>7</v>
      </c>
      <c r="AB122" s="127"/>
      <c r="AC122" s="127"/>
      <c r="AD122" s="127"/>
      <c r="AE122" s="127"/>
      <c r="AF122" s="127"/>
    </row>
    <row r="123" spans="19:32" x14ac:dyDescent="0.25">
      <c r="S123" s="127"/>
      <c r="T123" s="127"/>
      <c r="U123" s="127"/>
      <c r="V123" s="127"/>
      <c r="W123" s="127"/>
      <c r="X123" s="127"/>
      <c r="Y123" s="127"/>
      <c r="Z123" s="127"/>
      <c r="AA123" s="127" t="s">
        <v>27</v>
      </c>
      <c r="AB123" s="127"/>
      <c r="AC123" s="127" t="s">
        <v>35</v>
      </c>
      <c r="AD123" s="127"/>
      <c r="AE123" s="127" t="s">
        <v>27</v>
      </c>
      <c r="AF123" s="127"/>
    </row>
    <row r="124" spans="19:32" x14ac:dyDescent="0.25">
      <c r="S124" s="127" t="s">
        <v>123</v>
      </c>
      <c r="T124" s="127"/>
      <c r="U124" s="127">
        <v>465</v>
      </c>
      <c r="V124" s="127">
        <v>454</v>
      </c>
      <c r="W124" s="127">
        <v>473</v>
      </c>
      <c r="X124" s="127">
        <v>383</v>
      </c>
      <c r="Y124" s="127">
        <v>409</v>
      </c>
      <c r="Z124" s="127"/>
      <c r="AA124" s="127" t="str">
        <f t="shared" si="4"/>
        <v>409</v>
      </c>
      <c r="AB124" s="127"/>
      <c r="AC124" s="127">
        <f>Y124/$Y$7*100</f>
        <v>100.73891625615762</v>
      </c>
      <c r="AD124" s="127"/>
      <c r="AE124" s="127"/>
      <c r="AF124" s="127"/>
    </row>
    <row r="125" spans="19:32" x14ac:dyDescent="0.25">
      <c r="S125" s="127" t="s">
        <v>124</v>
      </c>
      <c r="T125" s="127"/>
      <c r="U125" s="127">
        <v>2</v>
      </c>
      <c r="V125" s="127">
        <v>12</v>
      </c>
      <c r="W125" s="127">
        <v>9</v>
      </c>
      <c r="X125" s="127">
        <v>0</v>
      </c>
      <c r="Y125" s="127">
        <v>7</v>
      </c>
      <c r="Z125" s="127"/>
      <c r="AA125" s="127" t="str">
        <f t="shared" si="4"/>
        <v>7</v>
      </c>
      <c r="AB125" s="127"/>
      <c r="AC125" s="127">
        <f>Y125/$Y$7*100</f>
        <v>1.7241379310344827</v>
      </c>
      <c r="AD125" s="127"/>
      <c r="AE125" s="127"/>
      <c r="AF125" s="127"/>
    </row>
    <row r="126" spans="19:32" x14ac:dyDescent="0.25"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</row>
    <row r="127" spans="19:32" x14ac:dyDescent="0.25">
      <c r="S127" s="127" t="s">
        <v>125</v>
      </c>
      <c r="T127" s="127"/>
      <c r="U127" s="127">
        <v>198</v>
      </c>
      <c r="V127" s="127">
        <v>206</v>
      </c>
      <c r="W127" s="127">
        <v>225</v>
      </c>
      <c r="X127" s="127">
        <v>173</v>
      </c>
      <c r="Y127" s="127">
        <v>192</v>
      </c>
      <c r="Z127" s="127"/>
      <c r="AA127" s="127" t="str">
        <f t="shared" si="4"/>
        <v>192</v>
      </c>
      <c r="AB127" s="127"/>
      <c r="AC127" s="127">
        <f>Y127/$Y$7*100</f>
        <v>47.290640394088669</v>
      </c>
      <c r="AD127" s="127"/>
      <c r="AE127" s="127"/>
      <c r="AF127" s="127"/>
    </row>
    <row r="128" spans="19:32" x14ac:dyDescent="0.25">
      <c r="S128" s="127" t="s">
        <v>126</v>
      </c>
      <c r="T128" s="127"/>
      <c r="U128" s="127">
        <v>274</v>
      </c>
      <c r="V128" s="127">
        <v>250</v>
      </c>
      <c r="W128" s="127">
        <v>241</v>
      </c>
      <c r="X128" s="127">
        <v>213</v>
      </c>
      <c r="Y128" s="127">
        <v>214</v>
      </c>
      <c r="Z128" s="127"/>
      <c r="AA128" s="127" t="str">
        <f t="shared" si="4"/>
        <v>214</v>
      </c>
      <c r="AB128" s="127"/>
      <c r="AC128" s="127">
        <f>Y128/$Y$7*100</f>
        <v>52.709359605911331</v>
      </c>
      <c r="AD128" s="127"/>
      <c r="AE128" s="127"/>
      <c r="AF128" s="127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940A369-3DAC-4320-8A22-513ED1DE9C4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5D662B76-28D0-45E8-A2DA-0656FFB33F4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247A2976-044B-4F98-B431-79069806B98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3C3C20D6-3598-4F76-A304-C874B7A1E5B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2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14" customWidth="1"/>
    <col min="2" max="2" width="12.42578125" style="114" customWidth="1"/>
    <col min="3" max="3" width="11.7109375" style="114" customWidth="1"/>
    <col min="4" max="4" width="6.7109375" style="114" customWidth="1"/>
    <col min="5" max="5" width="5" style="114" customWidth="1"/>
    <col min="6" max="6" width="6.28515625" style="114" customWidth="1"/>
    <col min="7" max="8" width="4.28515625" style="114" customWidth="1"/>
    <col min="9" max="9" width="2.85546875" style="114" customWidth="1"/>
    <col min="10" max="10" width="5.28515625" style="114" bestFit="1" customWidth="1"/>
    <col min="11" max="11" width="3.7109375" style="114" customWidth="1"/>
    <col min="12" max="12" width="6" style="114" customWidth="1"/>
    <col min="13" max="13" width="3.85546875" style="114" customWidth="1"/>
    <col min="14" max="14" width="6" style="114" customWidth="1"/>
    <col min="15" max="15" width="4.7109375" style="114" customWidth="1"/>
    <col min="16" max="16" width="3.85546875" style="114" customWidth="1"/>
    <col min="17" max="18" width="6.140625" style="114" customWidth="1"/>
    <col min="19" max="19" width="43.140625" style="114" bestFit="1" customWidth="1"/>
    <col min="20" max="22" width="12.7109375" style="114" customWidth="1"/>
    <col min="23" max="25" width="12.7109375" style="114" bestFit="1" customWidth="1"/>
    <col min="26" max="26" width="4" style="114" customWidth="1"/>
    <col min="27" max="27" width="11.5703125" style="114" bestFit="1" customWidth="1"/>
    <col min="28" max="28" width="4.140625" style="114" customWidth="1"/>
    <col min="29" max="29" width="11.5703125" style="114" bestFit="1" customWidth="1"/>
    <col min="30" max="30" width="4.42578125" style="114" customWidth="1"/>
    <col min="31" max="31" width="10.28515625" style="114" bestFit="1" customWidth="1"/>
    <col min="32" max="32" width="4.85546875" style="114" customWidth="1"/>
    <col min="33" max="16384" width="9.140625" style="114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7" t="str">
        <f>U3</f>
        <v>Palmerston</v>
      </c>
      <c r="T1" s="127"/>
      <c r="U1" s="127"/>
      <c r="V1" s="127"/>
      <c r="W1" s="127"/>
      <c r="X1" s="127"/>
      <c r="Y1" s="127" t="str">
        <f>Y3</f>
        <v>13.11</v>
      </c>
      <c r="Z1" s="127"/>
      <c r="AA1" s="127"/>
      <c r="AB1" s="127"/>
      <c r="AC1" s="127"/>
      <c r="AD1" s="127"/>
      <c r="AE1" s="127"/>
      <c r="AF1" s="127"/>
    </row>
    <row r="2" spans="1:32" ht="19.5" customHeight="1" x14ac:dyDescent="0.3">
      <c r="A2" s="31" t="str">
        <f>"6160.0 "&amp;'State data for spotlight'!$C$3&amp;" Jobs in Australia Spotlights by LGA"</f>
        <v>6160.0 Northern Territory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7"/>
      <c r="T2" s="127" t="s">
        <v>115</v>
      </c>
      <c r="U2" s="127" t="s">
        <v>68</v>
      </c>
      <c r="V2" s="127" t="s">
        <v>69</v>
      </c>
      <c r="W2" s="127" t="s">
        <v>70</v>
      </c>
      <c r="X2" s="127" t="s">
        <v>67</v>
      </c>
      <c r="Y2" s="127" t="s">
        <v>105</v>
      </c>
      <c r="Z2" s="127"/>
      <c r="AA2" s="128" t="s">
        <v>105</v>
      </c>
      <c r="AB2" s="128"/>
      <c r="AC2" s="128"/>
      <c r="AD2" s="128"/>
      <c r="AE2" s="128"/>
      <c r="AF2" s="127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7"/>
      <c r="T3" s="127"/>
      <c r="U3" s="127" t="s">
        <v>140</v>
      </c>
      <c r="V3" s="127"/>
      <c r="W3" s="127"/>
      <c r="X3" s="127"/>
      <c r="Y3" s="127" t="s">
        <v>157</v>
      </c>
      <c r="Z3" s="127"/>
      <c r="AA3" s="127" t="s">
        <v>27</v>
      </c>
      <c r="AB3" s="127"/>
      <c r="AC3" s="127" t="s">
        <v>28</v>
      </c>
      <c r="AD3" s="127"/>
      <c r="AE3" s="127" t="s">
        <v>112</v>
      </c>
      <c r="AF3" s="127"/>
    </row>
    <row r="4" spans="1:32" ht="15" customHeight="1" x14ac:dyDescent="0.25">
      <c r="A4" s="36" t="str">
        <f>"Table "&amp;'Table 13.11'!$Y$3&amp;" "&amp;'Table 13.11'!$U$3&amp;", "&amp;'State data for spotlight'!$C$3&amp;", "&amp;'Table 13.11'!$Y$2</f>
        <v>Table 13.11 Palmerston, Northern Territory,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7" t="s">
        <v>30</v>
      </c>
      <c r="T4" s="129">
        <v>30222</v>
      </c>
      <c r="U4" s="129">
        <v>32033</v>
      </c>
      <c r="V4" s="129">
        <v>33072</v>
      </c>
      <c r="W4" s="129">
        <v>33174</v>
      </c>
      <c r="X4" s="129">
        <v>32734</v>
      </c>
      <c r="Y4" s="129">
        <v>34256</v>
      </c>
      <c r="Z4" s="127"/>
      <c r="AA4" s="127" t="str">
        <f>TEXT(Y4,"###,###")</f>
        <v>34,256</v>
      </c>
      <c r="AB4" s="127"/>
      <c r="AC4" s="127">
        <f t="shared" ref="AC4:AC9" si="0">Y4/X4-1</f>
        <v>4.6495998044846276E-2</v>
      </c>
      <c r="AD4" s="127"/>
      <c r="AE4" s="127">
        <f>Y4/T4-1</f>
        <v>0.13347892263913708</v>
      </c>
      <c r="AF4" s="127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7" t="s">
        <v>93</v>
      </c>
      <c r="T5" s="129">
        <v>16255</v>
      </c>
      <c r="U5" s="129">
        <v>17370</v>
      </c>
      <c r="V5" s="129">
        <v>18120</v>
      </c>
      <c r="W5" s="129">
        <v>18071</v>
      </c>
      <c r="X5" s="129">
        <v>17502</v>
      </c>
      <c r="Y5" s="129">
        <v>18338</v>
      </c>
      <c r="Z5" s="127"/>
      <c r="AA5" s="127" t="str">
        <f>TEXT(Y5,"###,###")</f>
        <v>18,338</v>
      </c>
      <c r="AB5" s="127"/>
      <c r="AC5" s="127">
        <f t="shared" si="0"/>
        <v>4.776596960347379E-2</v>
      </c>
      <c r="AD5" s="127"/>
      <c r="AE5" s="127">
        <f t="shared" ref="AE5:AE9" si="1">Y5/T5-1</f>
        <v>0.12814518609658565</v>
      </c>
      <c r="AF5" s="127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7" t="s">
        <v>94</v>
      </c>
      <c r="T6" s="129">
        <v>13967</v>
      </c>
      <c r="U6" s="129">
        <v>14663</v>
      </c>
      <c r="V6" s="129">
        <v>14952</v>
      </c>
      <c r="W6" s="129">
        <v>15102</v>
      </c>
      <c r="X6" s="129">
        <v>15232</v>
      </c>
      <c r="Y6" s="129">
        <v>15918</v>
      </c>
      <c r="Z6" s="127"/>
      <c r="AA6" s="127" t="str">
        <f>TEXT(Y6,"###,###")</f>
        <v>15,918</v>
      </c>
      <c r="AB6" s="127"/>
      <c r="AC6" s="127">
        <f t="shared" si="0"/>
        <v>4.5036764705882248E-2</v>
      </c>
      <c r="AD6" s="127"/>
      <c r="AE6" s="127">
        <f t="shared" si="1"/>
        <v>0.13968640366578366</v>
      </c>
      <c r="AF6" s="127"/>
    </row>
    <row r="7" spans="1:32" ht="16.5" customHeight="1" thickBot="1" x14ac:dyDescent="0.3">
      <c r="A7" s="44" t="str">
        <f>"QUICK STATS for "&amp;'Table 13.11'!Y2&amp;"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7" t="s">
        <v>8</v>
      </c>
      <c r="T7" s="129">
        <v>20127</v>
      </c>
      <c r="U7" s="129">
        <v>20953</v>
      </c>
      <c r="V7" s="129">
        <v>21843</v>
      </c>
      <c r="W7" s="129">
        <v>21927</v>
      </c>
      <c r="X7" s="129">
        <v>22019</v>
      </c>
      <c r="Y7" s="129">
        <v>23008</v>
      </c>
      <c r="Z7" s="127"/>
      <c r="AA7" s="127" t="str">
        <f>TEXT(Y7,"###,###")</f>
        <v>23,008</v>
      </c>
      <c r="AB7" s="127"/>
      <c r="AC7" s="127">
        <f t="shared" si="0"/>
        <v>4.4915754575593825E-2</v>
      </c>
      <c r="AD7" s="127"/>
      <c r="AE7" s="127">
        <f t="shared" si="1"/>
        <v>0.14314105430516233</v>
      </c>
      <c r="AF7" s="127"/>
    </row>
    <row r="8" spans="1:32" ht="17.25" customHeight="1" x14ac:dyDescent="0.25">
      <c r="A8" s="45" t="s">
        <v>15</v>
      </c>
      <c r="B8" s="46"/>
      <c r="C8" s="47"/>
      <c r="D8" s="48" t="str">
        <f>AA4</f>
        <v>34,256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13.11'!AA7</f>
        <v>23,008</v>
      </c>
      <c r="P8" s="49"/>
      <c r="S8" s="127" t="s">
        <v>96</v>
      </c>
      <c r="T8" s="127">
        <v>48981.47</v>
      </c>
      <c r="U8" s="127">
        <v>51694.55</v>
      </c>
      <c r="V8" s="127">
        <v>53880.53</v>
      </c>
      <c r="W8" s="127">
        <v>55936</v>
      </c>
      <c r="X8" s="127">
        <v>57425.2</v>
      </c>
      <c r="Y8" s="127">
        <v>55851.02</v>
      </c>
      <c r="Z8" s="127"/>
      <c r="AA8" s="127" t="str">
        <f>TEXT(Y8,"$###,###")</f>
        <v>$55,851</v>
      </c>
      <c r="AB8" s="127"/>
      <c r="AC8" s="127">
        <f t="shared" si="0"/>
        <v>-2.7412703830374086E-2</v>
      </c>
      <c r="AD8" s="127"/>
      <c r="AE8" s="127">
        <f t="shared" si="1"/>
        <v>0.14024793457607521</v>
      </c>
      <c r="AF8" s="127"/>
    </row>
    <row r="9" spans="1:32" x14ac:dyDescent="0.25">
      <c r="A9" s="53" t="s">
        <v>17</v>
      </c>
      <c r="B9" s="54"/>
      <c r="C9" s="55"/>
      <c r="D9" s="56">
        <f>'Table 13.11'!AC104</f>
        <v>72.769733769266693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53.794332406119615</v>
      </c>
      <c r="P9" s="57" t="s">
        <v>97</v>
      </c>
      <c r="S9" s="127" t="s">
        <v>9</v>
      </c>
      <c r="T9" s="127">
        <v>1175422625</v>
      </c>
      <c r="U9" s="127">
        <v>1303389852</v>
      </c>
      <c r="V9" s="127">
        <v>1442539834</v>
      </c>
      <c r="W9" s="127">
        <v>1520025782</v>
      </c>
      <c r="X9" s="127">
        <v>1591101212</v>
      </c>
      <c r="Y9" s="127">
        <v>1648537593</v>
      </c>
      <c r="Z9" s="127"/>
      <c r="AA9" s="127" t="str">
        <f>TEXT(Y9/1000000,"$#,###.0")&amp;" mil"</f>
        <v>$1,648.5 mil</v>
      </c>
      <c r="AB9" s="127"/>
      <c r="AC9" s="127">
        <f t="shared" si="0"/>
        <v>3.6098508735219248E-2</v>
      </c>
      <c r="AD9" s="127"/>
      <c r="AE9" s="127">
        <f t="shared" si="1"/>
        <v>0.40250626280058199</v>
      </c>
      <c r="AF9" s="127"/>
    </row>
    <row r="10" spans="1:32" x14ac:dyDescent="0.25">
      <c r="A10" s="53" t="s">
        <v>20</v>
      </c>
      <c r="B10" s="54"/>
      <c r="C10" s="55"/>
      <c r="D10" s="56">
        <f>'Table 13.11'!AC105</f>
        <v>21.129145259224661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46.205667593880392</v>
      </c>
      <c r="P10" s="57" t="s">
        <v>97</v>
      </c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97.227051460361608</v>
      </c>
      <c r="P11" s="57" t="s">
        <v>97</v>
      </c>
      <c r="S11" s="127" t="s">
        <v>32</v>
      </c>
      <c r="T11" s="129">
        <v>28334</v>
      </c>
      <c r="U11" s="129">
        <v>30201</v>
      </c>
      <c r="V11" s="129">
        <v>31342</v>
      </c>
      <c r="W11" s="129">
        <v>31605</v>
      </c>
      <c r="X11" s="129">
        <v>31098</v>
      </c>
      <c r="Y11" s="129">
        <v>32625</v>
      </c>
      <c r="Z11" s="127"/>
      <c r="AA11" s="127"/>
      <c r="AB11" s="127"/>
      <c r="AC11" s="127"/>
      <c r="AD11" s="127"/>
      <c r="AE11" s="127"/>
      <c r="AF11" s="127"/>
    </row>
    <row r="12" spans="1:32" ht="28.5" customHeight="1" x14ac:dyDescent="0.25">
      <c r="A12" s="53" t="s">
        <v>22</v>
      </c>
      <c r="B12" s="55"/>
      <c r="C12" s="55"/>
      <c r="D12" s="56">
        <f>'Table 13.11'!AC108</f>
        <v>8.375175151798226</v>
      </c>
      <c r="E12" s="57" t="s">
        <v>97</v>
      </c>
      <c r="F12" s="37"/>
      <c r="G12" s="118" t="s">
        <v>99</v>
      </c>
      <c r="H12" s="119"/>
      <c r="I12" s="119"/>
      <c r="J12" s="119"/>
      <c r="K12" s="119"/>
      <c r="L12" s="119"/>
      <c r="M12" s="67"/>
      <c r="N12" s="55"/>
      <c r="O12" s="56">
        <f>AC125</f>
        <v>7.088838664812239</v>
      </c>
      <c r="P12" s="57" t="s">
        <v>97</v>
      </c>
      <c r="S12" s="127" t="s">
        <v>33</v>
      </c>
      <c r="T12" s="129">
        <v>1889</v>
      </c>
      <c r="U12" s="129">
        <v>1829</v>
      </c>
      <c r="V12" s="129">
        <v>1731</v>
      </c>
      <c r="W12" s="129">
        <v>1567</v>
      </c>
      <c r="X12" s="129">
        <v>1636</v>
      </c>
      <c r="Y12" s="129">
        <v>1631</v>
      </c>
      <c r="Z12" s="127"/>
      <c r="AA12" s="127"/>
      <c r="AB12" s="127"/>
      <c r="AC12" s="127"/>
      <c r="AD12" s="127"/>
      <c r="AE12" s="127"/>
      <c r="AF12" s="127"/>
    </row>
    <row r="13" spans="1:32" ht="15" customHeight="1" x14ac:dyDescent="0.25">
      <c r="A13" s="53" t="s">
        <v>23</v>
      </c>
      <c r="B13" s="55"/>
      <c r="C13" s="55"/>
      <c r="D13" s="56">
        <f>'Table 13.11'!AC109</f>
        <v>12.514595983185428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13.11'!AA118</f>
        <v>37.1</v>
      </c>
      <c r="P13" s="57" t="s">
        <v>116</v>
      </c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</row>
    <row r="14" spans="1:32" ht="15" customHeight="1" x14ac:dyDescent="0.25">
      <c r="A14" s="53" t="s">
        <v>24</v>
      </c>
      <c r="B14" s="55"/>
      <c r="C14" s="55"/>
      <c r="D14" s="56">
        <f>'Table 13.11'!AC110</f>
        <v>24.416160672582905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17.602573018080665</v>
      </c>
      <c r="P14" s="57" t="s">
        <v>97</v>
      </c>
      <c r="S14" s="127" t="s">
        <v>34</v>
      </c>
      <c r="T14" s="127"/>
      <c r="U14" s="127"/>
      <c r="V14" s="127"/>
      <c r="W14" s="127"/>
      <c r="X14" s="127"/>
      <c r="Y14" s="127"/>
      <c r="Z14" s="127"/>
      <c r="AA14" s="127" t="s">
        <v>35</v>
      </c>
      <c r="AB14" s="127"/>
      <c r="AC14" s="127"/>
      <c r="AD14" s="127"/>
      <c r="AE14" s="127"/>
      <c r="AF14" s="127"/>
    </row>
    <row r="15" spans="1:32" ht="15" customHeight="1" thickBot="1" x14ac:dyDescent="0.3">
      <c r="A15" s="73" t="s">
        <v>25</v>
      </c>
      <c r="B15" s="74"/>
      <c r="C15" s="74"/>
      <c r="D15" s="75">
        <f>'Table 13.11'!AC111</f>
        <v>48.592947220924806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82.397426981919324</v>
      </c>
      <c r="P15" s="79" t="s">
        <v>97</v>
      </c>
      <c r="S15" s="127" t="s">
        <v>71</v>
      </c>
      <c r="T15" s="127"/>
      <c r="U15" s="127"/>
      <c r="V15" s="127"/>
      <c r="W15" s="127"/>
      <c r="X15" s="127"/>
      <c r="Y15" s="127">
        <v>432</v>
      </c>
      <c r="Z15" s="127"/>
      <c r="AA15" s="130">
        <f t="shared" ref="AA15:AA34" si="2">IF(Y15="np",0,Y15/$Y$34)</f>
        <v>1.2610929472209247E-2</v>
      </c>
      <c r="AB15" s="127"/>
      <c r="AC15" s="127"/>
      <c r="AD15" s="127"/>
      <c r="AE15" s="127"/>
      <c r="AF15" s="127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7" t="s">
        <v>72</v>
      </c>
      <c r="T16" s="127"/>
      <c r="U16" s="127"/>
      <c r="V16" s="127"/>
      <c r="W16" s="127"/>
      <c r="X16" s="127"/>
      <c r="Y16" s="127">
        <v>477</v>
      </c>
      <c r="Z16" s="127"/>
      <c r="AA16" s="130">
        <f t="shared" si="2"/>
        <v>1.3924567958897712E-2</v>
      </c>
      <c r="AB16" s="127"/>
      <c r="AC16" s="127"/>
      <c r="AD16" s="127"/>
      <c r="AE16" s="127"/>
      <c r="AF16" s="127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7" t="s">
        <v>73</v>
      </c>
      <c r="T17" s="127"/>
      <c r="U17" s="127"/>
      <c r="V17" s="127"/>
      <c r="W17" s="127"/>
      <c r="X17" s="127"/>
      <c r="Y17" s="127">
        <v>1149</v>
      </c>
      <c r="Z17" s="127"/>
      <c r="AA17" s="130">
        <f t="shared" si="2"/>
        <v>3.35415693601121E-2</v>
      </c>
      <c r="AB17" s="127"/>
      <c r="AC17" s="127"/>
      <c r="AD17" s="127"/>
      <c r="AE17" s="127"/>
      <c r="AF17" s="127"/>
    </row>
    <row r="18" spans="1:32" x14ac:dyDescent="0.25">
      <c r="A18" s="83" t="str">
        <f>'Table 13.11'!$S$1&amp;" ("&amp;'Table 13.11'!$T$2&amp;" to "&amp;'Table 13.11'!$Y$2&amp;")"</f>
        <v>Palmerston (2011-12 to 2016-17)</v>
      </c>
      <c r="B18" s="83"/>
      <c r="C18" s="83"/>
      <c r="D18" s="83"/>
      <c r="E18" s="83"/>
      <c r="F18" s="83"/>
      <c r="G18" s="83" t="str">
        <f>'Table 13.11'!$S$1&amp;" ("&amp;'Table 13.11'!$T$2&amp;" to "&amp;'Table 13.11'!$Y$2&amp;")"</f>
        <v>Palmerston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7" t="s">
        <v>74</v>
      </c>
      <c r="T18" s="127"/>
      <c r="U18" s="127"/>
      <c r="V18" s="127"/>
      <c r="W18" s="127"/>
      <c r="X18" s="127"/>
      <c r="Y18" s="127">
        <v>389</v>
      </c>
      <c r="Z18" s="127"/>
      <c r="AA18" s="130">
        <f t="shared" si="2"/>
        <v>1.1355674918262493E-2</v>
      </c>
      <c r="AB18" s="127"/>
      <c r="AC18" s="127"/>
      <c r="AD18" s="127"/>
      <c r="AE18" s="127"/>
      <c r="AF18" s="127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75</v>
      </c>
      <c r="T19" s="127"/>
      <c r="U19" s="127"/>
      <c r="V19" s="127"/>
      <c r="W19" s="127"/>
      <c r="X19" s="127"/>
      <c r="Y19" s="127">
        <v>4070</v>
      </c>
      <c r="Z19" s="127"/>
      <c r="AA19" s="130">
        <f t="shared" si="2"/>
        <v>0.11881130312937879</v>
      </c>
      <c r="AB19" s="127"/>
      <c r="AC19" s="127"/>
      <c r="AD19" s="127"/>
      <c r="AE19" s="127"/>
      <c r="AF19" s="127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76</v>
      </c>
      <c r="T20" s="127"/>
      <c r="U20" s="127"/>
      <c r="V20" s="127"/>
      <c r="W20" s="127"/>
      <c r="X20" s="127"/>
      <c r="Y20" s="127">
        <v>1019</v>
      </c>
      <c r="Z20" s="127"/>
      <c r="AA20" s="130">
        <f t="shared" si="2"/>
        <v>2.9746613731900982E-2</v>
      </c>
      <c r="AB20" s="127"/>
      <c r="AC20" s="127"/>
      <c r="AD20" s="127"/>
      <c r="AE20" s="127"/>
      <c r="AF20" s="127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77</v>
      </c>
      <c r="T21" s="127"/>
      <c r="U21" s="127"/>
      <c r="V21" s="127"/>
      <c r="W21" s="127"/>
      <c r="X21" s="127"/>
      <c r="Y21" s="127">
        <v>2923</v>
      </c>
      <c r="Z21" s="127"/>
      <c r="AA21" s="130">
        <f t="shared" si="2"/>
        <v>8.5328117702008405E-2</v>
      </c>
      <c r="AB21" s="127"/>
      <c r="AC21" s="127"/>
      <c r="AD21" s="127"/>
      <c r="AE21" s="127"/>
      <c r="AF21" s="127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78</v>
      </c>
      <c r="T22" s="127"/>
      <c r="U22" s="127"/>
      <c r="V22" s="127"/>
      <c r="W22" s="127"/>
      <c r="X22" s="127"/>
      <c r="Y22" s="127">
        <v>2558</v>
      </c>
      <c r="Z22" s="127"/>
      <c r="AA22" s="130">
        <f t="shared" si="2"/>
        <v>7.4673049976646422E-2</v>
      </c>
      <c r="AB22" s="127"/>
      <c r="AC22" s="127"/>
      <c r="AD22" s="127"/>
      <c r="AE22" s="127"/>
      <c r="AF22" s="127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79</v>
      </c>
      <c r="T23" s="127"/>
      <c r="U23" s="127"/>
      <c r="V23" s="127"/>
      <c r="W23" s="127"/>
      <c r="X23" s="127"/>
      <c r="Y23" s="127">
        <v>1528</v>
      </c>
      <c r="Z23" s="127"/>
      <c r="AA23" s="130">
        <f t="shared" si="2"/>
        <v>4.4605324614666042E-2</v>
      </c>
      <c r="AB23" s="127"/>
      <c r="AC23" s="127"/>
      <c r="AD23" s="127"/>
      <c r="AE23" s="127"/>
      <c r="AF23" s="127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80</v>
      </c>
      <c r="T24" s="127"/>
      <c r="U24" s="127"/>
      <c r="V24" s="127"/>
      <c r="W24" s="127"/>
      <c r="X24" s="127"/>
      <c r="Y24" s="127">
        <v>158</v>
      </c>
      <c r="Z24" s="127"/>
      <c r="AA24" s="130">
        <f t="shared" si="2"/>
        <v>4.6123306865950495E-3</v>
      </c>
      <c r="AB24" s="127"/>
      <c r="AC24" s="127"/>
      <c r="AD24" s="127"/>
      <c r="AE24" s="127"/>
      <c r="AF24" s="127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81</v>
      </c>
      <c r="T25" s="127"/>
      <c r="U25" s="127"/>
      <c r="V25" s="127"/>
      <c r="W25" s="127"/>
      <c r="X25" s="127"/>
      <c r="Y25" s="127">
        <v>697</v>
      </c>
      <c r="Z25" s="127"/>
      <c r="AA25" s="130">
        <f t="shared" si="2"/>
        <v>2.0346800560485753E-2</v>
      </c>
      <c r="AB25" s="127"/>
      <c r="AC25" s="127"/>
      <c r="AD25" s="127"/>
      <c r="AE25" s="127"/>
      <c r="AF25" s="127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82</v>
      </c>
      <c r="T26" s="127"/>
      <c r="U26" s="127"/>
      <c r="V26" s="127"/>
      <c r="W26" s="127"/>
      <c r="X26" s="127"/>
      <c r="Y26" s="127">
        <v>555</v>
      </c>
      <c r="Z26" s="127"/>
      <c r="AA26" s="130">
        <f t="shared" si="2"/>
        <v>1.6201541335824382E-2</v>
      </c>
      <c r="AB26" s="127"/>
      <c r="AC26" s="127"/>
      <c r="AD26" s="127"/>
      <c r="AE26" s="127"/>
      <c r="AF26" s="127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83</v>
      </c>
      <c r="T27" s="127"/>
      <c r="U27" s="127"/>
      <c r="V27" s="127"/>
      <c r="W27" s="127"/>
      <c r="X27" s="127"/>
      <c r="Y27" s="127">
        <v>1999</v>
      </c>
      <c r="Z27" s="127"/>
      <c r="AA27" s="130">
        <f t="shared" si="2"/>
        <v>5.8354740775338629E-2</v>
      </c>
      <c r="AB27" s="127"/>
      <c r="AC27" s="127"/>
      <c r="AD27" s="127"/>
      <c r="AE27" s="127"/>
      <c r="AF27" s="127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84</v>
      </c>
      <c r="T28" s="127"/>
      <c r="U28" s="127"/>
      <c r="V28" s="127"/>
      <c r="W28" s="127"/>
      <c r="X28" s="127"/>
      <c r="Y28" s="127">
        <v>2773</v>
      </c>
      <c r="Z28" s="127"/>
      <c r="AA28" s="130">
        <f t="shared" si="2"/>
        <v>8.0949322746380198E-2</v>
      </c>
      <c r="AB28" s="127"/>
      <c r="AC28" s="127"/>
      <c r="AD28" s="127"/>
      <c r="AE28" s="127"/>
      <c r="AF28" s="127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85</v>
      </c>
      <c r="T29" s="127"/>
      <c r="U29" s="127"/>
      <c r="V29" s="127"/>
      <c r="W29" s="127"/>
      <c r="X29" s="127"/>
      <c r="Y29" s="127">
        <v>4702</v>
      </c>
      <c r="Z29" s="127"/>
      <c r="AA29" s="130">
        <f t="shared" si="2"/>
        <v>0.13726062587575899</v>
      </c>
      <c r="AB29" s="127"/>
      <c r="AC29" s="127"/>
      <c r="AD29" s="127"/>
      <c r="AE29" s="127"/>
      <c r="AF29" s="127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86</v>
      </c>
      <c r="T30" s="127"/>
      <c r="U30" s="127"/>
      <c r="V30" s="127"/>
      <c r="W30" s="127"/>
      <c r="X30" s="127"/>
      <c r="Y30" s="127">
        <v>2465</v>
      </c>
      <c r="Z30" s="127"/>
      <c r="AA30" s="130">
        <f t="shared" si="2"/>
        <v>7.1958197104156935E-2</v>
      </c>
      <c r="AB30" s="127"/>
      <c r="AC30" s="127"/>
      <c r="AD30" s="127"/>
      <c r="AE30" s="127"/>
      <c r="AF30" s="127"/>
    </row>
    <row r="31" spans="1:32" ht="15.75" customHeight="1" x14ac:dyDescent="0.25">
      <c r="A31" s="83" t="str">
        <f>"Distribution of employee jobs per industry "&amp;"("&amp;'Table 13.11'!Y2&amp;")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7" t="s">
        <v>87</v>
      </c>
      <c r="T31" s="127"/>
      <c r="U31" s="127"/>
      <c r="V31" s="127"/>
      <c r="W31" s="127"/>
      <c r="X31" s="127"/>
      <c r="Y31" s="127">
        <v>2009</v>
      </c>
      <c r="Z31" s="127"/>
      <c r="AA31" s="130">
        <f t="shared" si="2"/>
        <v>5.8646660439047177E-2</v>
      </c>
      <c r="AB31" s="127"/>
      <c r="AC31" s="127"/>
      <c r="AD31" s="127"/>
      <c r="AE31" s="127"/>
      <c r="AF31" s="127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88</v>
      </c>
      <c r="T32" s="127"/>
      <c r="U32" s="127"/>
      <c r="V32" s="127"/>
      <c r="W32" s="127"/>
      <c r="X32" s="127"/>
      <c r="Y32" s="127">
        <v>724</v>
      </c>
      <c r="Z32" s="127"/>
      <c r="AA32" s="130">
        <f t="shared" si="2"/>
        <v>2.1134983652498832E-2</v>
      </c>
      <c r="AB32" s="127"/>
      <c r="AC32" s="127"/>
      <c r="AD32" s="127"/>
      <c r="AE32" s="127"/>
      <c r="AF32" s="127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89</v>
      </c>
      <c r="T33" s="127"/>
      <c r="U33" s="127"/>
      <c r="V33" s="127"/>
      <c r="W33" s="127"/>
      <c r="X33" s="127"/>
      <c r="Y33" s="127">
        <v>1247</v>
      </c>
      <c r="Z33" s="127"/>
      <c r="AA33" s="130">
        <f t="shared" si="2"/>
        <v>3.6402382064455861E-2</v>
      </c>
      <c r="AB33" s="127"/>
      <c r="AC33" s="127"/>
      <c r="AD33" s="127"/>
      <c r="AE33" s="127"/>
      <c r="AF33" s="127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7" t="s">
        <v>90</v>
      </c>
      <c r="T34" s="127"/>
      <c r="U34" s="127"/>
      <c r="V34" s="127"/>
      <c r="W34" s="127"/>
      <c r="X34" s="127"/>
      <c r="Y34" s="127">
        <v>34256</v>
      </c>
      <c r="Z34" s="127"/>
      <c r="AA34" s="131">
        <f t="shared" si="2"/>
        <v>1</v>
      </c>
      <c r="AB34" s="127"/>
      <c r="AC34" s="127"/>
      <c r="AD34" s="127"/>
      <c r="AE34" s="127"/>
      <c r="AF34" s="127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7" t="s">
        <v>102</v>
      </c>
      <c r="T36" s="127"/>
      <c r="U36" s="127"/>
      <c r="V36" s="127"/>
      <c r="W36" s="127"/>
      <c r="X36" s="127"/>
      <c r="Y36" s="127"/>
      <c r="Z36" s="127"/>
      <c r="AA36" s="127" t="s">
        <v>27</v>
      </c>
      <c r="AB36" s="127"/>
      <c r="AC36" s="127" t="s">
        <v>28</v>
      </c>
      <c r="AD36" s="127"/>
      <c r="AE36" s="127" t="s">
        <v>29</v>
      </c>
      <c r="AF36" s="127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7" t="s">
        <v>12</v>
      </c>
      <c r="T37" s="127">
        <v>16846</v>
      </c>
      <c r="U37" s="127">
        <v>17282</v>
      </c>
      <c r="V37" s="127">
        <v>18138</v>
      </c>
      <c r="W37" s="127">
        <v>18165</v>
      </c>
      <c r="X37" s="127">
        <v>18531</v>
      </c>
      <c r="Y37" s="127">
        <v>18958</v>
      </c>
      <c r="Z37" s="127"/>
      <c r="AA37" s="127" t="str">
        <f>TEXT(Y37,"###,###")</f>
        <v>18,958</v>
      </c>
      <c r="AB37" s="127"/>
      <c r="AC37" s="127">
        <f>Y37/X37-1</f>
        <v>2.3042469375640806E-2</v>
      </c>
      <c r="AD37" s="127"/>
      <c r="AE37" s="127">
        <f>Y37/T37-1</f>
        <v>0.12537100795441058</v>
      </c>
      <c r="AF37" s="127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7" t="s">
        <v>13</v>
      </c>
      <c r="T38" s="127">
        <v>3283</v>
      </c>
      <c r="U38" s="127">
        <v>3672</v>
      </c>
      <c r="V38" s="127">
        <v>3704</v>
      </c>
      <c r="W38" s="127">
        <v>3761</v>
      </c>
      <c r="X38" s="127">
        <v>3490</v>
      </c>
      <c r="Y38" s="127">
        <v>4050</v>
      </c>
      <c r="Z38" s="127"/>
      <c r="AA38" s="127" t="str">
        <f>TEXT(Y38,"###,###")</f>
        <v>4,050</v>
      </c>
      <c r="AB38" s="127"/>
      <c r="AC38" s="127">
        <f>Y38/X38-1</f>
        <v>0.16045845272206294</v>
      </c>
      <c r="AD38" s="127"/>
      <c r="AE38" s="127">
        <f>Y38/T38-1</f>
        <v>0.23362777946999702</v>
      </c>
      <c r="AF38" s="127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7" t="s">
        <v>14</v>
      </c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7" t="s">
        <v>36</v>
      </c>
      <c r="T40" s="127">
        <v>20129</v>
      </c>
      <c r="U40" s="127">
        <v>20954</v>
      </c>
      <c r="V40" s="127">
        <v>21842</v>
      </c>
      <c r="W40" s="127">
        <v>21926</v>
      </c>
      <c r="X40" s="127">
        <v>22021</v>
      </c>
      <c r="Y40" s="127">
        <v>23008</v>
      </c>
      <c r="Z40" s="127"/>
      <c r="AA40" s="127"/>
      <c r="AB40" s="127"/>
      <c r="AC40" s="127" t="s">
        <v>35</v>
      </c>
      <c r="AD40" s="127"/>
      <c r="AE40" s="127" t="s">
        <v>27</v>
      </c>
      <c r="AF40" s="127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7"/>
      <c r="T41" s="127"/>
      <c r="U41" s="127"/>
      <c r="V41" s="127"/>
      <c r="W41" s="127"/>
      <c r="X41" s="127"/>
      <c r="Y41" s="127"/>
      <c r="Z41" s="127"/>
      <c r="AA41" s="127" t="s">
        <v>127</v>
      </c>
      <c r="AB41" s="127"/>
      <c r="AC41" s="127">
        <f>Y37/($Y$37+$Y$38)*100</f>
        <v>82.397426981919324</v>
      </c>
      <c r="AD41" s="127"/>
      <c r="AE41" s="127"/>
      <c r="AF41" s="127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7" t="s">
        <v>37</v>
      </c>
      <c r="T42" s="127"/>
      <c r="U42" s="127"/>
      <c r="V42" s="127"/>
      <c r="W42" s="127"/>
      <c r="X42" s="127"/>
      <c r="Y42" s="127"/>
      <c r="Z42" s="127"/>
      <c r="AA42" s="127" t="s">
        <v>128</v>
      </c>
      <c r="AB42" s="127"/>
      <c r="AC42" s="127">
        <f>Y38/($Y$37+$Y$38)*100</f>
        <v>17.602573018080665</v>
      </c>
      <c r="AD42" s="127"/>
      <c r="AE42" s="127"/>
      <c r="AF42" s="127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7" t="s">
        <v>38</v>
      </c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39</v>
      </c>
      <c r="T44" s="127"/>
      <c r="U44" s="127">
        <v>0</v>
      </c>
      <c r="V44" s="127">
        <v>0</v>
      </c>
      <c r="W44" s="127">
        <v>0</v>
      </c>
      <c r="X44" s="129">
        <v>13</v>
      </c>
      <c r="Y44" s="129">
        <v>18</v>
      </c>
      <c r="Z44" s="127"/>
      <c r="AA44" s="127"/>
      <c r="AB44" s="127"/>
      <c r="AC44" s="127"/>
      <c r="AD44" s="127"/>
      <c r="AE44" s="127"/>
      <c r="AF44" s="127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40</v>
      </c>
      <c r="T45" s="127"/>
      <c r="U45" s="127">
        <v>0</v>
      </c>
      <c r="V45" s="127">
        <v>0</v>
      </c>
      <c r="W45" s="127">
        <v>0</v>
      </c>
      <c r="X45" s="129">
        <v>315</v>
      </c>
      <c r="Y45" s="129">
        <v>313</v>
      </c>
      <c r="Z45" s="127"/>
      <c r="AA45" s="127"/>
      <c r="AB45" s="127"/>
      <c r="AC45" s="127"/>
      <c r="AD45" s="127"/>
      <c r="AE45" s="127"/>
      <c r="AF45" s="127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41</v>
      </c>
      <c r="T46" s="127"/>
      <c r="U46" s="127">
        <v>0</v>
      </c>
      <c r="V46" s="127">
        <v>0</v>
      </c>
      <c r="W46" s="127">
        <v>0</v>
      </c>
      <c r="X46" s="129">
        <v>986</v>
      </c>
      <c r="Y46" s="129">
        <v>1079</v>
      </c>
      <c r="Z46" s="127"/>
      <c r="AA46" s="127"/>
      <c r="AB46" s="127"/>
      <c r="AC46" s="127"/>
      <c r="AD46" s="127"/>
      <c r="AE46" s="127"/>
      <c r="AF46" s="127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42</v>
      </c>
      <c r="T47" s="127"/>
      <c r="U47" s="127">
        <v>0</v>
      </c>
      <c r="V47" s="127">
        <v>0</v>
      </c>
      <c r="W47" s="127">
        <v>0</v>
      </c>
      <c r="X47" s="129">
        <v>1892</v>
      </c>
      <c r="Y47" s="129">
        <v>1973</v>
      </c>
      <c r="Z47" s="127"/>
      <c r="AA47" s="127"/>
      <c r="AB47" s="127"/>
      <c r="AC47" s="127"/>
      <c r="AD47" s="127"/>
      <c r="AE47" s="127"/>
      <c r="AF47" s="127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7" t="s">
        <v>43</v>
      </c>
      <c r="T48" s="127"/>
      <c r="U48" s="127">
        <v>0</v>
      </c>
      <c r="V48" s="127">
        <v>0</v>
      </c>
      <c r="W48" s="127">
        <v>0</v>
      </c>
      <c r="X48" s="129">
        <v>2864</v>
      </c>
      <c r="Y48" s="129">
        <v>2824</v>
      </c>
      <c r="Z48" s="127"/>
      <c r="AA48" s="127"/>
      <c r="AB48" s="127"/>
      <c r="AC48" s="127"/>
      <c r="AD48" s="127"/>
      <c r="AE48" s="127"/>
      <c r="AF48" s="127"/>
    </row>
    <row r="49" spans="1:32" ht="15" customHeight="1" x14ac:dyDescent="0.25">
      <c r="A49" s="90" t="str">
        <f>"Number of jobs by age and sex of job holders in "&amp;'Table 13.11'!S1&amp;" ("&amp;'Table 13.11'!Y2&amp;") *"</f>
        <v>Number of jobs by age and sex of job holders in Palmerston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7" t="s">
        <v>44</v>
      </c>
      <c r="T49" s="127"/>
      <c r="U49" s="127">
        <v>0</v>
      </c>
      <c r="V49" s="127">
        <v>0</v>
      </c>
      <c r="W49" s="127">
        <v>0</v>
      </c>
      <c r="X49" s="129">
        <v>2786</v>
      </c>
      <c r="Y49" s="129">
        <v>2872</v>
      </c>
      <c r="Z49" s="127"/>
      <c r="AA49" s="127"/>
      <c r="AB49" s="127"/>
      <c r="AC49" s="127"/>
      <c r="AD49" s="127"/>
      <c r="AE49" s="127"/>
      <c r="AF49" s="127"/>
    </row>
    <row r="50" spans="1:32" ht="15" customHeight="1" x14ac:dyDescent="0.25">
      <c r="A50" s="5"/>
      <c r="S50" s="127" t="s">
        <v>45</v>
      </c>
      <c r="T50" s="127"/>
      <c r="U50" s="127">
        <v>0</v>
      </c>
      <c r="V50" s="127">
        <v>0</v>
      </c>
      <c r="W50" s="127">
        <v>0</v>
      </c>
      <c r="X50" s="129">
        <v>2137</v>
      </c>
      <c r="Y50" s="129">
        <v>2312</v>
      </c>
      <c r="Z50" s="127"/>
      <c r="AA50" s="127"/>
      <c r="AB50" s="127"/>
      <c r="AC50" s="127"/>
      <c r="AD50" s="127"/>
      <c r="AE50" s="127"/>
      <c r="AF50" s="127"/>
    </row>
    <row r="51" spans="1:32" ht="15" customHeight="1" x14ac:dyDescent="0.25">
      <c r="S51" s="127" t="s">
        <v>46</v>
      </c>
      <c r="T51" s="127"/>
      <c r="U51" s="127">
        <v>0</v>
      </c>
      <c r="V51" s="127">
        <v>0</v>
      </c>
      <c r="W51" s="127">
        <v>0</v>
      </c>
      <c r="X51" s="129">
        <v>1860</v>
      </c>
      <c r="Y51" s="129">
        <v>1885</v>
      </c>
      <c r="Z51" s="127"/>
      <c r="AA51" s="127"/>
      <c r="AB51" s="127"/>
      <c r="AC51" s="127"/>
      <c r="AD51" s="127"/>
      <c r="AE51" s="127"/>
      <c r="AF51" s="127"/>
    </row>
    <row r="52" spans="1:32" ht="15" customHeight="1" x14ac:dyDescent="0.25">
      <c r="A52" s="3"/>
      <c r="B52" s="3"/>
      <c r="C52" s="3"/>
      <c r="D52" s="4"/>
      <c r="E52" s="8"/>
      <c r="S52" s="127" t="s">
        <v>47</v>
      </c>
      <c r="T52" s="127"/>
      <c r="U52" s="127">
        <v>0</v>
      </c>
      <c r="V52" s="127">
        <v>0</v>
      </c>
      <c r="W52" s="127">
        <v>0</v>
      </c>
      <c r="X52" s="129">
        <v>1657</v>
      </c>
      <c r="Y52" s="129">
        <v>1777</v>
      </c>
      <c r="Z52" s="127"/>
      <c r="AA52" s="127"/>
      <c r="AB52" s="127"/>
      <c r="AC52" s="127"/>
      <c r="AD52" s="127"/>
      <c r="AE52" s="127"/>
      <c r="AF52" s="127"/>
    </row>
    <row r="53" spans="1:32" ht="15" customHeight="1" x14ac:dyDescent="0.25">
      <c r="A53" s="3"/>
      <c r="B53" s="3"/>
      <c r="C53" s="3"/>
      <c r="D53" s="4"/>
      <c r="E53" s="8"/>
      <c r="S53" s="127" t="s">
        <v>48</v>
      </c>
      <c r="T53" s="127"/>
      <c r="U53" s="127">
        <v>0</v>
      </c>
      <c r="V53" s="127">
        <v>0</v>
      </c>
      <c r="W53" s="127">
        <v>0</v>
      </c>
      <c r="X53" s="129">
        <v>1269</v>
      </c>
      <c r="Y53" s="129">
        <v>1346</v>
      </c>
      <c r="Z53" s="127"/>
      <c r="AA53" s="127"/>
      <c r="AB53" s="127"/>
      <c r="AC53" s="127"/>
      <c r="AD53" s="127"/>
      <c r="AE53" s="127"/>
      <c r="AF53" s="127"/>
    </row>
    <row r="54" spans="1:32" ht="15" customHeight="1" x14ac:dyDescent="0.25">
      <c r="A54" s="3"/>
      <c r="B54" s="3"/>
      <c r="C54" s="3"/>
      <c r="D54" s="4"/>
      <c r="E54" s="8"/>
      <c r="S54" s="127" t="s">
        <v>49</v>
      </c>
      <c r="T54" s="127"/>
      <c r="U54" s="127">
        <v>0</v>
      </c>
      <c r="V54" s="127">
        <v>0</v>
      </c>
      <c r="W54" s="127">
        <v>0</v>
      </c>
      <c r="X54" s="129">
        <v>944</v>
      </c>
      <c r="Y54" s="129">
        <v>1002</v>
      </c>
      <c r="Z54" s="127"/>
      <c r="AA54" s="127"/>
      <c r="AB54" s="127"/>
      <c r="AC54" s="127"/>
      <c r="AD54" s="127"/>
      <c r="AE54" s="127"/>
      <c r="AF54" s="127"/>
    </row>
    <row r="55" spans="1:32" ht="15" customHeight="1" x14ac:dyDescent="0.25">
      <c r="A55" s="1"/>
      <c r="B55" s="1"/>
      <c r="C55" s="1"/>
      <c r="D55" s="1"/>
      <c r="E55" s="1"/>
      <c r="S55" s="127" t="s">
        <v>50</v>
      </c>
      <c r="T55" s="127"/>
      <c r="U55" s="127">
        <v>0</v>
      </c>
      <c r="V55" s="127">
        <v>0</v>
      </c>
      <c r="W55" s="127">
        <v>0</v>
      </c>
      <c r="X55" s="129">
        <v>534</v>
      </c>
      <c r="Y55" s="129">
        <v>625</v>
      </c>
      <c r="Z55" s="127"/>
      <c r="AA55" s="127"/>
      <c r="AB55" s="127"/>
      <c r="AC55" s="127"/>
      <c r="AD55" s="127"/>
      <c r="AE55" s="127"/>
      <c r="AF55" s="127"/>
    </row>
    <row r="56" spans="1:32" ht="15" customHeight="1" x14ac:dyDescent="0.25">
      <c r="A56" s="9"/>
      <c r="B56" s="3"/>
      <c r="C56" s="3"/>
      <c r="D56" s="3"/>
      <c r="E56" s="3"/>
      <c r="S56" s="127" t="s">
        <v>51</v>
      </c>
      <c r="T56" s="127"/>
      <c r="U56" s="127">
        <v>0</v>
      </c>
      <c r="V56" s="127">
        <v>0</v>
      </c>
      <c r="W56" s="127">
        <v>0</v>
      </c>
      <c r="X56" s="129">
        <v>193</v>
      </c>
      <c r="Y56" s="129">
        <v>227</v>
      </c>
      <c r="Z56" s="127"/>
      <c r="AA56" s="127"/>
      <c r="AB56" s="127"/>
      <c r="AC56" s="127"/>
      <c r="AD56" s="127"/>
      <c r="AE56" s="127"/>
      <c r="AF56" s="127"/>
    </row>
    <row r="57" spans="1:32" ht="15" customHeight="1" x14ac:dyDescent="0.25">
      <c r="A57" s="3"/>
      <c r="B57" s="3"/>
      <c r="C57" s="3"/>
      <c r="D57" s="3"/>
      <c r="E57" s="3"/>
      <c r="S57" s="127" t="s">
        <v>52</v>
      </c>
      <c r="T57" s="127"/>
      <c r="U57" s="127">
        <v>0</v>
      </c>
      <c r="V57" s="127">
        <v>0</v>
      </c>
      <c r="W57" s="127">
        <v>0</v>
      </c>
      <c r="X57" s="129">
        <v>52</v>
      </c>
      <c r="Y57" s="129">
        <v>59</v>
      </c>
      <c r="Z57" s="127"/>
      <c r="AA57" s="127"/>
      <c r="AB57" s="127"/>
      <c r="AC57" s="127"/>
      <c r="AD57" s="127"/>
      <c r="AE57" s="127"/>
      <c r="AF57" s="127"/>
    </row>
    <row r="58" spans="1:32" ht="15" customHeight="1" x14ac:dyDescent="0.25">
      <c r="A58" s="3"/>
      <c r="B58" s="3"/>
      <c r="C58" s="3"/>
      <c r="D58" s="10"/>
      <c r="E58" s="8"/>
      <c r="S58" s="127" t="s">
        <v>53</v>
      </c>
      <c r="T58" s="127"/>
      <c r="U58" s="127">
        <v>0</v>
      </c>
      <c r="V58" s="127">
        <v>0</v>
      </c>
      <c r="W58" s="127">
        <v>0</v>
      </c>
      <c r="X58" s="129">
        <v>7</v>
      </c>
      <c r="Y58" s="129">
        <v>18</v>
      </c>
      <c r="Z58" s="127"/>
      <c r="AA58" s="127"/>
      <c r="AB58" s="127"/>
      <c r="AC58" s="127"/>
      <c r="AD58" s="127"/>
      <c r="AE58" s="127"/>
      <c r="AF58" s="127"/>
    </row>
    <row r="59" spans="1:32" ht="15" customHeight="1" x14ac:dyDescent="0.25">
      <c r="A59" s="3"/>
      <c r="B59" s="3"/>
      <c r="C59" s="3"/>
      <c r="D59" s="10"/>
      <c r="E59" s="8"/>
      <c r="S59" s="127" t="s">
        <v>54</v>
      </c>
      <c r="T59" s="127"/>
      <c r="U59" s="127">
        <v>0</v>
      </c>
      <c r="V59" s="127">
        <v>0</v>
      </c>
      <c r="W59" s="127">
        <v>0</v>
      </c>
      <c r="X59" s="129">
        <v>2</v>
      </c>
      <c r="Y59" s="129">
        <v>4</v>
      </c>
      <c r="Z59" s="127"/>
      <c r="AA59" s="127"/>
      <c r="AB59" s="127"/>
      <c r="AC59" s="127"/>
      <c r="AD59" s="127"/>
      <c r="AE59" s="127"/>
      <c r="AF59" s="127"/>
    </row>
    <row r="60" spans="1:32" ht="15" customHeight="1" x14ac:dyDescent="0.25">
      <c r="A60" s="3"/>
      <c r="B60" s="3"/>
      <c r="C60" s="3"/>
      <c r="D60" s="10"/>
      <c r="E60" s="8"/>
      <c r="S60" s="127" t="s">
        <v>55</v>
      </c>
      <c r="T60" s="127"/>
      <c r="U60" s="127">
        <v>0</v>
      </c>
      <c r="V60" s="127">
        <v>0</v>
      </c>
      <c r="W60" s="127">
        <v>0</v>
      </c>
      <c r="X60" s="129">
        <v>0</v>
      </c>
      <c r="Y60" s="129">
        <v>8</v>
      </c>
      <c r="Z60" s="127"/>
      <c r="AA60" s="127"/>
      <c r="AB60" s="127"/>
      <c r="AC60" s="127"/>
      <c r="AD60" s="127"/>
      <c r="AE60" s="127"/>
      <c r="AF60" s="127"/>
    </row>
    <row r="61" spans="1:32" ht="15" customHeight="1" x14ac:dyDescent="0.25">
      <c r="S61" s="127" t="s">
        <v>56</v>
      </c>
      <c r="T61" s="127"/>
      <c r="U61" s="127">
        <v>0</v>
      </c>
      <c r="V61" s="127">
        <v>0</v>
      </c>
      <c r="W61" s="127">
        <v>0</v>
      </c>
      <c r="X61" s="129">
        <v>17502</v>
      </c>
      <c r="Y61" s="129">
        <v>18338</v>
      </c>
      <c r="Z61" s="127"/>
      <c r="AA61" s="127"/>
      <c r="AB61" s="127"/>
      <c r="AC61" s="127"/>
      <c r="AD61" s="127"/>
      <c r="AE61" s="127"/>
      <c r="AF61" s="127"/>
    </row>
    <row r="62" spans="1:32" x14ac:dyDescent="0.25">
      <c r="S62" s="127" t="s">
        <v>57</v>
      </c>
      <c r="T62" s="127"/>
      <c r="U62" s="127"/>
      <c r="V62" s="127"/>
      <c r="W62" s="127"/>
      <c r="X62" s="129"/>
      <c r="Y62" s="129"/>
      <c r="Z62" s="127"/>
      <c r="AA62" s="127"/>
      <c r="AB62" s="127"/>
      <c r="AC62" s="127"/>
      <c r="AD62" s="127"/>
      <c r="AE62" s="127"/>
      <c r="AF62" s="127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7" t="s">
        <v>39</v>
      </c>
      <c r="T63" s="127"/>
      <c r="U63" s="127">
        <v>0</v>
      </c>
      <c r="V63" s="127">
        <v>0</v>
      </c>
      <c r="W63" s="127">
        <v>0</v>
      </c>
      <c r="X63" s="129">
        <v>28</v>
      </c>
      <c r="Y63" s="129">
        <v>37</v>
      </c>
      <c r="Z63" s="127"/>
      <c r="AA63" s="127"/>
      <c r="AB63" s="127"/>
      <c r="AC63" s="127"/>
      <c r="AD63" s="127"/>
      <c r="AE63" s="127"/>
      <c r="AF63" s="127"/>
    </row>
    <row r="64" spans="1:32" ht="15.75" customHeight="1" x14ac:dyDescent="0.25">
      <c r="A64" s="90" t="str">
        <f>"Number of employed persons per occupation of main job by sex in "&amp;'Table 13.11'!S1&amp;" ("&amp;'Table 13.11'!Y2&amp;") *"</f>
        <v>Number of employed persons per occupation of main job by sex in Palmerston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7" t="s">
        <v>40</v>
      </c>
      <c r="T64" s="127"/>
      <c r="U64" s="127">
        <v>0</v>
      </c>
      <c r="V64" s="127">
        <v>0</v>
      </c>
      <c r="W64" s="127">
        <v>0</v>
      </c>
      <c r="X64" s="129">
        <v>413</v>
      </c>
      <c r="Y64" s="129">
        <v>450</v>
      </c>
      <c r="Z64" s="127"/>
      <c r="AA64" s="127"/>
      <c r="AB64" s="127"/>
      <c r="AC64" s="127"/>
      <c r="AD64" s="127"/>
      <c r="AE64" s="127"/>
      <c r="AF64" s="127"/>
    </row>
    <row r="65" spans="19:32" x14ac:dyDescent="0.25">
      <c r="S65" s="127" t="s">
        <v>41</v>
      </c>
      <c r="T65" s="127"/>
      <c r="U65" s="127">
        <v>0</v>
      </c>
      <c r="V65" s="127">
        <v>0</v>
      </c>
      <c r="W65" s="127">
        <v>0</v>
      </c>
      <c r="X65" s="129">
        <v>1124</v>
      </c>
      <c r="Y65" s="129">
        <v>1141</v>
      </c>
      <c r="Z65" s="127"/>
      <c r="AA65" s="127"/>
      <c r="AB65" s="127"/>
      <c r="AC65" s="127"/>
      <c r="AD65" s="127"/>
      <c r="AE65" s="127"/>
      <c r="AF65" s="127"/>
    </row>
    <row r="66" spans="19:32" x14ac:dyDescent="0.25">
      <c r="S66" s="127" t="s">
        <v>42</v>
      </c>
      <c r="T66" s="127"/>
      <c r="U66" s="127">
        <v>0</v>
      </c>
      <c r="V66" s="127">
        <v>0</v>
      </c>
      <c r="W66" s="127">
        <v>0</v>
      </c>
      <c r="X66" s="129">
        <v>1822</v>
      </c>
      <c r="Y66" s="129">
        <v>1776</v>
      </c>
      <c r="Z66" s="127"/>
      <c r="AA66" s="127"/>
      <c r="AB66" s="127"/>
      <c r="AC66" s="127"/>
      <c r="AD66" s="127"/>
      <c r="AE66" s="127"/>
      <c r="AF66" s="127"/>
    </row>
    <row r="67" spans="19:32" x14ac:dyDescent="0.25">
      <c r="S67" s="127" t="s">
        <v>43</v>
      </c>
      <c r="T67" s="127"/>
      <c r="U67" s="127">
        <v>0</v>
      </c>
      <c r="V67" s="127">
        <v>0</v>
      </c>
      <c r="W67" s="127">
        <v>0</v>
      </c>
      <c r="X67" s="129">
        <v>2369</v>
      </c>
      <c r="Y67" s="129">
        <v>2454</v>
      </c>
      <c r="Z67" s="127"/>
      <c r="AA67" s="127"/>
      <c r="AB67" s="127"/>
      <c r="AC67" s="127"/>
      <c r="AD67" s="127"/>
      <c r="AE67" s="127"/>
      <c r="AF67" s="127"/>
    </row>
    <row r="68" spans="19:32" x14ac:dyDescent="0.25">
      <c r="S68" s="127" t="s">
        <v>44</v>
      </c>
      <c r="T68" s="127"/>
      <c r="U68" s="127">
        <v>0</v>
      </c>
      <c r="V68" s="127">
        <v>0</v>
      </c>
      <c r="W68" s="127">
        <v>0</v>
      </c>
      <c r="X68" s="129">
        <v>2286</v>
      </c>
      <c r="Y68" s="129">
        <v>2406</v>
      </c>
      <c r="Z68" s="127"/>
      <c r="AA68" s="127"/>
      <c r="AB68" s="127"/>
      <c r="AC68" s="127"/>
      <c r="AD68" s="127"/>
      <c r="AE68" s="127"/>
      <c r="AF68" s="127"/>
    </row>
    <row r="69" spans="19:32" x14ac:dyDescent="0.25">
      <c r="S69" s="127" t="s">
        <v>45</v>
      </c>
      <c r="T69" s="127"/>
      <c r="U69" s="127">
        <v>0</v>
      </c>
      <c r="V69" s="127">
        <v>0</v>
      </c>
      <c r="W69" s="127">
        <v>0</v>
      </c>
      <c r="X69" s="129">
        <v>1758</v>
      </c>
      <c r="Y69" s="129">
        <v>1895</v>
      </c>
      <c r="Z69" s="127"/>
      <c r="AA69" s="127"/>
      <c r="AB69" s="127"/>
      <c r="AC69" s="127"/>
      <c r="AD69" s="127"/>
      <c r="AE69" s="127"/>
      <c r="AF69" s="127"/>
    </row>
    <row r="70" spans="19:32" x14ac:dyDescent="0.25">
      <c r="S70" s="127" t="s">
        <v>46</v>
      </c>
      <c r="T70" s="127"/>
      <c r="U70" s="127">
        <v>0</v>
      </c>
      <c r="V70" s="127">
        <v>0</v>
      </c>
      <c r="W70" s="127">
        <v>0</v>
      </c>
      <c r="X70" s="129">
        <v>1630</v>
      </c>
      <c r="Y70" s="129">
        <v>1663</v>
      </c>
      <c r="Z70" s="127"/>
      <c r="AA70" s="127"/>
      <c r="AB70" s="127"/>
      <c r="AC70" s="127"/>
      <c r="AD70" s="127"/>
      <c r="AE70" s="127"/>
      <c r="AF70" s="127"/>
    </row>
    <row r="71" spans="19:32" x14ac:dyDescent="0.25">
      <c r="S71" s="127" t="s">
        <v>47</v>
      </c>
      <c r="T71" s="127"/>
      <c r="U71" s="127">
        <v>0</v>
      </c>
      <c r="V71" s="127">
        <v>0</v>
      </c>
      <c r="W71" s="127">
        <v>0</v>
      </c>
      <c r="X71" s="129">
        <v>1336</v>
      </c>
      <c r="Y71" s="129">
        <v>1400</v>
      </c>
      <c r="Z71" s="127"/>
      <c r="AA71" s="127"/>
      <c r="AB71" s="127"/>
      <c r="AC71" s="127"/>
      <c r="AD71" s="127"/>
      <c r="AE71" s="127"/>
      <c r="AF71" s="127"/>
    </row>
    <row r="72" spans="19:32" x14ac:dyDescent="0.25">
      <c r="S72" s="127" t="s">
        <v>48</v>
      </c>
      <c r="T72" s="127"/>
      <c r="U72" s="127">
        <v>0</v>
      </c>
      <c r="V72" s="127">
        <v>0</v>
      </c>
      <c r="W72" s="127">
        <v>0</v>
      </c>
      <c r="X72" s="129">
        <v>1092</v>
      </c>
      <c r="Y72" s="129">
        <v>1129</v>
      </c>
      <c r="Z72" s="127"/>
      <c r="AA72" s="127"/>
      <c r="AB72" s="127"/>
      <c r="AC72" s="127"/>
      <c r="AD72" s="127"/>
      <c r="AE72" s="127"/>
      <c r="AF72" s="127"/>
    </row>
    <row r="73" spans="19:32" x14ac:dyDescent="0.25">
      <c r="S73" s="127" t="s">
        <v>49</v>
      </c>
      <c r="T73" s="127"/>
      <c r="U73" s="127">
        <v>0</v>
      </c>
      <c r="V73" s="127">
        <v>0</v>
      </c>
      <c r="W73" s="127">
        <v>0</v>
      </c>
      <c r="X73" s="129">
        <v>777</v>
      </c>
      <c r="Y73" s="129">
        <v>872</v>
      </c>
      <c r="Z73" s="127"/>
      <c r="AA73" s="127"/>
      <c r="AB73" s="127"/>
      <c r="AC73" s="127"/>
      <c r="AD73" s="127"/>
      <c r="AE73" s="127"/>
      <c r="AF73" s="127"/>
    </row>
    <row r="74" spans="19:32" x14ac:dyDescent="0.25">
      <c r="S74" s="127" t="s">
        <v>50</v>
      </c>
      <c r="T74" s="127"/>
      <c r="U74" s="127">
        <v>0</v>
      </c>
      <c r="V74" s="127">
        <v>0</v>
      </c>
      <c r="W74" s="127">
        <v>0</v>
      </c>
      <c r="X74" s="129">
        <v>382</v>
      </c>
      <c r="Y74" s="129">
        <v>444</v>
      </c>
      <c r="Z74" s="127"/>
      <c r="AA74" s="127"/>
      <c r="AB74" s="127"/>
      <c r="AC74" s="127"/>
      <c r="AD74" s="127"/>
      <c r="AE74" s="127"/>
      <c r="AF74" s="127"/>
    </row>
    <row r="75" spans="19:32" x14ac:dyDescent="0.25">
      <c r="S75" s="127" t="s">
        <v>51</v>
      </c>
      <c r="T75" s="127"/>
      <c r="U75" s="127">
        <v>0</v>
      </c>
      <c r="V75" s="127">
        <v>0</v>
      </c>
      <c r="W75" s="127">
        <v>0</v>
      </c>
      <c r="X75" s="129">
        <v>163</v>
      </c>
      <c r="Y75" s="129">
        <v>187</v>
      </c>
      <c r="Z75" s="127"/>
      <c r="AA75" s="127"/>
      <c r="AB75" s="127"/>
      <c r="AC75" s="127"/>
      <c r="AD75" s="127"/>
      <c r="AE75" s="127"/>
      <c r="AF75" s="127"/>
    </row>
    <row r="76" spans="19:32" x14ac:dyDescent="0.25">
      <c r="S76" s="127" t="s">
        <v>52</v>
      </c>
      <c r="T76" s="127"/>
      <c r="U76" s="127">
        <v>0</v>
      </c>
      <c r="V76" s="127">
        <v>0</v>
      </c>
      <c r="W76" s="127">
        <v>0</v>
      </c>
      <c r="X76" s="129">
        <v>36</v>
      </c>
      <c r="Y76" s="129">
        <v>47</v>
      </c>
      <c r="Z76" s="127"/>
      <c r="AA76" s="127"/>
      <c r="AB76" s="127"/>
      <c r="AC76" s="127"/>
      <c r="AD76" s="127"/>
      <c r="AE76" s="127"/>
      <c r="AF76" s="127"/>
    </row>
    <row r="77" spans="19:32" x14ac:dyDescent="0.25">
      <c r="S77" s="127" t="s">
        <v>53</v>
      </c>
      <c r="T77" s="127"/>
      <c r="U77" s="127">
        <v>0</v>
      </c>
      <c r="V77" s="127">
        <v>0</v>
      </c>
      <c r="W77" s="127">
        <v>0</v>
      </c>
      <c r="X77" s="129">
        <v>10</v>
      </c>
      <c r="Y77" s="129">
        <v>13</v>
      </c>
      <c r="Z77" s="127"/>
      <c r="AA77" s="127"/>
      <c r="AB77" s="127"/>
      <c r="AC77" s="127"/>
      <c r="AD77" s="127"/>
      <c r="AE77" s="127"/>
      <c r="AF77" s="127"/>
    </row>
    <row r="78" spans="19:32" x14ac:dyDescent="0.25">
      <c r="S78" s="127" t="s">
        <v>54</v>
      </c>
      <c r="T78" s="127"/>
      <c r="U78" s="127">
        <v>0</v>
      </c>
      <c r="V78" s="127">
        <v>0</v>
      </c>
      <c r="W78" s="127">
        <v>0</v>
      </c>
      <c r="X78" s="129">
        <v>0</v>
      </c>
      <c r="Y78" s="129">
        <v>0</v>
      </c>
      <c r="Z78" s="127"/>
      <c r="AA78" s="127"/>
      <c r="AB78" s="127"/>
      <c r="AC78" s="127"/>
      <c r="AD78" s="127"/>
      <c r="AE78" s="127"/>
      <c r="AF78" s="127"/>
    </row>
    <row r="79" spans="19:32" x14ac:dyDescent="0.25">
      <c r="S79" s="127" t="s">
        <v>55</v>
      </c>
      <c r="T79" s="127"/>
      <c r="U79" s="127">
        <v>0</v>
      </c>
      <c r="V79" s="127">
        <v>0</v>
      </c>
      <c r="W79" s="127">
        <v>0</v>
      </c>
      <c r="X79" s="129">
        <v>0</v>
      </c>
      <c r="Y79" s="129">
        <v>4</v>
      </c>
      <c r="Z79" s="127"/>
      <c r="AA79" s="127"/>
      <c r="AB79" s="127"/>
      <c r="AC79" s="127"/>
      <c r="AD79" s="127"/>
      <c r="AE79" s="127"/>
      <c r="AF79" s="127"/>
    </row>
    <row r="80" spans="19:32" x14ac:dyDescent="0.25">
      <c r="S80" s="127" t="s">
        <v>56</v>
      </c>
      <c r="T80" s="127"/>
      <c r="U80" s="127">
        <v>0</v>
      </c>
      <c r="V80" s="127">
        <v>0</v>
      </c>
      <c r="W80" s="127">
        <v>0</v>
      </c>
      <c r="X80" s="129">
        <v>15232</v>
      </c>
      <c r="Y80" s="129">
        <v>15918</v>
      </c>
      <c r="Z80" s="127"/>
      <c r="AA80" s="127"/>
      <c r="AB80" s="127"/>
      <c r="AC80" s="127"/>
      <c r="AD80" s="127"/>
      <c r="AE80" s="127"/>
      <c r="AF80" s="127"/>
    </row>
    <row r="81" spans="1:32" x14ac:dyDescent="0.25">
      <c r="S81" s="127" t="s">
        <v>58</v>
      </c>
      <c r="T81" s="127"/>
      <c r="U81" s="127"/>
      <c r="V81" s="127"/>
      <c r="W81" s="127"/>
      <c r="X81" s="129"/>
      <c r="Y81" s="129"/>
      <c r="Z81" s="127"/>
      <c r="AA81" s="127"/>
      <c r="AB81" s="127"/>
      <c r="AC81" s="127"/>
      <c r="AD81" s="127"/>
      <c r="AE81" s="127"/>
      <c r="AF81" s="127"/>
    </row>
    <row r="82" spans="1:32" ht="15.75" customHeight="1" x14ac:dyDescent="0.25">
      <c r="A82" s="93"/>
      <c r="B82" s="93"/>
      <c r="C82" s="120" t="str">
        <f>'Table 13.11'!S1</f>
        <v>Palmerston</v>
      </c>
      <c r="D82" s="120"/>
      <c r="E82" s="120"/>
      <c r="F82" s="120"/>
      <c r="G82" s="120"/>
      <c r="H82" s="94"/>
      <c r="I82" s="94"/>
      <c r="J82" s="121" t="str">
        <f>'State data for spotlight'!A1</f>
        <v>Northern Territory</v>
      </c>
      <c r="K82" s="121"/>
      <c r="L82" s="121"/>
      <c r="M82" s="121"/>
      <c r="N82" s="121"/>
      <c r="O82" s="121"/>
      <c r="S82" s="127" t="s">
        <v>38</v>
      </c>
      <c r="T82" s="127"/>
      <c r="U82" s="127"/>
      <c r="V82" s="127"/>
      <c r="W82" s="127"/>
      <c r="X82" s="129"/>
      <c r="Y82" s="129"/>
      <c r="Z82" s="127"/>
      <c r="AA82" s="127"/>
      <c r="AB82" s="127"/>
      <c r="AC82" s="127"/>
      <c r="AD82" s="127"/>
      <c r="AE82" s="127"/>
      <c r="AF82" s="127"/>
    </row>
    <row r="83" spans="1:32" ht="15" customHeight="1" x14ac:dyDescent="0.25">
      <c r="A83" s="93"/>
      <c r="B83" s="93"/>
      <c r="C83" s="95"/>
      <c r="D83" s="122" t="s">
        <v>2</v>
      </c>
      <c r="E83" s="122"/>
      <c r="F83" s="122" t="s">
        <v>2</v>
      </c>
      <c r="G83" s="122"/>
      <c r="H83" s="95"/>
      <c r="I83" s="95"/>
      <c r="J83" s="95"/>
      <c r="K83" s="95"/>
      <c r="L83" s="122" t="s">
        <v>2</v>
      </c>
      <c r="M83" s="122"/>
      <c r="N83" s="122" t="s">
        <v>2</v>
      </c>
      <c r="O83" s="122"/>
      <c r="S83" s="127" t="s">
        <v>59</v>
      </c>
      <c r="T83" s="127"/>
      <c r="U83" s="127">
        <v>0</v>
      </c>
      <c r="V83" s="127">
        <v>0</v>
      </c>
      <c r="W83" s="127">
        <v>0</v>
      </c>
      <c r="X83" s="129">
        <v>1310</v>
      </c>
      <c r="Y83" s="129">
        <v>1377</v>
      </c>
      <c r="Z83" s="127"/>
      <c r="AA83" s="127"/>
      <c r="AB83" s="127"/>
      <c r="AC83" s="127"/>
      <c r="AD83" s="127"/>
      <c r="AE83" s="127"/>
      <c r="AF83" s="127"/>
    </row>
    <row r="84" spans="1:32" ht="15" customHeight="1" x14ac:dyDescent="0.25">
      <c r="A84" s="93"/>
      <c r="B84" s="93"/>
      <c r="C84" s="113" t="s">
        <v>3</v>
      </c>
      <c r="D84" s="122" t="s">
        <v>4</v>
      </c>
      <c r="E84" s="122"/>
      <c r="F84" s="122" t="s">
        <v>114</v>
      </c>
      <c r="G84" s="122"/>
      <c r="H84" s="95"/>
      <c r="I84" s="95"/>
      <c r="J84" s="95"/>
      <c r="K84" s="113" t="s">
        <v>3</v>
      </c>
      <c r="L84" s="122" t="s">
        <v>4</v>
      </c>
      <c r="M84" s="122"/>
      <c r="N84" s="122" t="s">
        <v>114</v>
      </c>
      <c r="O84" s="122"/>
      <c r="S84" s="127" t="s">
        <v>60</v>
      </c>
      <c r="T84" s="127"/>
      <c r="U84" s="127">
        <v>0</v>
      </c>
      <c r="V84" s="127">
        <v>0</v>
      </c>
      <c r="W84" s="127">
        <v>0</v>
      </c>
      <c r="X84" s="129">
        <v>957</v>
      </c>
      <c r="Y84" s="129">
        <v>1015</v>
      </c>
      <c r="Z84" s="127"/>
      <c r="AA84" s="127"/>
      <c r="AB84" s="127"/>
      <c r="AC84" s="127"/>
      <c r="AD84" s="127"/>
      <c r="AE84" s="127"/>
      <c r="AF84" s="127"/>
    </row>
    <row r="85" spans="1:32" ht="15" customHeight="1" x14ac:dyDescent="0.25">
      <c r="A85" s="96" t="s">
        <v>5</v>
      </c>
      <c r="B85" s="96"/>
      <c r="C85" s="111" t="str">
        <f>'Table 13.11'!AA4</f>
        <v>34,256</v>
      </c>
      <c r="D85" s="97">
        <f>'Table 13.11'!AC4</f>
        <v>4.6495998044846276E-2</v>
      </c>
      <c r="E85" s="98">
        <f>'Table 13.11'!AC4</f>
        <v>4.6495998044846276E-2</v>
      </c>
      <c r="F85" s="97">
        <f>'Table 13.11'!AE4</f>
        <v>0.13347892263913708</v>
      </c>
      <c r="G85" s="98">
        <f>'Table 13.11'!AE4</f>
        <v>0.13347892263913708</v>
      </c>
      <c r="H85" s="112"/>
      <c r="I85" s="112"/>
      <c r="J85" s="124" t="str">
        <f>'State data for spotlight'!I4</f>
        <v>209,690</v>
      </c>
      <c r="K85" s="124"/>
      <c r="L85" s="97">
        <f>'State data for spotlight'!K4</f>
        <v>1.0515257243094212E-2</v>
      </c>
      <c r="M85" s="98">
        <f>'State data for spotlight'!K4</f>
        <v>1.0515257243094212E-2</v>
      </c>
      <c r="N85" s="97">
        <f>'State data for spotlight'!M4</f>
        <v>3.2350494045362499E-2</v>
      </c>
      <c r="O85" s="98">
        <f>'State data for spotlight'!M4</f>
        <v>3.2350494045362499E-2</v>
      </c>
      <c r="S85" s="127" t="s">
        <v>61</v>
      </c>
      <c r="T85" s="127"/>
      <c r="U85" s="127">
        <v>0</v>
      </c>
      <c r="V85" s="127">
        <v>0</v>
      </c>
      <c r="W85" s="127">
        <v>0</v>
      </c>
      <c r="X85" s="129">
        <v>3075</v>
      </c>
      <c r="Y85" s="129">
        <v>3146</v>
      </c>
      <c r="Z85" s="127"/>
      <c r="AA85" s="127"/>
      <c r="AB85" s="127"/>
      <c r="AC85" s="127"/>
      <c r="AD85" s="127"/>
      <c r="AE85" s="127"/>
      <c r="AF85" s="127"/>
    </row>
    <row r="86" spans="1:32" ht="15" customHeight="1" x14ac:dyDescent="0.25">
      <c r="A86" s="99" t="s">
        <v>6</v>
      </c>
      <c r="B86" s="96"/>
      <c r="C86" s="111" t="str">
        <f>'Table 13.11'!AA5</f>
        <v>18,338</v>
      </c>
      <c r="D86" s="97">
        <f>'Table 13.11'!AC5</f>
        <v>4.776596960347379E-2</v>
      </c>
      <c r="E86" s="98">
        <f>'Table 13.11'!AC5</f>
        <v>4.776596960347379E-2</v>
      </c>
      <c r="F86" s="97">
        <f>'Table 13.11'!AE5</f>
        <v>0.12814518609658565</v>
      </c>
      <c r="G86" s="98">
        <f>'Table 13.11'!AE5</f>
        <v>0.12814518609658565</v>
      </c>
      <c r="H86" s="112"/>
      <c r="I86" s="112"/>
      <c r="J86" s="124" t="str">
        <f>'State data for spotlight'!I5</f>
        <v>110,876</v>
      </c>
      <c r="K86" s="124"/>
      <c r="L86" s="97">
        <f>'State data for spotlight'!K5</f>
        <v>3.0577719879136822E-3</v>
      </c>
      <c r="M86" s="98">
        <f>'State data for spotlight'!K5</f>
        <v>3.0577719879136822E-3</v>
      </c>
      <c r="N86" s="97">
        <f>'State data for spotlight'!M5</f>
        <v>3.6795990312415316E-2</v>
      </c>
      <c r="O86" s="98">
        <f>'State data for spotlight'!M5</f>
        <v>3.6795990312415316E-2</v>
      </c>
      <c r="S86" s="127" t="s">
        <v>62</v>
      </c>
      <c r="T86" s="127"/>
      <c r="U86" s="127">
        <v>0</v>
      </c>
      <c r="V86" s="127">
        <v>0</v>
      </c>
      <c r="W86" s="127">
        <v>0</v>
      </c>
      <c r="X86" s="129">
        <v>1462</v>
      </c>
      <c r="Y86" s="129">
        <v>1595</v>
      </c>
      <c r="Z86" s="127"/>
      <c r="AA86" s="127"/>
      <c r="AB86" s="127"/>
      <c r="AC86" s="127"/>
      <c r="AD86" s="127"/>
      <c r="AE86" s="127"/>
      <c r="AF86" s="127"/>
    </row>
    <row r="87" spans="1:32" ht="15" customHeight="1" x14ac:dyDescent="0.25">
      <c r="A87" s="99" t="s">
        <v>7</v>
      </c>
      <c r="B87" s="96"/>
      <c r="C87" s="111" t="str">
        <f>'Table 13.11'!AA6</f>
        <v>15,918</v>
      </c>
      <c r="D87" s="97">
        <f>'Table 13.11'!AC6</f>
        <v>4.5036764705882248E-2</v>
      </c>
      <c r="E87" s="98">
        <f>'Table 13.11'!AC6</f>
        <v>4.5036764705882248E-2</v>
      </c>
      <c r="F87" s="97">
        <f>'Table 13.11'!AE6</f>
        <v>0.13968640366578366</v>
      </c>
      <c r="G87" s="98">
        <f>'Table 13.11'!AE6</f>
        <v>0.13968640366578366</v>
      </c>
      <c r="H87" s="112"/>
      <c r="I87" s="112"/>
      <c r="J87" s="124" t="str">
        <f>'State data for spotlight'!I6</f>
        <v>98,814</v>
      </c>
      <c r="K87" s="124"/>
      <c r="L87" s="97">
        <f>'State data for spotlight'!K6</f>
        <v>1.9026699254400814E-2</v>
      </c>
      <c r="M87" s="98">
        <f>'State data for spotlight'!K6</f>
        <v>1.9026699254400814E-2</v>
      </c>
      <c r="N87" s="97">
        <f>'State data for spotlight'!M6</f>
        <v>2.7407515232173774E-2</v>
      </c>
      <c r="O87" s="98">
        <f>'State data for spotlight'!M6</f>
        <v>2.7407515232173774E-2</v>
      </c>
      <c r="S87" s="127" t="s">
        <v>63</v>
      </c>
      <c r="T87" s="127"/>
      <c r="U87" s="127">
        <v>0</v>
      </c>
      <c r="V87" s="127">
        <v>0</v>
      </c>
      <c r="W87" s="127">
        <v>0</v>
      </c>
      <c r="X87" s="129">
        <v>499</v>
      </c>
      <c r="Y87" s="129">
        <v>567</v>
      </c>
      <c r="Z87" s="127"/>
      <c r="AA87" s="127"/>
      <c r="AB87" s="127"/>
      <c r="AC87" s="127"/>
      <c r="AD87" s="127"/>
      <c r="AE87" s="127"/>
      <c r="AF87" s="127"/>
    </row>
    <row r="88" spans="1:32" ht="15" customHeight="1" x14ac:dyDescent="0.25">
      <c r="A88" s="96" t="s">
        <v>8</v>
      </c>
      <c r="B88" s="96"/>
      <c r="C88" s="111" t="str">
        <f>'Table 13.11'!AA7</f>
        <v>23,008</v>
      </c>
      <c r="D88" s="97">
        <f>'Table 13.11'!AC7</f>
        <v>4.4915754575593825E-2</v>
      </c>
      <c r="E88" s="98">
        <f>'Table 13.11'!AC7</f>
        <v>4.4915754575593825E-2</v>
      </c>
      <c r="F88" s="97">
        <f>'Table 13.11'!AE7</f>
        <v>0.14314105430516233</v>
      </c>
      <c r="G88" s="98">
        <f>'Table 13.11'!AE7</f>
        <v>0.14314105430516233</v>
      </c>
      <c r="H88" s="112"/>
      <c r="I88" s="112"/>
      <c r="J88" s="124" t="str">
        <f>'State data for spotlight'!I7</f>
        <v>138,628</v>
      </c>
      <c r="K88" s="124"/>
      <c r="L88" s="97">
        <f>'State data for spotlight'!K7</f>
        <v>8.5850648972702892E-3</v>
      </c>
      <c r="M88" s="98">
        <f>'State data for spotlight'!K7</f>
        <v>8.5850648972702892E-3</v>
      </c>
      <c r="N88" s="97">
        <f>'State data for spotlight'!M7</f>
        <v>5.1167728237792032E-2</v>
      </c>
      <c r="O88" s="98">
        <f>'State data for spotlight'!M7</f>
        <v>5.1167728237792032E-2</v>
      </c>
      <c r="S88" s="127" t="s">
        <v>64</v>
      </c>
      <c r="T88" s="127"/>
      <c r="U88" s="127">
        <v>0</v>
      </c>
      <c r="V88" s="127">
        <v>0</v>
      </c>
      <c r="W88" s="127">
        <v>0</v>
      </c>
      <c r="X88" s="129">
        <v>371</v>
      </c>
      <c r="Y88" s="129">
        <v>421</v>
      </c>
      <c r="Z88" s="127"/>
      <c r="AA88" s="127"/>
      <c r="AB88" s="127"/>
      <c r="AC88" s="127"/>
      <c r="AD88" s="127"/>
      <c r="AE88" s="127"/>
      <c r="AF88" s="127"/>
    </row>
    <row r="89" spans="1:32" ht="15" customHeight="1" x14ac:dyDescent="0.25">
      <c r="A89" s="96" t="s">
        <v>12</v>
      </c>
      <c r="B89" s="100"/>
      <c r="C89" s="111" t="str">
        <f>'Table 13.11'!AA37</f>
        <v>18,958</v>
      </c>
      <c r="D89" s="97">
        <f>'Table 13.11'!AC37</f>
        <v>2.3042469375640806E-2</v>
      </c>
      <c r="E89" s="98">
        <f>'Table 13.11'!AC37</f>
        <v>2.3042469375640806E-2</v>
      </c>
      <c r="F89" s="97">
        <f>'Table 13.11'!AE37</f>
        <v>0.12537100795441058</v>
      </c>
      <c r="G89" s="98">
        <f>'Table 13.11'!AE37</f>
        <v>0.12537100795441058</v>
      </c>
      <c r="H89" s="112"/>
      <c r="I89" s="112"/>
      <c r="J89" s="125" t="str">
        <f>'State data for spotlight'!I37</f>
        <v>112,170</v>
      </c>
      <c r="K89" s="125"/>
      <c r="L89" s="97">
        <f>'State data for spotlight'!K37</f>
        <v>-4.1637443514235262E-3</v>
      </c>
      <c r="M89" s="98">
        <f>'State data for spotlight'!K37</f>
        <v>-4.1637443514235262E-3</v>
      </c>
      <c r="N89" s="97">
        <f>'State data for spotlight'!M37</f>
        <v>4.0441517484463452E-2</v>
      </c>
      <c r="O89" s="98">
        <f>'State data for spotlight'!M37</f>
        <v>4.0441517484463452E-2</v>
      </c>
      <c r="S89" s="127" t="s">
        <v>65</v>
      </c>
      <c r="T89" s="127"/>
      <c r="U89" s="127">
        <v>0</v>
      </c>
      <c r="V89" s="127">
        <v>0</v>
      </c>
      <c r="W89" s="127">
        <v>0</v>
      </c>
      <c r="X89" s="129">
        <v>1254</v>
      </c>
      <c r="Y89" s="129">
        <v>1285</v>
      </c>
      <c r="Z89" s="127"/>
      <c r="AA89" s="127"/>
      <c r="AB89" s="127"/>
      <c r="AC89" s="127"/>
      <c r="AD89" s="127"/>
      <c r="AE89" s="127"/>
      <c r="AF89" s="127"/>
    </row>
    <row r="90" spans="1:32" ht="15" customHeight="1" x14ac:dyDescent="0.25">
      <c r="A90" s="101" t="s">
        <v>13</v>
      </c>
      <c r="B90" s="100"/>
      <c r="C90" s="111" t="str">
        <f>'Table 13.11'!AA38</f>
        <v>4,050</v>
      </c>
      <c r="D90" s="97">
        <f>'Table 13.11'!AC38</f>
        <v>0.16045845272206294</v>
      </c>
      <c r="E90" s="98">
        <f>'Table 13.11'!AC38</f>
        <v>0.16045845272206294</v>
      </c>
      <c r="F90" s="97">
        <f>'Table 13.11'!AE38</f>
        <v>0.23362777946999702</v>
      </c>
      <c r="G90" s="98">
        <f>'Table 13.11'!AE38</f>
        <v>0.23362777946999702</v>
      </c>
      <c r="H90" s="112"/>
      <c r="I90" s="112"/>
      <c r="J90" s="125" t="str">
        <f>'State data for spotlight'!I38</f>
        <v>26,458</v>
      </c>
      <c r="K90" s="125"/>
      <c r="L90" s="97">
        <f>'State data for spotlight'!K38</f>
        <v>6.6467814099721911E-2</v>
      </c>
      <c r="M90" s="98">
        <f>'State data for spotlight'!K38</f>
        <v>6.6467814099721911E-2</v>
      </c>
      <c r="N90" s="97">
        <f>'State data for spotlight'!M38</f>
        <v>9.9210635646032497E-2</v>
      </c>
      <c r="O90" s="98">
        <f>'State data for spotlight'!M38</f>
        <v>9.9210635646032497E-2</v>
      </c>
      <c r="S90" s="127" t="s">
        <v>66</v>
      </c>
      <c r="T90" s="127"/>
      <c r="U90" s="127">
        <v>0</v>
      </c>
      <c r="V90" s="127">
        <v>0</v>
      </c>
      <c r="W90" s="127">
        <v>0</v>
      </c>
      <c r="X90" s="129">
        <v>1238</v>
      </c>
      <c r="Y90" s="129">
        <v>1306</v>
      </c>
      <c r="Z90" s="127"/>
      <c r="AA90" s="127"/>
      <c r="AB90" s="127"/>
      <c r="AC90" s="127"/>
      <c r="AD90" s="127"/>
      <c r="AE90" s="127"/>
      <c r="AF90" s="127"/>
    </row>
    <row r="91" spans="1:32" ht="15" customHeight="1" x14ac:dyDescent="0.25">
      <c r="A91" s="99" t="s">
        <v>93</v>
      </c>
      <c r="B91" s="100"/>
      <c r="C91" s="111" t="str">
        <f>'Table 13.11'!AA114</f>
        <v>2,003</v>
      </c>
      <c r="D91" s="97">
        <f>'Table 13.11'!AC114</f>
        <v>0.20517448856799048</v>
      </c>
      <c r="E91" s="98">
        <f>'Table 13.11'!AC114</f>
        <v>0.20517448856799048</v>
      </c>
      <c r="F91" s="97">
        <f>'Table 13.11'!AE114</f>
        <v>0.3221122112211221</v>
      </c>
      <c r="G91" s="98">
        <f>'Table 13.11'!AE114</f>
        <v>0.3221122112211221</v>
      </c>
      <c r="H91" s="112"/>
      <c r="I91" s="112"/>
      <c r="J91" s="123" t="str">
        <f>'State data for spotlight'!I55</f>
        <v>12,910</v>
      </c>
      <c r="K91" s="123"/>
      <c r="L91" s="97">
        <f>'State data for spotlight'!K55</f>
        <v>6.6677683219036554E-2</v>
      </c>
      <c r="M91" s="98">
        <f>'State data for spotlight'!K55</f>
        <v>6.6677683219036554E-2</v>
      </c>
      <c r="N91" s="97">
        <f>'State data for spotlight'!M55</f>
        <v>0.17203812982296873</v>
      </c>
      <c r="O91" s="98">
        <f>'State data for spotlight'!M55</f>
        <v>0.17203812982296873</v>
      </c>
      <c r="S91" s="127" t="s">
        <v>56</v>
      </c>
      <c r="T91" s="127"/>
      <c r="U91" s="127">
        <v>0</v>
      </c>
      <c r="V91" s="127">
        <v>0</v>
      </c>
      <c r="W91" s="127">
        <v>0</v>
      </c>
      <c r="X91" s="129">
        <v>11829</v>
      </c>
      <c r="Y91" s="129">
        <v>12377</v>
      </c>
      <c r="Z91" s="127"/>
      <c r="AA91" s="127"/>
      <c r="AB91" s="127"/>
      <c r="AC91" s="127"/>
      <c r="AD91" s="127"/>
      <c r="AE91" s="127"/>
      <c r="AF91" s="127"/>
    </row>
    <row r="92" spans="1:32" ht="15" customHeight="1" x14ac:dyDescent="0.25">
      <c r="A92" s="99" t="s">
        <v>94</v>
      </c>
      <c r="B92" s="100"/>
      <c r="C92" s="111" t="str">
        <f>'Table 13.11'!AA115</f>
        <v>2,047</v>
      </c>
      <c r="D92" s="97">
        <f>'Table 13.11'!AC115</f>
        <v>0.12102957283680182</v>
      </c>
      <c r="E92" s="98">
        <f>'Table 13.11'!AC115</f>
        <v>0.12102957283680182</v>
      </c>
      <c r="F92" s="97">
        <f>'Table 13.11'!AE115</f>
        <v>0.16174801362088531</v>
      </c>
      <c r="G92" s="98">
        <f>'Table 13.11'!AE115</f>
        <v>0.16174801362088531</v>
      </c>
      <c r="H92" s="112"/>
      <c r="I92" s="112"/>
      <c r="J92" s="123" t="str">
        <f>'State data for spotlight'!I56</f>
        <v>13,548</v>
      </c>
      <c r="K92" s="123"/>
      <c r="L92" s="97">
        <f>'State data for spotlight'!K56</f>
        <v>6.6267904926806231E-2</v>
      </c>
      <c r="M92" s="98">
        <f>'State data for spotlight'!K56</f>
        <v>6.6267904926806231E-2</v>
      </c>
      <c r="N92" s="97">
        <f>'State data for spotlight'!M56</f>
        <v>3.7763309076981999E-2</v>
      </c>
      <c r="O92" s="98">
        <f>'State data for spotlight'!M56</f>
        <v>3.7763309076981999E-2</v>
      </c>
      <c r="S92" s="127" t="s">
        <v>57</v>
      </c>
      <c r="T92" s="127"/>
      <c r="U92" s="127"/>
      <c r="V92" s="127"/>
      <c r="W92" s="127"/>
      <c r="X92" s="129"/>
      <c r="Y92" s="129"/>
      <c r="Z92" s="127"/>
      <c r="AA92" s="127"/>
      <c r="AB92" s="127"/>
      <c r="AC92" s="127"/>
      <c r="AD92" s="127"/>
      <c r="AE92" s="127"/>
      <c r="AF92" s="127"/>
    </row>
    <row r="93" spans="1:32" ht="15" customHeight="1" x14ac:dyDescent="0.25">
      <c r="A93" s="96" t="s">
        <v>117</v>
      </c>
      <c r="B93" s="96"/>
      <c r="C93" s="111" t="str">
        <f>'Table 13.11'!AA8</f>
        <v>$55,851</v>
      </c>
      <c r="D93" s="97">
        <f>'Table 13.11'!AC8</f>
        <v>-2.7412703830374086E-2</v>
      </c>
      <c r="E93" s="98">
        <f>'Table 13.11'!AC8</f>
        <v>-2.7412703830374086E-2</v>
      </c>
      <c r="F93" s="97">
        <f>'Table 13.11'!AE8</f>
        <v>0.14024793457607521</v>
      </c>
      <c r="G93" s="98">
        <f>'Table 13.11'!AE8</f>
        <v>0.14024793457607521</v>
      </c>
      <c r="H93" s="112"/>
      <c r="I93" s="112"/>
      <c r="J93" s="112"/>
      <c r="K93" s="111" t="str">
        <f>'State data for spotlight'!I8</f>
        <v>$47,367</v>
      </c>
      <c r="L93" s="97">
        <f>'State data for spotlight'!K8</f>
        <v>-1.4136789390726823E-2</v>
      </c>
      <c r="M93" s="98">
        <f>'State data for spotlight'!K8</f>
        <v>-1.4136789390726823E-2</v>
      </c>
      <c r="N93" s="97">
        <f>'State data for spotlight'!M8</f>
        <v>0.12722329311534719</v>
      </c>
      <c r="O93" s="98">
        <f>'State data for spotlight'!M8</f>
        <v>0.12722329311534719</v>
      </c>
      <c r="S93" s="127" t="s">
        <v>59</v>
      </c>
      <c r="T93" s="127"/>
      <c r="U93" s="127">
        <v>0</v>
      </c>
      <c r="V93" s="127">
        <v>0</v>
      </c>
      <c r="W93" s="127">
        <v>0</v>
      </c>
      <c r="X93" s="129">
        <v>986</v>
      </c>
      <c r="Y93" s="129">
        <v>1079</v>
      </c>
      <c r="Z93" s="127"/>
      <c r="AA93" s="127"/>
      <c r="AB93" s="127"/>
      <c r="AC93" s="127"/>
      <c r="AD93" s="127"/>
      <c r="AE93" s="127"/>
      <c r="AF93" s="127"/>
    </row>
    <row r="94" spans="1:32" ht="15" customHeight="1" x14ac:dyDescent="0.25">
      <c r="A94" s="96" t="s">
        <v>9</v>
      </c>
      <c r="B94" s="96"/>
      <c r="C94" s="111" t="str">
        <f>'Table 13.11'!AA9</f>
        <v>$1,648.5 mil</v>
      </c>
      <c r="D94" s="97">
        <f>'Table 13.11'!AC9</f>
        <v>3.6098508735219248E-2</v>
      </c>
      <c r="E94" s="98">
        <f>'Table 13.11'!AC9</f>
        <v>3.6098508735219248E-2</v>
      </c>
      <c r="F94" s="97">
        <f>'Table 13.11'!AE9</f>
        <v>0.40250626280058199</v>
      </c>
      <c r="G94" s="98">
        <f>'Table 13.11'!AE9</f>
        <v>0.40250626280058199</v>
      </c>
      <c r="H94" s="112"/>
      <c r="I94" s="112"/>
      <c r="J94" s="112"/>
      <c r="K94" s="111" t="str">
        <f>'State data for spotlight'!I9</f>
        <v>$8.9 bil</v>
      </c>
      <c r="L94" s="97">
        <f>'State data for spotlight'!K9</f>
        <v>8.9265333025223548E-3</v>
      </c>
      <c r="M94" s="98">
        <f>'State data for spotlight'!K9</f>
        <v>8.9265333025223548E-3</v>
      </c>
      <c r="N94" s="97">
        <f>'State data for spotlight'!M9</f>
        <v>0.24800968989819316</v>
      </c>
      <c r="O94" s="98">
        <f>'State data for spotlight'!M9</f>
        <v>0.24800968989819316</v>
      </c>
      <c r="S94" s="127" t="s">
        <v>60</v>
      </c>
      <c r="T94" s="127"/>
      <c r="U94" s="127">
        <v>0</v>
      </c>
      <c r="V94" s="127">
        <v>0</v>
      </c>
      <c r="W94" s="127">
        <v>0</v>
      </c>
      <c r="X94" s="129">
        <v>1593</v>
      </c>
      <c r="Y94" s="129">
        <v>1665</v>
      </c>
      <c r="Z94" s="127"/>
      <c r="AA94" s="127"/>
      <c r="AB94" s="127"/>
      <c r="AC94" s="127"/>
      <c r="AD94" s="127"/>
      <c r="AE94" s="127"/>
      <c r="AF94" s="127"/>
    </row>
    <row r="95" spans="1:32" ht="15" customHeight="1" x14ac:dyDescent="0.25">
      <c r="S95" s="127" t="s">
        <v>61</v>
      </c>
      <c r="T95" s="127"/>
      <c r="U95" s="127">
        <v>0</v>
      </c>
      <c r="V95" s="127">
        <v>0</v>
      </c>
      <c r="W95" s="127">
        <v>0</v>
      </c>
      <c r="X95" s="129">
        <v>399</v>
      </c>
      <c r="Y95" s="129">
        <v>381</v>
      </c>
      <c r="Z95" s="127"/>
      <c r="AA95" s="127"/>
      <c r="AB95" s="127"/>
      <c r="AC95" s="127"/>
      <c r="AD95" s="127"/>
      <c r="AE95" s="127"/>
      <c r="AF95" s="127"/>
    </row>
    <row r="96" spans="1:32" ht="15" customHeight="1" x14ac:dyDescent="0.25">
      <c r="A96" s="27" t="s">
        <v>118</v>
      </c>
      <c r="S96" s="127" t="s">
        <v>62</v>
      </c>
      <c r="T96" s="127"/>
      <c r="U96" s="127">
        <v>0</v>
      </c>
      <c r="V96" s="127">
        <v>0</v>
      </c>
      <c r="W96" s="127">
        <v>0</v>
      </c>
      <c r="X96" s="129">
        <v>1550</v>
      </c>
      <c r="Y96" s="129">
        <v>1704</v>
      </c>
      <c r="Z96" s="127"/>
      <c r="AA96" s="127"/>
      <c r="AB96" s="127"/>
      <c r="AC96" s="127"/>
      <c r="AD96" s="127"/>
      <c r="AE96" s="127"/>
      <c r="AF96" s="127"/>
    </row>
    <row r="97" spans="1:32" ht="15" customHeight="1" x14ac:dyDescent="0.25">
      <c r="A97" s="110" t="s">
        <v>106</v>
      </c>
      <c r="S97" s="127" t="s">
        <v>63</v>
      </c>
      <c r="T97" s="127"/>
      <c r="U97" s="127">
        <v>0</v>
      </c>
      <c r="V97" s="127">
        <v>0</v>
      </c>
      <c r="W97" s="127">
        <v>0</v>
      </c>
      <c r="X97" s="129">
        <v>2424</v>
      </c>
      <c r="Y97" s="129">
        <v>2583</v>
      </c>
      <c r="Z97" s="127"/>
      <c r="AA97" s="127"/>
      <c r="AB97" s="127"/>
      <c r="AC97" s="127"/>
      <c r="AD97" s="127"/>
      <c r="AE97" s="127"/>
      <c r="AF97" s="127"/>
    </row>
    <row r="98" spans="1:32" ht="15" customHeight="1" x14ac:dyDescent="0.25">
      <c r="S98" s="127" t="s">
        <v>64</v>
      </c>
      <c r="T98" s="127"/>
      <c r="U98" s="127">
        <v>0</v>
      </c>
      <c r="V98" s="127">
        <v>0</v>
      </c>
      <c r="W98" s="127">
        <v>0</v>
      </c>
      <c r="X98" s="129">
        <v>930</v>
      </c>
      <c r="Y98" s="129">
        <v>1000</v>
      </c>
      <c r="Z98" s="127"/>
      <c r="AA98" s="127"/>
      <c r="AB98" s="127"/>
      <c r="AC98" s="127"/>
      <c r="AD98" s="127"/>
      <c r="AE98" s="127"/>
      <c r="AF98" s="127"/>
    </row>
    <row r="99" spans="1:32" ht="15" customHeight="1" x14ac:dyDescent="0.25">
      <c r="S99" s="127" t="s">
        <v>65</v>
      </c>
      <c r="T99" s="127"/>
      <c r="U99" s="127">
        <v>0</v>
      </c>
      <c r="V99" s="127">
        <v>0</v>
      </c>
      <c r="W99" s="127">
        <v>0</v>
      </c>
      <c r="X99" s="129">
        <v>141</v>
      </c>
      <c r="Y99" s="129">
        <v>159</v>
      </c>
      <c r="Z99" s="127"/>
      <c r="AA99" s="127"/>
      <c r="AB99" s="127"/>
      <c r="AC99" s="127"/>
      <c r="AD99" s="127"/>
      <c r="AE99" s="127"/>
      <c r="AF99" s="127"/>
    </row>
    <row r="100" spans="1:32" x14ac:dyDescent="0.25">
      <c r="A100" s="28"/>
      <c r="S100" s="127" t="s">
        <v>66</v>
      </c>
      <c r="T100" s="127"/>
      <c r="U100" s="127">
        <v>0</v>
      </c>
      <c r="V100" s="127">
        <v>0</v>
      </c>
      <c r="W100" s="127">
        <v>0</v>
      </c>
      <c r="X100" s="129">
        <v>617</v>
      </c>
      <c r="Y100" s="129">
        <v>677</v>
      </c>
      <c r="Z100" s="127"/>
      <c r="AA100" s="127"/>
      <c r="AB100" s="127"/>
      <c r="AC100" s="127"/>
      <c r="AD100" s="127"/>
      <c r="AE100" s="127"/>
      <c r="AF100" s="127"/>
    </row>
    <row r="101" spans="1:32" x14ac:dyDescent="0.25">
      <c r="S101" s="127" t="s">
        <v>56</v>
      </c>
      <c r="T101" s="127"/>
      <c r="U101" s="127">
        <v>0</v>
      </c>
      <c r="V101" s="127">
        <v>0</v>
      </c>
      <c r="W101" s="127">
        <v>0</v>
      </c>
      <c r="X101" s="129">
        <v>10190</v>
      </c>
      <c r="Y101" s="129">
        <v>10631</v>
      </c>
      <c r="Z101" s="127"/>
      <c r="AA101" s="127"/>
      <c r="AB101" s="127"/>
      <c r="AC101" s="127"/>
      <c r="AD101" s="127"/>
      <c r="AE101" s="127"/>
      <c r="AF101" s="127"/>
    </row>
    <row r="102" spans="1:32" x14ac:dyDescent="0.25">
      <c r="A102" s="29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</row>
    <row r="103" spans="1:32" x14ac:dyDescent="0.25">
      <c r="A103" s="30"/>
      <c r="S103" s="127" t="s">
        <v>16</v>
      </c>
      <c r="T103" s="127"/>
      <c r="U103" s="127" t="s">
        <v>68</v>
      </c>
      <c r="V103" s="127" t="s">
        <v>69</v>
      </c>
      <c r="W103" s="127" t="s">
        <v>70</v>
      </c>
      <c r="X103" s="127" t="s">
        <v>67</v>
      </c>
      <c r="Y103" s="127" t="s">
        <v>105</v>
      </c>
      <c r="Z103" s="127"/>
      <c r="AA103" s="127" t="s">
        <v>27</v>
      </c>
      <c r="AB103" s="127"/>
      <c r="AC103" s="127" t="s">
        <v>35</v>
      </c>
      <c r="AD103" s="127"/>
      <c r="AE103" s="127" t="s">
        <v>27</v>
      </c>
      <c r="AF103" s="127"/>
    </row>
    <row r="104" spans="1:32" x14ac:dyDescent="0.25">
      <c r="S104" s="127" t="s">
        <v>17</v>
      </c>
      <c r="T104" s="127"/>
      <c r="U104" s="127">
        <v>0</v>
      </c>
      <c r="V104" s="127">
        <v>0</v>
      </c>
      <c r="W104" s="127">
        <v>0</v>
      </c>
      <c r="X104" s="127">
        <v>23470</v>
      </c>
      <c r="Y104" s="127">
        <v>24928</v>
      </c>
      <c r="Z104" s="127"/>
      <c r="AA104" s="127" t="str">
        <f>TEXT(Y104,"###,###")</f>
        <v>24,928</v>
      </c>
      <c r="AB104" s="127"/>
      <c r="AC104" s="127">
        <f>Y104/($Y$4)*100</f>
        <v>72.769733769266693</v>
      </c>
      <c r="AD104" s="127"/>
      <c r="AE104" s="127"/>
      <c r="AF104" s="127"/>
    </row>
    <row r="105" spans="1:32" x14ac:dyDescent="0.25">
      <c r="S105" s="127" t="s">
        <v>20</v>
      </c>
      <c r="T105" s="127"/>
      <c r="U105" s="127">
        <v>0</v>
      </c>
      <c r="V105" s="127">
        <v>0</v>
      </c>
      <c r="W105" s="127">
        <v>0</v>
      </c>
      <c r="X105" s="127">
        <v>7561</v>
      </c>
      <c r="Y105" s="127">
        <v>7238</v>
      </c>
      <c r="Z105" s="127"/>
      <c r="AA105" s="127" t="str">
        <f>TEXT(Y105,"###,###")</f>
        <v>7,238</v>
      </c>
      <c r="AB105" s="127"/>
      <c r="AC105" s="127">
        <f>Y105/($Y$4)*100</f>
        <v>21.129145259224661</v>
      </c>
      <c r="AD105" s="127"/>
      <c r="AE105" s="127"/>
      <c r="AF105" s="127"/>
    </row>
    <row r="106" spans="1:32" x14ac:dyDescent="0.25">
      <c r="S106" s="127" t="s">
        <v>56</v>
      </c>
      <c r="T106" s="127"/>
      <c r="U106" s="127">
        <v>0</v>
      </c>
      <c r="V106" s="127">
        <v>0</v>
      </c>
      <c r="W106" s="127">
        <v>0</v>
      </c>
      <c r="X106" s="127">
        <v>31031</v>
      </c>
      <c r="Y106" s="127">
        <v>32166</v>
      </c>
      <c r="Z106" s="127"/>
      <c r="AA106" s="127"/>
      <c r="AB106" s="127"/>
      <c r="AC106" s="127"/>
      <c r="AD106" s="127"/>
      <c r="AE106" s="127"/>
      <c r="AF106" s="127"/>
    </row>
    <row r="107" spans="1:32" x14ac:dyDescent="0.25">
      <c r="S107" s="127" t="s">
        <v>21</v>
      </c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</row>
    <row r="108" spans="1:32" x14ac:dyDescent="0.25">
      <c r="S108" s="127" t="s">
        <v>22</v>
      </c>
      <c r="T108" s="127"/>
      <c r="U108" s="127">
        <v>0</v>
      </c>
      <c r="V108" s="127">
        <v>0</v>
      </c>
      <c r="W108" s="127">
        <v>0</v>
      </c>
      <c r="X108" s="127">
        <v>2802</v>
      </c>
      <c r="Y108" s="127">
        <v>2869</v>
      </c>
      <c r="Z108" s="127"/>
      <c r="AA108" s="127" t="str">
        <f>TEXT(Y108,"###,###")</f>
        <v>2,869</v>
      </c>
      <c r="AB108" s="127"/>
      <c r="AC108" s="127">
        <f>Y108/($Y$4)*100</f>
        <v>8.375175151798226</v>
      </c>
      <c r="AD108" s="127"/>
      <c r="AE108" s="127"/>
      <c r="AF108" s="127"/>
    </row>
    <row r="109" spans="1:32" x14ac:dyDescent="0.25">
      <c r="S109" s="127" t="s">
        <v>23</v>
      </c>
      <c r="T109" s="127"/>
      <c r="U109" s="127">
        <v>0</v>
      </c>
      <c r="V109" s="127">
        <v>0</v>
      </c>
      <c r="W109" s="127">
        <v>0</v>
      </c>
      <c r="X109" s="127">
        <v>3885</v>
      </c>
      <c r="Y109" s="127">
        <v>4287</v>
      </c>
      <c r="Z109" s="127"/>
      <c r="AA109" s="127" t="str">
        <f>TEXT(Y109,"###,###")</f>
        <v>4,287</v>
      </c>
      <c r="AB109" s="127"/>
      <c r="AC109" s="127">
        <f t="shared" ref="AC109:AC111" si="3">Y109/($Y$4)*100</f>
        <v>12.514595983185428</v>
      </c>
      <c r="AD109" s="127"/>
      <c r="AE109" s="127"/>
      <c r="AF109" s="127"/>
    </row>
    <row r="110" spans="1:32" x14ac:dyDescent="0.25">
      <c r="S110" s="127" t="s">
        <v>24</v>
      </c>
      <c r="T110" s="127"/>
      <c r="U110" s="127">
        <v>0</v>
      </c>
      <c r="V110" s="127">
        <v>0</v>
      </c>
      <c r="W110" s="127">
        <v>0</v>
      </c>
      <c r="X110" s="127">
        <v>8009</v>
      </c>
      <c r="Y110" s="127">
        <v>8364</v>
      </c>
      <c r="Z110" s="127"/>
      <c r="AA110" s="127" t="str">
        <f>TEXT(Y110,"###,###")</f>
        <v>8,364</v>
      </c>
      <c r="AB110" s="127"/>
      <c r="AC110" s="127">
        <f t="shared" si="3"/>
        <v>24.416160672582905</v>
      </c>
      <c r="AD110" s="127"/>
      <c r="AE110" s="127"/>
      <c r="AF110" s="127"/>
    </row>
    <row r="111" spans="1:32" x14ac:dyDescent="0.25">
      <c r="S111" s="127" t="s">
        <v>25</v>
      </c>
      <c r="T111" s="127"/>
      <c r="U111" s="127">
        <v>0</v>
      </c>
      <c r="V111" s="127">
        <v>0</v>
      </c>
      <c r="W111" s="127">
        <v>0</v>
      </c>
      <c r="X111" s="127">
        <v>16344</v>
      </c>
      <c r="Y111" s="127">
        <v>16646</v>
      </c>
      <c r="Z111" s="127"/>
      <c r="AA111" s="127" t="str">
        <f>TEXT(Y111,"###,###")</f>
        <v>16,646</v>
      </c>
      <c r="AB111" s="127"/>
      <c r="AC111" s="127">
        <f t="shared" si="3"/>
        <v>48.592947220924806</v>
      </c>
      <c r="AD111" s="127"/>
      <c r="AE111" s="127"/>
      <c r="AF111" s="127"/>
    </row>
    <row r="112" spans="1:32" x14ac:dyDescent="0.25">
      <c r="S112" s="127" t="s">
        <v>56</v>
      </c>
      <c r="T112" s="127"/>
      <c r="U112" s="127">
        <v>0</v>
      </c>
      <c r="V112" s="127">
        <v>0</v>
      </c>
      <c r="W112" s="127">
        <v>0</v>
      </c>
      <c r="X112" s="127">
        <v>32734</v>
      </c>
      <c r="Y112" s="127">
        <v>34256</v>
      </c>
      <c r="Z112" s="127"/>
      <c r="AA112" s="127"/>
      <c r="AB112" s="127"/>
      <c r="AC112" s="127"/>
      <c r="AD112" s="127"/>
      <c r="AE112" s="127"/>
      <c r="AF112" s="127"/>
    </row>
    <row r="113" spans="19:32" x14ac:dyDescent="0.25">
      <c r="S113" s="127"/>
      <c r="T113" s="127"/>
      <c r="U113" s="127"/>
      <c r="V113" s="127"/>
      <c r="W113" s="127"/>
      <c r="X113" s="127"/>
      <c r="Y113" s="127"/>
      <c r="Z113" s="127"/>
      <c r="AA113" s="127" t="s">
        <v>27</v>
      </c>
      <c r="AB113" s="127"/>
      <c r="AC113" s="127" t="s">
        <v>28</v>
      </c>
      <c r="AD113" s="127"/>
      <c r="AE113" s="127" t="s">
        <v>29</v>
      </c>
      <c r="AF113" s="127"/>
    </row>
    <row r="114" spans="19:32" x14ac:dyDescent="0.25">
      <c r="S114" s="127" t="s">
        <v>103</v>
      </c>
      <c r="T114" s="127">
        <v>1515</v>
      </c>
      <c r="U114" s="127">
        <v>1745</v>
      </c>
      <c r="V114" s="127">
        <v>1821</v>
      </c>
      <c r="W114" s="127">
        <v>1827</v>
      </c>
      <c r="X114" s="127">
        <v>1662</v>
      </c>
      <c r="Y114" s="127">
        <v>2003</v>
      </c>
      <c r="Z114" s="127"/>
      <c r="AA114" s="127" t="str">
        <f>TEXT(Y114,"###,###")</f>
        <v>2,003</v>
      </c>
      <c r="AB114" s="127"/>
      <c r="AC114" s="127">
        <f>Y114/X114-1</f>
        <v>0.20517448856799048</v>
      </c>
      <c r="AD114" s="127"/>
      <c r="AE114" s="127">
        <f>Y114/T114-1</f>
        <v>0.3221122112211221</v>
      </c>
      <c r="AF114" s="127"/>
    </row>
    <row r="115" spans="19:32" x14ac:dyDescent="0.25">
      <c r="S115" s="127" t="s">
        <v>104</v>
      </c>
      <c r="T115" s="127">
        <v>1762</v>
      </c>
      <c r="U115" s="127">
        <v>1923</v>
      </c>
      <c r="V115" s="127">
        <v>1881</v>
      </c>
      <c r="W115" s="127">
        <v>1936</v>
      </c>
      <c r="X115" s="127">
        <v>1826</v>
      </c>
      <c r="Y115" s="127">
        <v>2047</v>
      </c>
      <c r="Z115" s="127"/>
      <c r="AA115" s="127" t="str">
        <f>TEXT(Y115,"###,###")</f>
        <v>2,047</v>
      </c>
      <c r="AB115" s="127"/>
      <c r="AC115" s="127">
        <f>Y115/X115-1</f>
        <v>0.12102957283680182</v>
      </c>
      <c r="AD115" s="127"/>
      <c r="AE115" s="127">
        <f>Y115/T115-1</f>
        <v>0.16174801362088531</v>
      </c>
      <c r="AF115" s="127"/>
    </row>
    <row r="116" spans="19:32" x14ac:dyDescent="0.25">
      <c r="S116" s="127" t="s">
        <v>56</v>
      </c>
      <c r="T116" s="127">
        <v>3277</v>
      </c>
      <c r="U116" s="127">
        <v>3668</v>
      </c>
      <c r="V116" s="127">
        <v>3702</v>
      </c>
      <c r="W116" s="127">
        <v>3763</v>
      </c>
      <c r="X116" s="127">
        <v>3488</v>
      </c>
      <c r="Y116" s="127">
        <v>4050</v>
      </c>
      <c r="Z116" s="127"/>
      <c r="AA116" s="127"/>
      <c r="AB116" s="127"/>
      <c r="AC116" s="127"/>
      <c r="AD116" s="127"/>
      <c r="AE116" s="127"/>
      <c r="AF116" s="127"/>
    </row>
    <row r="117" spans="19:32" x14ac:dyDescent="0.25"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</row>
    <row r="118" spans="19:32" x14ac:dyDescent="0.25">
      <c r="S118" s="127" t="s">
        <v>119</v>
      </c>
      <c r="T118" s="127"/>
      <c r="U118" s="127">
        <v>38.97</v>
      </c>
      <c r="V118" s="127">
        <v>34.229999999999997</v>
      </c>
      <c r="W118" s="127">
        <v>33.6</v>
      </c>
      <c r="X118" s="127">
        <v>34.94</v>
      </c>
      <c r="Y118" s="127">
        <v>37.11</v>
      </c>
      <c r="Z118" s="127"/>
      <c r="AA118" s="127" t="str">
        <f>TEXT(Y118,"##.0")</f>
        <v>37.1</v>
      </c>
      <c r="AB118" s="127"/>
      <c r="AC118" s="127"/>
      <c r="AD118" s="127"/>
      <c r="AE118" s="127"/>
      <c r="AF118" s="127"/>
    </row>
    <row r="119" spans="19:32" x14ac:dyDescent="0.25"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</row>
    <row r="120" spans="19:32" x14ac:dyDescent="0.25">
      <c r="S120" s="127" t="s">
        <v>120</v>
      </c>
      <c r="T120" s="127"/>
      <c r="U120" s="127">
        <v>19122</v>
      </c>
      <c r="V120" s="127">
        <v>20113</v>
      </c>
      <c r="W120" s="127">
        <v>20358</v>
      </c>
      <c r="X120" s="127">
        <v>20383</v>
      </c>
      <c r="Y120" s="127">
        <v>21377</v>
      </c>
      <c r="Z120" s="127"/>
      <c r="AA120" s="127" t="str">
        <f>TEXT(Y120,"###,###")</f>
        <v>21,377</v>
      </c>
      <c r="AB120" s="127"/>
      <c r="AC120" s="127"/>
      <c r="AD120" s="127"/>
      <c r="AE120" s="127"/>
      <c r="AF120" s="127"/>
    </row>
    <row r="121" spans="19:32" x14ac:dyDescent="0.25">
      <c r="S121" s="127" t="s">
        <v>121</v>
      </c>
      <c r="T121" s="127"/>
      <c r="U121" s="127">
        <v>701</v>
      </c>
      <c r="V121" s="127">
        <v>621</v>
      </c>
      <c r="W121" s="127">
        <v>566</v>
      </c>
      <c r="X121" s="127">
        <v>605</v>
      </c>
      <c r="Y121" s="127">
        <v>638</v>
      </c>
      <c r="Z121" s="127"/>
      <c r="AA121" s="127" t="str">
        <f t="shared" ref="AA121:AA128" si="4">TEXT(Y121,"###,###")</f>
        <v>638</v>
      </c>
      <c r="AB121" s="127"/>
      <c r="AC121" s="127"/>
      <c r="AD121" s="127"/>
      <c r="AE121" s="127"/>
      <c r="AF121" s="127"/>
    </row>
    <row r="122" spans="19:32" x14ac:dyDescent="0.25">
      <c r="S122" s="127" t="s">
        <v>122</v>
      </c>
      <c r="T122" s="127"/>
      <c r="U122" s="127">
        <v>1125</v>
      </c>
      <c r="V122" s="127">
        <v>1106</v>
      </c>
      <c r="W122" s="127">
        <v>1005</v>
      </c>
      <c r="X122" s="127">
        <v>1034</v>
      </c>
      <c r="Y122" s="127">
        <v>993</v>
      </c>
      <c r="Z122" s="127"/>
      <c r="AA122" s="127" t="str">
        <f t="shared" si="4"/>
        <v>993</v>
      </c>
      <c r="AB122" s="127"/>
      <c r="AC122" s="127"/>
      <c r="AD122" s="127"/>
      <c r="AE122" s="127"/>
      <c r="AF122" s="127"/>
    </row>
    <row r="123" spans="19:32" x14ac:dyDescent="0.25">
      <c r="S123" s="127"/>
      <c r="T123" s="127"/>
      <c r="U123" s="127"/>
      <c r="V123" s="127"/>
      <c r="W123" s="127"/>
      <c r="X123" s="127"/>
      <c r="Y123" s="127"/>
      <c r="Z123" s="127"/>
      <c r="AA123" s="127" t="s">
        <v>27</v>
      </c>
      <c r="AB123" s="127"/>
      <c r="AC123" s="127" t="s">
        <v>35</v>
      </c>
      <c r="AD123" s="127"/>
      <c r="AE123" s="127" t="s">
        <v>27</v>
      </c>
      <c r="AF123" s="127"/>
    </row>
    <row r="124" spans="19:32" x14ac:dyDescent="0.25">
      <c r="S124" s="127" t="s">
        <v>123</v>
      </c>
      <c r="T124" s="127"/>
      <c r="U124" s="127">
        <v>20247</v>
      </c>
      <c r="V124" s="127">
        <v>21219</v>
      </c>
      <c r="W124" s="127">
        <v>21363</v>
      </c>
      <c r="X124" s="127">
        <v>21417</v>
      </c>
      <c r="Y124" s="127">
        <v>22370</v>
      </c>
      <c r="Z124" s="127"/>
      <c r="AA124" s="127" t="str">
        <f t="shared" si="4"/>
        <v>22,370</v>
      </c>
      <c r="AB124" s="127"/>
      <c r="AC124" s="127">
        <f>Y124/$Y$7*100</f>
        <v>97.227051460361608</v>
      </c>
      <c r="AD124" s="127"/>
      <c r="AE124" s="127"/>
      <c r="AF124" s="127"/>
    </row>
    <row r="125" spans="19:32" x14ac:dyDescent="0.25">
      <c r="S125" s="127" t="s">
        <v>124</v>
      </c>
      <c r="T125" s="127"/>
      <c r="U125" s="127">
        <v>1826</v>
      </c>
      <c r="V125" s="127">
        <v>1727</v>
      </c>
      <c r="W125" s="127">
        <v>1571</v>
      </c>
      <c r="X125" s="127">
        <v>1639</v>
      </c>
      <c r="Y125" s="127">
        <v>1631</v>
      </c>
      <c r="Z125" s="127"/>
      <c r="AA125" s="127" t="str">
        <f t="shared" si="4"/>
        <v>1,631</v>
      </c>
      <c r="AB125" s="127"/>
      <c r="AC125" s="127">
        <f>Y125/$Y$7*100</f>
        <v>7.088838664812239</v>
      </c>
      <c r="AD125" s="127"/>
      <c r="AE125" s="127"/>
      <c r="AF125" s="127"/>
    </row>
    <row r="126" spans="19:32" x14ac:dyDescent="0.25"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</row>
    <row r="127" spans="19:32" x14ac:dyDescent="0.25">
      <c r="S127" s="127" t="s">
        <v>125</v>
      </c>
      <c r="T127" s="127"/>
      <c r="U127" s="127">
        <v>11571</v>
      </c>
      <c r="V127" s="127">
        <v>12020</v>
      </c>
      <c r="W127" s="127">
        <v>12018</v>
      </c>
      <c r="X127" s="127">
        <v>11829</v>
      </c>
      <c r="Y127" s="127">
        <v>12377</v>
      </c>
      <c r="Z127" s="127"/>
      <c r="AA127" s="127" t="str">
        <f t="shared" si="4"/>
        <v>12,377</v>
      </c>
      <c r="AB127" s="127"/>
      <c r="AC127" s="127">
        <f>Y127/$Y$7*100</f>
        <v>53.794332406119615</v>
      </c>
      <c r="AD127" s="127"/>
      <c r="AE127" s="127"/>
      <c r="AF127" s="127"/>
    </row>
    <row r="128" spans="19:32" x14ac:dyDescent="0.25">
      <c r="S128" s="127" t="s">
        <v>126</v>
      </c>
      <c r="T128" s="127"/>
      <c r="U128" s="127">
        <v>9382</v>
      </c>
      <c r="V128" s="127">
        <v>9822</v>
      </c>
      <c r="W128" s="127">
        <v>9911</v>
      </c>
      <c r="X128" s="127">
        <v>10190</v>
      </c>
      <c r="Y128" s="127">
        <v>10631</v>
      </c>
      <c r="Z128" s="127"/>
      <c r="AA128" s="127" t="str">
        <f t="shared" si="4"/>
        <v>10,631</v>
      </c>
      <c r="AB128" s="127"/>
      <c r="AC128" s="127">
        <f>Y128/$Y$7*100</f>
        <v>46.205667593880392</v>
      </c>
      <c r="AD128" s="127"/>
      <c r="AE128" s="127"/>
      <c r="AF128" s="127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1F7D261-EF4C-42B6-B2BC-424DC942E10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6EBCA609-ECCE-4DCA-BEB7-5BE3496E67F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96A8794C-24DB-43BE-BDE8-DA14FD78202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D75FE8C4-BAF6-4BD8-A890-87BD64D8D58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3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14" customWidth="1"/>
    <col min="2" max="2" width="12.42578125" style="114" customWidth="1"/>
    <col min="3" max="3" width="11.7109375" style="114" customWidth="1"/>
    <col min="4" max="4" width="6.7109375" style="114" customWidth="1"/>
    <col min="5" max="5" width="5" style="114" customWidth="1"/>
    <col min="6" max="6" width="6.28515625" style="114" customWidth="1"/>
    <col min="7" max="8" width="4.28515625" style="114" customWidth="1"/>
    <col min="9" max="9" width="2.85546875" style="114" customWidth="1"/>
    <col min="10" max="10" width="5.28515625" style="114" bestFit="1" customWidth="1"/>
    <col min="11" max="11" width="3.7109375" style="114" customWidth="1"/>
    <col min="12" max="12" width="6" style="114" customWidth="1"/>
    <col min="13" max="13" width="3.85546875" style="114" customWidth="1"/>
    <col min="14" max="14" width="6" style="114" customWidth="1"/>
    <col min="15" max="15" width="4.7109375" style="114" customWidth="1"/>
    <col min="16" max="16" width="3.85546875" style="114" customWidth="1"/>
    <col min="17" max="18" width="6.140625" style="114" customWidth="1"/>
    <col min="19" max="19" width="43.140625" style="114" bestFit="1" customWidth="1"/>
    <col min="20" max="22" width="12.7109375" style="114" customWidth="1"/>
    <col min="23" max="25" width="12.7109375" style="114" bestFit="1" customWidth="1"/>
    <col min="26" max="26" width="4" style="114" customWidth="1"/>
    <col min="27" max="27" width="11.5703125" style="114" bestFit="1" customWidth="1"/>
    <col min="28" max="28" width="4.140625" style="114" customWidth="1"/>
    <col min="29" max="29" width="11.5703125" style="114" bestFit="1" customWidth="1"/>
    <col min="30" max="30" width="4.42578125" style="114" customWidth="1"/>
    <col min="31" max="31" width="10.28515625" style="114" bestFit="1" customWidth="1"/>
    <col min="32" max="32" width="4.85546875" style="114" customWidth="1"/>
    <col min="33" max="16384" width="9.140625" style="114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7" t="str">
        <f>U3</f>
        <v>Roper Gulf</v>
      </c>
      <c r="T1" s="127"/>
      <c r="U1" s="127"/>
      <c r="V1" s="127"/>
      <c r="W1" s="127"/>
      <c r="X1" s="127"/>
      <c r="Y1" s="127" t="str">
        <f>Y3</f>
        <v>13.12</v>
      </c>
      <c r="Z1" s="127"/>
      <c r="AA1" s="127"/>
      <c r="AB1" s="127"/>
      <c r="AC1" s="127"/>
      <c r="AD1" s="127"/>
      <c r="AE1" s="127"/>
      <c r="AF1" s="127"/>
    </row>
    <row r="2" spans="1:32" ht="19.5" customHeight="1" x14ac:dyDescent="0.3">
      <c r="A2" s="31" t="str">
        <f>"6160.0 "&amp;'State data for spotlight'!$C$3&amp;" Jobs in Australia Spotlights by LGA"</f>
        <v>6160.0 Northern Territory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7"/>
      <c r="T2" s="127" t="s">
        <v>115</v>
      </c>
      <c r="U2" s="127" t="s">
        <v>68</v>
      </c>
      <c r="V2" s="127" t="s">
        <v>69</v>
      </c>
      <c r="W2" s="127" t="s">
        <v>70</v>
      </c>
      <c r="X2" s="127" t="s">
        <v>67</v>
      </c>
      <c r="Y2" s="127" t="s">
        <v>105</v>
      </c>
      <c r="Z2" s="127"/>
      <c r="AA2" s="128" t="s">
        <v>105</v>
      </c>
      <c r="AB2" s="128"/>
      <c r="AC2" s="128"/>
      <c r="AD2" s="128"/>
      <c r="AE2" s="128"/>
      <c r="AF2" s="127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7"/>
      <c r="T3" s="127"/>
      <c r="U3" s="127" t="s">
        <v>141</v>
      </c>
      <c r="V3" s="127"/>
      <c r="W3" s="127"/>
      <c r="X3" s="127"/>
      <c r="Y3" s="127" t="s">
        <v>158</v>
      </c>
      <c r="Z3" s="127"/>
      <c r="AA3" s="127" t="s">
        <v>27</v>
      </c>
      <c r="AB3" s="127"/>
      <c r="AC3" s="127" t="s">
        <v>28</v>
      </c>
      <c r="AD3" s="127"/>
      <c r="AE3" s="127" t="s">
        <v>112</v>
      </c>
      <c r="AF3" s="127"/>
    </row>
    <row r="4" spans="1:32" ht="15" customHeight="1" x14ac:dyDescent="0.25">
      <c r="A4" s="36" t="str">
        <f>"Table "&amp;'Table 13.12'!$Y$3&amp;" "&amp;'Table 13.12'!$U$3&amp;", "&amp;'State data for spotlight'!$C$3&amp;", "&amp;'Table 13.12'!$Y$2</f>
        <v>Table 13.12 Roper Gulf, Northern Territory,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7" t="s">
        <v>30</v>
      </c>
      <c r="T4" s="129">
        <v>553</v>
      </c>
      <c r="U4" s="129">
        <v>756</v>
      </c>
      <c r="V4" s="129">
        <v>767</v>
      </c>
      <c r="W4" s="129">
        <v>712</v>
      </c>
      <c r="X4" s="129">
        <v>816</v>
      </c>
      <c r="Y4" s="129">
        <v>995</v>
      </c>
      <c r="Z4" s="127"/>
      <c r="AA4" s="127" t="str">
        <f>TEXT(Y4,"###,###")</f>
        <v>995</v>
      </c>
      <c r="AB4" s="127"/>
      <c r="AC4" s="127">
        <f t="shared" ref="AC4:AC9" si="0">Y4/X4-1</f>
        <v>0.21936274509803932</v>
      </c>
      <c r="AD4" s="127"/>
      <c r="AE4" s="127">
        <f>Y4/T4-1</f>
        <v>0.79927667269439429</v>
      </c>
      <c r="AF4" s="127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7" t="s">
        <v>93</v>
      </c>
      <c r="T5" s="129">
        <v>278</v>
      </c>
      <c r="U5" s="129">
        <v>361</v>
      </c>
      <c r="V5" s="129">
        <v>343</v>
      </c>
      <c r="W5" s="129">
        <v>330</v>
      </c>
      <c r="X5" s="129">
        <v>388</v>
      </c>
      <c r="Y5" s="129">
        <v>499</v>
      </c>
      <c r="Z5" s="127"/>
      <c r="AA5" s="127" t="str">
        <f>TEXT(Y5,"###,###")</f>
        <v>499</v>
      </c>
      <c r="AB5" s="127"/>
      <c r="AC5" s="127">
        <f t="shared" si="0"/>
        <v>0.28608247422680422</v>
      </c>
      <c r="AD5" s="127"/>
      <c r="AE5" s="127">
        <f t="shared" ref="AE5:AE9" si="1">Y5/T5-1</f>
        <v>0.79496402877697836</v>
      </c>
      <c r="AF5" s="127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7" t="s">
        <v>94</v>
      </c>
      <c r="T6" s="129">
        <v>276</v>
      </c>
      <c r="U6" s="129">
        <v>395</v>
      </c>
      <c r="V6" s="129">
        <v>427</v>
      </c>
      <c r="W6" s="129">
        <v>388</v>
      </c>
      <c r="X6" s="129">
        <v>424</v>
      </c>
      <c r="Y6" s="129">
        <v>496</v>
      </c>
      <c r="Z6" s="127"/>
      <c r="AA6" s="127" t="str">
        <f>TEXT(Y6,"###,###")</f>
        <v>496</v>
      </c>
      <c r="AB6" s="127"/>
      <c r="AC6" s="127">
        <f t="shared" si="0"/>
        <v>0.16981132075471694</v>
      </c>
      <c r="AD6" s="127"/>
      <c r="AE6" s="127">
        <f t="shared" si="1"/>
        <v>0.79710144927536231</v>
      </c>
      <c r="AF6" s="127"/>
    </row>
    <row r="7" spans="1:32" ht="16.5" customHeight="1" thickBot="1" x14ac:dyDescent="0.3">
      <c r="A7" s="44" t="str">
        <f>"QUICK STATS for "&amp;'Table 13.12'!Y2&amp;"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7" t="s">
        <v>8</v>
      </c>
      <c r="T7" s="129">
        <v>401</v>
      </c>
      <c r="U7" s="129">
        <v>477</v>
      </c>
      <c r="V7" s="129">
        <v>481</v>
      </c>
      <c r="W7" s="129">
        <v>492</v>
      </c>
      <c r="X7" s="129">
        <v>567</v>
      </c>
      <c r="Y7" s="129">
        <v>639</v>
      </c>
      <c r="Z7" s="127"/>
      <c r="AA7" s="127" t="str">
        <f>TEXT(Y7,"###,###")</f>
        <v>639</v>
      </c>
      <c r="AB7" s="127"/>
      <c r="AC7" s="127">
        <f t="shared" si="0"/>
        <v>0.12698412698412698</v>
      </c>
      <c r="AD7" s="127"/>
      <c r="AE7" s="127">
        <f t="shared" si="1"/>
        <v>0.59351620947630912</v>
      </c>
      <c r="AF7" s="127"/>
    </row>
    <row r="8" spans="1:32" ht="17.25" customHeight="1" x14ac:dyDescent="0.25">
      <c r="A8" s="45" t="s">
        <v>15</v>
      </c>
      <c r="B8" s="46"/>
      <c r="C8" s="47"/>
      <c r="D8" s="48" t="str">
        <f>AA4</f>
        <v>995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13.12'!AA7</f>
        <v>639</v>
      </c>
      <c r="P8" s="49"/>
      <c r="S8" s="127" t="s">
        <v>96</v>
      </c>
      <c r="T8" s="127">
        <v>25855.29</v>
      </c>
      <c r="U8" s="127">
        <v>25550</v>
      </c>
      <c r="V8" s="127">
        <v>23121.279999999999</v>
      </c>
      <c r="W8" s="127">
        <v>27994.31</v>
      </c>
      <c r="X8" s="127">
        <v>33597.5</v>
      </c>
      <c r="Y8" s="127">
        <v>32081.75</v>
      </c>
      <c r="Z8" s="127"/>
      <c r="AA8" s="127" t="str">
        <f>TEXT(Y8,"$###,###")</f>
        <v>$32,082</v>
      </c>
      <c r="AB8" s="127"/>
      <c r="AC8" s="127">
        <f t="shared" si="0"/>
        <v>-4.5114963911005335E-2</v>
      </c>
      <c r="AD8" s="127"/>
      <c r="AE8" s="127">
        <f t="shared" si="1"/>
        <v>0.24081957696084633</v>
      </c>
      <c r="AF8" s="127"/>
    </row>
    <row r="9" spans="1:32" x14ac:dyDescent="0.25">
      <c r="A9" s="53" t="s">
        <v>17</v>
      </c>
      <c r="B9" s="54"/>
      <c r="C9" s="55"/>
      <c r="D9" s="56">
        <f>'Table 13.12'!AC104</f>
        <v>56.884422110552769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48.982785602503917</v>
      </c>
      <c r="P9" s="57" t="s">
        <v>97</v>
      </c>
      <c r="S9" s="127" t="s">
        <v>9</v>
      </c>
      <c r="T9" s="127">
        <v>14725665</v>
      </c>
      <c r="U9" s="127">
        <v>18865793</v>
      </c>
      <c r="V9" s="127">
        <v>19712535</v>
      </c>
      <c r="W9" s="127">
        <v>18388449</v>
      </c>
      <c r="X9" s="127">
        <v>22959385</v>
      </c>
      <c r="Y9" s="127">
        <v>26023361</v>
      </c>
      <c r="Z9" s="127"/>
      <c r="AA9" s="127" t="str">
        <f>TEXT(Y9/1000000,"$#,###.0")&amp;" mil"</f>
        <v>$26.0 mil</v>
      </c>
      <c r="AB9" s="127"/>
      <c r="AC9" s="127">
        <f t="shared" si="0"/>
        <v>0.13345200666307044</v>
      </c>
      <c r="AD9" s="127"/>
      <c r="AE9" s="127">
        <f t="shared" si="1"/>
        <v>0.76721126006873042</v>
      </c>
      <c r="AF9" s="127"/>
    </row>
    <row r="10" spans="1:32" x14ac:dyDescent="0.25">
      <c r="A10" s="53" t="s">
        <v>20</v>
      </c>
      <c r="B10" s="54"/>
      <c r="C10" s="55"/>
      <c r="D10" s="56">
        <f>'Table 13.12'!AC105</f>
        <v>36.683417085427131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51.01721439749609</v>
      </c>
      <c r="P10" s="57" t="s">
        <v>97</v>
      </c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97.183098591549296</v>
      </c>
      <c r="P11" s="57" t="s">
        <v>97</v>
      </c>
      <c r="S11" s="127" t="s">
        <v>32</v>
      </c>
      <c r="T11" s="129">
        <v>512</v>
      </c>
      <c r="U11" s="129">
        <v>715</v>
      </c>
      <c r="V11" s="129">
        <v>734</v>
      </c>
      <c r="W11" s="129">
        <v>682</v>
      </c>
      <c r="X11" s="129">
        <v>774</v>
      </c>
      <c r="Y11" s="129">
        <v>948</v>
      </c>
      <c r="Z11" s="127"/>
      <c r="AA11" s="127"/>
      <c r="AB11" s="127"/>
      <c r="AC11" s="127"/>
      <c r="AD11" s="127"/>
      <c r="AE11" s="127"/>
      <c r="AF11" s="127"/>
    </row>
    <row r="12" spans="1:32" ht="28.5" customHeight="1" x14ac:dyDescent="0.25">
      <c r="A12" s="53" t="s">
        <v>22</v>
      </c>
      <c r="B12" s="55"/>
      <c r="C12" s="55"/>
      <c r="D12" s="56">
        <f>'Table 13.12'!AC108</f>
        <v>9.3467336683417077</v>
      </c>
      <c r="E12" s="57" t="s">
        <v>97</v>
      </c>
      <c r="F12" s="37"/>
      <c r="G12" s="118" t="s">
        <v>99</v>
      </c>
      <c r="H12" s="119"/>
      <c r="I12" s="119"/>
      <c r="J12" s="119"/>
      <c r="K12" s="119"/>
      <c r="L12" s="119"/>
      <c r="M12" s="67"/>
      <c r="N12" s="55"/>
      <c r="O12" s="56">
        <f>AC125</f>
        <v>7.3552425665101726</v>
      </c>
      <c r="P12" s="57" t="s">
        <v>97</v>
      </c>
      <c r="S12" s="127" t="s">
        <v>33</v>
      </c>
      <c r="T12" s="129">
        <v>37</v>
      </c>
      <c r="U12" s="129">
        <v>39</v>
      </c>
      <c r="V12" s="129">
        <v>41</v>
      </c>
      <c r="W12" s="129">
        <v>33</v>
      </c>
      <c r="X12" s="129">
        <v>35</v>
      </c>
      <c r="Y12" s="129">
        <v>47</v>
      </c>
      <c r="Z12" s="127"/>
      <c r="AA12" s="127"/>
      <c r="AB12" s="127"/>
      <c r="AC12" s="127"/>
      <c r="AD12" s="127"/>
      <c r="AE12" s="127"/>
      <c r="AF12" s="127"/>
    </row>
    <row r="13" spans="1:32" ht="15" customHeight="1" x14ac:dyDescent="0.25">
      <c r="A13" s="53" t="s">
        <v>23</v>
      </c>
      <c r="B13" s="55"/>
      <c r="C13" s="55"/>
      <c r="D13" s="56">
        <f>'Table 13.12'!AC109</f>
        <v>14.572864321608039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13.12'!AA118</f>
        <v>39.5</v>
      </c>
      <c r="P13" s="57" t="s">
        <v>116</v>
      </c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</row>
    <row r="14" spans="1:32" ht="15" customHeight="1" x14ac:dyDescent="0.25">
      <c r="A14" s="53" t="s">
        <v>24</v>
      </c>
      <c r="B14" s="55"/>
      <c r="C14" s="55"/>
      <c r="D14" s="56">
        <f>'Table 13.12'!AC110</f>
        <v>37.688442211055282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21.5962441314554</v>
      </c>
      <c r="P14" s="57" t="s">
        <v>97</v>
      </c>
      <c r="S14" s="127" t="s">
        <v>34</v>
      </c>
      <c r="T14" s="127"/>
      <c r="U14" s="127"/>
      <c r="V14" s="127"/>
      <c r="W14" s="127"/>
      <c r="X14" s="127"/>
      <c r="Y14" s="127"/>
      <c r="Z14" s="127"/>
      <c r="AA14" s="127" t="s">
        <v>35</v>
      </c>
      <c r="AB14" s="127"/>
      <c r="AC14" s="127"/>
      <c r="AD14" s="127"/>
      <c r="AE14" s="127"/>
      <c r="AF14" s="127"/>
    </row>
    <row r="15" spans="1:32" ht="15" customHeight="1" thickBot="1" x14ac:dyDescent="0.3">
      <c r="A15" s="73" t="s">
        <v>25</v>
      </c>
      <c r="B15" s="74"/>
      <c r="C15" s="74"/>
      <c r="D15" s="75">
        <f>'Table 13.12'!AC111</f>
        <v>31.959798994974875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78.403755868544607</v>
      </c>
      <c r="P15" s="79" t="s">
        <v>97</v>
      </c>
      <c r="S15" s="127" t="s">
        <v>71</v>
      </c>
      <c r="T15" s="127"/>
      <c r="U15" s="127"/>
      <c r="V15" s="127"/>
      <c r="W15" s="127"/>
      <c r="X15" s="127"/>
      <c r="Y15" s="127">
        <v>127</v>
      </c>
      <c r="Z15" s="127"/>
      <c r="AA15" s="130">
        <f t="shared" ref="AA15:AA34" si="2">IF(Y15="np",0,Y15/$Y$34)</f>
        <v>0.12763819095477386</v>
      </c>
      <c r="AB15" s="127"/>
      <c r="AC15" s="127"/>
      <c r="AD15" s="127"/>
      <c r="AE15" s="127"/>
      <c r="AF15" s="127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7" t="s">
        <v>72</v>
      </c>
      <c r="T16" s="127"/>
      <c r="U16" s="127"/>
      <c r="V16" s="127"/>
      <c r="W16" s="127"/>
      <c r="X16" s="127"/>
      <c r="Y16" s="127">
        <v>16</v>
      </c>
      <c r="Z16" s="127"/>
      <c r="AA16" s="130">
        <f t="shared" si="2"/>
        <v>1.6080402010050253E-2</v>
      </c>
      <c r="AB16" s="127"/>
      <c r="AC16" s="127"/>
      <c r="AD16" s="127"/>
      <c r="AE16" s="127"/>
      <c r="AF16" s="127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7" t="s">
        <v>73</v>
      </c>
      <c r="T17" s="127"/>
      <c r="U17" s="127"/>
      <c r="V17" s="127"/>
      <c r="W17" s="127"/>
      <c r="X17" s="127"/>
      <c r="Y17" s="127">
        <v>17</v>
      </c>
      <c r="Z17" s="127"/>
      <c r="AA17" s="130">
        <f t="shared" si="2"/>
        <v>1.7085427135678392E-2</v>
      </c>
      <c r="AB17" s="127"/>
      <c r="AC17" s="127"/>
      <c r="AD17" s="127"/>
      <c r="AE17" s="127"/>
      <c r="AF17" s="127"/>
    </row>
    <row r="18" spans="1:32" x14ac:dyDescent="0.25">
      <c r="A18" s="83" t="str">
        <f>'Table 13.12'!$S$1&amp;" ("&amp;'Table 13.12'!$T$2&amp;" to "&amp;'Table 13.12'!$Y$2&amp;")"</f>
        <v>Roper Gulf (2011-12 to 2016-17)</v>
      </c>
      <c r="B18" s="83"/>
      <c r="C18" s="83"/>
      <c r="D18" s="83"/>
      <c r="E18" s="83"/>
      <c r="F18" s="83"/>
      <c r="G18" s="83" t="str">
        <f>'Table 13.12'!$S$1&amp;" ("&amp;'Table 13.12'!$T$2&amp;" to "&amp;'Table 13.12'!$Y$2&amp;")"</f>
        <v>Roper Gulf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7" t="s">
        <v>74</v>
      </c>
      <c r="T18" s="127"/>
      <c r="U18" s="127"/>
      <c r="V18" s="127"/>
      <c r="W18" s="127"/>
      <c r="X18" s="127"/>
      <c r="Y18" s="127">
        <v>0</v>
      </c>
      <c r="Z18" s="127"/>
      <c r="AA18" s="130">
        <f t="shared" si="2"/>
        <v>0</v>
      </c>
      <c r="AB18" s="127"/>
      <c r="AC18" s="127"/>
      <c r="AD18" s="127"/>
      <c r="AE18" s="127"/>
      <c r="AF18" s="127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75</v>
      </c>
      <c r="T19" s="127"/>
      <c r="U19" s="127"/>
      <c r="V19" s="127"/>
      <c r="W19" s="127"/>
      <c r="X19" s="127"/>
      <c r="Y19" s="127">
        <v>45</v>
      </c>
      <c r="Z19" s="127"/>
      <c r="AA19" s="130">
        <f t="shared" si="2"/>
        <v>4.5226130653266333E-2</v>
      </c>
      <c r="AB19" s="127"/>
      <c r="AC19" s="127"/>
      <c r="AD19" s="127"/>
      <c r="AE19" s="127"/>
      <c r="AF19" s="127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76</v>
      </c>
      <c r="T20" s="127"/>
      <c r="U20" s="127"/>
      <c r="V20" s="127"/>
      <c r="W20" s="127"/>
      <c r="X20" s="127"/>
      <c r="Y20" s="127">
        <v>10</v>
      </c>
      <c r="Z20" s="127"/>
      <c r="AA20" s="130">
        <f t="shared" si="2"/>
        <v>1.0050251256281407E-2</v>
      </c>
      <c r="AB20" s="127"/>
      <c r="AC20" s="127"/>
      <c r="AD20" s="127"/>
      <c r="AE20" s="127"/>
      <c r="AF20" s="127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77</v>
      </c>
      <c r="T21" s="127"/>
      <c r="U21" s="127"/>
      <c r="V21" s="127"/>
      <c r="W21" s="127"/>
      <c r="X21" s="127"/>
      <c r="Y21" s="127">
        <v>81</v>
      </c>
      <c r="Z21" s="127"/>
      <c r="AA21" s="130">
        <f t="shared" si="2"/>
        <v>8.1407035175879397E-2</v>
      </c>
      <c r="AB21" s="127"/>
      <c r="AC21" s="127"/>
      <c r="AD21" s="127"/>
      <c r="AE21" s="127"/>
      <c r="AF21" s="127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78</v>
      </c>
      <c r="T22" s="127"/>
      <c r="U22" s="127"/>
      <c r="V22" s="127"/>
      <c r="W22" s="127"/>
      <c r="X22" s="127"/>
      <c r="Y22" s="127">
        <v>59</v>
      </c>
      <c r="Z22" s="127"/>
      <c r="AA22" s="130">
        <f t="shared" si="2"/>
        <v>5.92964824120603E-2</v>
      </c>
      <c r="AB22" s="127"/>
      <c r="AC22" s="127"/>
      <c r="AD22" s="127"/>
      <c r="AE22" s="127"/>
      <c r="AF22" s="127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79</v>
      </c>
      <c r="T23" s="127"/>
      <c r="U23" s="127"/>
      <c r="V23" s="127"/>
      <c r="W23" s="127"/>
      <c r="X23" s="127"/>
      <c r="Y23" s="127">
        <v>29</v>
      </c>
      <c r="Z23" s="127"/>
      <c r="AA23" s="130">
        <f t="shared" si="2"/>
        <v>2.914572864321608E-2</v>
      </c>
      <c r="AB23" s="127"/>
      <c r="AC23" s="127"/>
      <c r="AD23" s="127"/>
      <c r="AE23" s="127"/>
      <c r="AF23" s="127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80</v>
      </c>
      <c r="T24" s="127"/>
      <c r="U24" s="127"/>
      <c r="V24" s="127"/>
      <c r="W24" s="127"/>
      <c r="X24" s="127"/>
      <c r="Y24" s="127">
        <v>4</v>
      </c>
      <c r="Z24" s="127"/>
      <c r="AA24" s="130">
        <f t="shared" si="2"/>
        <v>4.0201005025125632E-3</v>
      </c>
      <c r="AB24" s="127"/>
      <c r="AC24" s="127"/>
      <c r="AD24" s="127"/>
      <c r="AE24" s="127"/>
      <c r="AF24" s="127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81</v>
      </c>
      <c r="T25" s="127"/>
      <c r="U25" s="127"/>
      <c r="V25" s="127"/>
      <c r="W25" s="127"/>
      <c r="X25" s="127"/>
      <c r="Y25" s="127">
        <v>4</v>
      </c>
      <c r="Z25" s="127"/>
      <c r="AA25" s="130">
        <f t="shared" si="2"/>
        <v>4.0201005025125632E-3</v>
      </c>
      <c r="AB25" s="127"/>
      <c r="AC25" s="127"/>
      <c r="AD25" s="127"/>
      <c r="AE25" s="127"/>
      <c r="AF25" s="127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82</v>
      </c>
      <c r="T26" s="127"/>
      <c r="U26" s="127"/>
      <c r="V26" s="127"/>
      <c r="W26" s="127"/>
      <c r="X26" s="127"/>
      <c r="Y26" s="127">
        <v>8</v>
      </c>
      <c r="Z26" s="127"/>
      <c r="AA26" s="130">
        <f t="shared" si="2"/>
        <v>8.0402010050251264E-3</v>
      </c>
      <c r="AB26" s="127"/>
      <c r="AC26" s="127"/>
      <c r="AD26" s="127"/>
      <c r="AE26" s="127"/>
      <c r="AF26" s="127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83</v>
      </c>
      <c r="T27" s="127"/>
      <c r="U27" s="127"/>
      <c r="V27" s="127"/>
      <c r="W27" s="127"/>
      <c r="X27" s="127"/>
      <c r="Y27" s="127">
        <v>27</v>
      </c>
      <c r="Z27" s="127"/>
      <c r="AA27" s="130">
        <f t="shared" si="2"/>
        <v>2.7135678391959798E-2</v>
      </c>
      <c r="AB27" s="127"/>
      <c r="AC27" s="127"/>
      <c r="AD27" s="127"/>
      <c r="AE27" s="127"/>
      <c r="AF27" s="127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84</v>
      </c>
      <c r="T28" s="127"/>
      <c r="U28" s="127"/>
      <c r="V28" s="127"/>
      <c r="W28" s="127"/>
      <c r="X28" s="127"/>
      <c r="Y28" s="127">
        <v>22</v>
      </c>
      <c r="Z28" s="127"/>
      <c r="AA28" s="130">
        <f t="shared" si="2"/>
        <v>2.2110552763819097E-2</v>
      </c>
      <c r="AB28" s="127"/>
      <c r="AC28" s="127"/>
      <c r="AD28" s="127"/>
      <c r="AE28" s="127"/>
      <c r="AF28" s="127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85</v>
      </c>
      <c r="T29" s="127"/>
      <c r="U29" s="127"/>
      <c r="V29" s="127"/>
      <c r="W29" s="127"/>
      <c r="X29" s="127"/>
      <c r="Y29" s="127">
        <v>162</v>
      </c>
      <c r="Z29" s="127"/>
      <c r="AA29" s="130">
        <f t="shared" si="2"/>
        <v>0.16281407035175879</v>
      </c>
      <c r="AB29" s="127"/>
      <c r="AC29" s="127"/>
      <c r="AD29" s="127"/>
      <c r="AE29" s="127"/>
      <c r="AF29" s="127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86</v>
      </c>
      <c r="T30" s="127"/>
      <c r="U30" s="127"/>
      <c r="V30" s="127"/>
      <c r="W30" s="127"/>
      <c r="X30" s="127"/>
      <c r="Y30" s="127">
        <v>151</v>
      </c>
      <c r="Z30" s="127"/>
      <c r="AA30" s="130">
        <f t="shared" si="2"/>
        <v>0.15175879396984926</v>
      </c>
      <c r="AB30" s="127"/>
      <c r="AC30" s="127"/>
      <c r="AD30" s="127"/>
      <c r="AE30" s="127"/>
      <c r="AF30" s="127"/>
    </row>
    <row r="31" spans="1:32" ht="15.75" customHeight="1" x14ac:dyDescent="0.25">
      <c r="A31" s="83" t="str">
        <f>"Distribution of employee jobs per industry "&amp;"("&amp;'Table 13.12'!Y2&amp;")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7" t="s">
        <v>87</v>
      </c>
      <c r="T31" s="127"/>
      <c r="U31" s="127"/>
      <c r="V31" s="127"/>
      <c r="W31" s="127"/>
      <c r="X31" s="127"/>
      <c r="Y31" s="127">
        <v>46</v>
      </c>
      <c r="Z31" s="127"/>
      <c r="AA31" s="130">
        <f t="shared" si="2"/>
        <v>4.6231155778894473E-2</v>
      </c>
      <c r="AB31" s="127"/>
      <c r="AC31" s="127"/>
      <c r="AD31" s="127"/>
      <c r="AE31" s="127"/>
      <c r="AF31" s="127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88</v>
      </c>
      <c r="T32" s="127"/>
      <c r="U32" s="127"/>
      <c r="V32" s="127"/>
      <c r="W32" s="127"/>
      <c r="X32" s="127"/>
      <c r="Y32" s="127">
        <v>21</v>
      </c>
      <c r="Z32" s="127"/>
      <c r="AA32" s="130">
        <f t="shared" si="2"/>
        <v>2.1105527638190954E-2</v>
      </c>
      <c r="AB32" s="127"/>
      <c r="AC32" s="127"/>
      <c r="AD32" s="127"/>
      <c r="AE32" s="127"/>
      <c r="AF32" s="127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89</v>
      </c>
      <c r="T33" s="127"/>
      <c r="U33" s="127"/>
      <c r="V33" s="127"/>
      <c r="W33" s="127"/>
      <c r="X33" s="127"/>
      <c r="Y33" s="127">
        <v>102</v>
      </c>
      <c r="Z33" s="127"/>
      <c r="AA33" s="130">
        <f t="shared" si="2"/>
        <v>0.10251256281407035</v>
      </c>
      <c r="AB33" s="127"/>
      <c r="AC33" s="127"/>
      <c r="AD33" s="127"/>
      <c r="AE33" s="127"/>
      <c r="AF33" s="127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7" t="s">
        <v>90</v>
      </c>
      <c r="T34" s="127"/>
      <c r="U34" s="127"/>
      <c r="V34" s="127"/>
      <c r="W34" s="127"/>
      <c r="X34" s="127"/>
      <c r="Y34" s="127">
        <v>995</v>
      </c>
      <c r="Z34" s="127"/>
      <c r="AA34" s="131">
        <f t="shared" si="2"/>
        <v>1</v>
      </c>
      <c r="AB34" s="127"/>
      <c r="AC34" s="127"/>
      <c r="AD34" s="127"/>
      <c r="AE34" s="127"/>
      <c r="AF34" s="127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7" t="s">
        <v>102</v>
      </c>
      <c r="T36" s="127"/>
      <c r="U36" s="127"/>
      <c r="V36" s="127"/>
      <c r="W36" s="127"/>
      <c r="X36" s="127"/>
      <c r="Y36" s="127"/>
      <c r="Z36" s="127"/>
      <c r="AA36" s="127" t="s">
        <v>27</v>
      </c>
      <c r="AB36" s="127"/>
      <c r="AC36" s="127" t="s">
        <v>28</v>
      </c>
      <c r="AD36" s="127"/>
      <c r="AE36" s="127" t="s">
        <v>29</v>
      </c>
      <c r="AF36" s="127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7" t="s">
        <v>12</v>
      </c>
      <c r="T37" s="127">
        <v>345</v>
      </c>
      <c r="U37" s="127">
        <v>342</v>
      </c>
      <c r="V37" s="127">
        <v>373</v>
      </c>
      <c r="W37" s="127">
        <v>397</v>
      </c>
      <c r="X37" s="127">
        <v>477</v>
      </c>
      <c r="Y37" s="127">
        <v>501</v>
      </c>
      <c r="Z37" s="127"/>
      <c r="AA37" s="127" t="str">
        <f>TEXT(Y37,"###,###")</f>
        <v>501</v>
      </c>
      <c r="AB37" s="127"/>
      <c r="AC37" s="127">
        <f>Y37/X37-1</f>
        <v>5.031446540880502E-2</v>
      </c>
      <c r="AD37" s="127"/>
      <c r="AE37" s="127">
        <f>Y37/T37-1</f>
        <v>0.45217391304347831</v>
      </c>
      <c r="AF37" s="127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7" t="s">
        <v>13</v>
      </c>
      <c r="T38" s="127">
        <v>60</v>
      </c>
      <c r="U38" s="127">
        <v>136</v>
      </c>
      <c r="V38" s="127">
        <v>103</v>
      </c>
      <c r="W38" s="127">
        <v>93</v>
      </c>
      <c r="X38" s="127">
        <v>90</v>
      </c>
      <c r="Y38" s="127">
        <v>138</v>
      </c>
      <c r="Z38" s="127"/>
      <c r="AA38" s="127" t="str">
        <f>TEXT(Y38,"###,###")</f>
        <v>138</v>
      </c>
      <c r="AB38" s="127"/>
      <c r="AC38" s="127">
        <f>Y38/X38-1</f>
        <v>0.53333333333333344</v>
      </c>
      <c r="AD38" s="127"/>
      <c r="AE38" s="127">
        <f>Y38/T38-1</f>
        <v>1.2999999999999998</v>
      </c>
      <c r="AF38" s="127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7" t="s">
        <v>14</v>
      </c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7" t="s">
        <v>36</v>
      </c>
      <c r="T40" s="127">
        <v>405</v>
      </c>
      <c r="U40" s="127">
        <v>478</v>
      </c>
      <c r="V40" s="127">
        <v>476</v>
      </c>
      <c r="W40" s="127">
        <v>490</v>
      </c>
      <c r="X40" s="127">
        <v>567</v>
      </c>
      <c r="Y40" s="127">
        <v>639</v>
      </c>
      <c r="Z40" s="127"/>
      <c r="AA40" s="127"/>
      <c r="AB40" s="127"/>
      <c r="AC40" s="127" t="s">
        <v>35</v>
      </c>
      <c r="AD40" s="127"/>
      <c r="AE40" s="127" t="s">
        <v>27</v>
      </c>
      <c r="AF40" s="127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7"/>
      <c r="T41" s="127"/>
      <c r="U41" s="127"/>
      <c r="V41" s="127"/>
      <c r="W41" s="127"/>
      <c r="X41" s="127"/>
      <c r="Y41" s="127"/>
      <c r="Z41" s="127"/>
      <c r="AA41" s="127" t="s">
        <v>127</v>
      </c>
      <c r="AB41" s="127"/>
      <c r="AC41" s="127">
        <f>Y37/($Y$37+$Y$38)*100</f>
        <v>78.403755868544607</v>
      </c>
      <c r="AD41" s="127"/>
      <c r="AE41" s="127"/>
      <c r="AF41" s="127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7" t="s">
        <v>37</v>
      </c>
      <c r="T42" s="127"/>
      <c r="U42" s="127"/>
      <c r="V42" s="127"/>
      <c r="W42" s="127"/>
      <c r="X42" s="127"/>
      <c r="Y42" s="127"/>
      <c r="Z42" s="127"/>
      <c r="AA42" s="127" t="s">
        <v>128</v>
      </c>
      <c r="AB42" s="127"/>
      <c r="AC42" s="127">
        <f>Y38/($Y$37+$Y$38)*100</f>
        <v>21.5962441314554</v>
      </c>
      <c r="AD42" s="127"/>
      <c r="AE42" s="127"/>
      <c r="AF42" s="127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7" t="s">
        <v>38</v>
      </c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39</v>
      </c>
      <c r="T44" s="127"/>
      <c r="U44" s="127">
        <v>0</v>
      </c>
      <c r="V44" s="127">
        <v>0</v>
      </c>
      <c r="W44" s="127">
        <v>0</v>
      </c>
      <c r="X44" s="129">
        <v>0</v>
      </c>
      <c r="Y44" s="129">
        <v>0</v>
      </c>
      <c r="Z44" s="127"/>
      <c r="AA44" s="127"/>
      <c r="AB44" s="127"/>
      <c r="AC44" s="127"/>
      <c r="AD44" s="127"/>
      <c r="AE44" s="127"/>
      <c r="AF44" s="127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40</v>
      </c>
      <c r="T45" s="127"/>
      <c r="U45" s="127">
        <v>0</v>
      </c>
      <c r="V45" s="127">
        <v>0</v>
      </c>
      <c r="W45" s="127">
        <v>0</v>
      </c>
      <c r="X45" s="129">
        <v>2</v>
      </c>
      <c r="Y45" s="129">
        <v>0</v>
      </c>
      <c r="Z45" s="127"/>
      <c r="AA45" s="127"/>
      <c r="AB45" s="127"/>
      <c r="AC45" s="127"/>
      <c r="AD45" s="127"/>
      <c r="AE45" s="127"/>
      <c r="AF45" s="127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41</v>
      </c>
      <c r="T46" s="127"/>
      <c r="U46" s="127">
        <v>0</v>
      </c>
      <c r="V46" s="127">
        <v>0</v>
      </c>
      <c r="W46" s="127">
        <v>0</v>
      </c>
      <c r="X46" s="129">
        <v>16</v>
      </c>
      <c r="Y46" s="129">
        <v>31</v>
      </c>
      <c r="Z46" s="127"/>
      <c r="AA46" s="127"/>
      <c r="AB46" s="127"/>
      <c r="AC46" s="127"/>
      <c r="AD46" s="127"/>
      <c r="AE46" s="127"/>
      <c r="AF46" s="127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42</v>
      </c>
      <c r="T47" s="127"/>
      <c r="U47" s="127">
        <v>0</v>
      </c>
      <c r="V47" s="127">
        <v>0</v>
      </c>
      <c r="W47" s="127">
        <v>0</v>
      </c>
      <c r="X47" s="129">
        <v>47</v>
      </c>
      <c r="Y47" s="129">
        <v>74</v>
      </c>
      <c r="Z47" s="127"/>
      <c r="AA47" s="127"/>
      <c r="AB47" s="127"/>
      <c r="AC47" s="127"/>
      <c r="AD47" s="127"/>
      <c r="AE47" s="127"/>
      <c r="AF47" s="127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7" t="s">
        <v>43</v>
      </c>
      <c r="T48" s="127"/>
      <c r="U48" s="127">
        <v>0</v>
      </c>
      <c r="V48" s="127">
        <v>0</v>
      </c>
      <c r="W48" s="127">
        <v>0</v>
      </c>
      <c r="X48" s="129">
        <v>73</v>
      </c>
      <c r="Y48" s="129">
        <v>81</v>
      </c>
      <c r="Z48" s="127"/>
      <c r="AA48" s="127"/>
      <c r="AB48" s="127"/>
      <c r="AC48" s="127"/>
      <c r="AD48" s="127"/>
      <c r="AE48" s="127"/>
      <c r="AF48" s="127"/>
    </row>
    <row r="49" spans="1:32" ht="15" customHeight="1" x14ac:dyDescent="0.25">
      <c r="A49" s="90" t="str">
        <f>"Number of jobs by age and sex of job holders in "&amp;'Table 13.12'!S1&amp;" ("&amp;'Table 13.12'!Y2&amp;") *"</f>
        <v>Number of jobs by age and sex of job holders in Roper Gulf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7" t="s">
        <v>44</v>
      </c>
      <c r="T49" s="127"/>
      <c r="U49" s="127">
        <v>0</v>
      </c>
      <c r="V49" s="127">
        <v>0</v>
      </c>
      <c r="W49" s="127">
        <v>0</v>
      </c>
      <c r="X49" s="129">
        <v>53</v>
      </c>
      <c r="Y49" s="129">
        <v>57</v>
      </c>
      <c r="Z49" s="127"/>
      <c r="AA49" s="127"/>
      <c r="AB49" s="127"/>
      <c r="AC49" s="127"/>
      <c r="AD49" s="127"/>
      <c r="AE49" s="127"/>
      <c r="AF49" s="127"/>
    </row>
    <row r="50" spans="1:32" ht="15" customHeight="1" x14ac:dyDescent="0.25">
      <c r="A50" s="5"/>
      <c r="S50" s="127" t="s">
        <v>45</v>
      </c>
      <c r="T50" s="127"/>
      <c r="U50" s="127">
        <v>0</v>
      </c>
      <c r="V50" s="127">
        <v>0</v>
      </c>
      <c r="W50" s="127">
        <v>0</v>
      </c>
      <c r="X50" s="129">
        <v>39</v>
      </c>
      <c r="Y50" s="129">
        <v>40</v>
      </c>
      <c r="Z50" s="127"/>
      <c r="AA50" s="127"/>
      <c r="AB50" s="127"/>
      <c r="AC50" s="127"/>
      <c r="AD50" s="127"/>
      <c r="AE50" s="127"/>
      <c r="AF50" s="127"/>
    </row>
    <row r="51" spans="1:32" ht="15" customHeight="1" x14ac:dyDescent="0.25">
      <c r="S51" s="127" t="s">
        <v>46</v>
      </c>
      <c r="T51" s="127"/>
      <c r="U51" s="127">
        <v>0</v>
      </c>
      <c r="V51" s="127">
        <v>0</v>
      </c>
      <c r="W51" s="127">
        <v>0</v>
      </c>
      <c r="X51" s="129">
        <v>36</v>
      </c>
      <c r="Y51" s="129">
        <v>38</v>
      </c>
      <c r="Z51" s="127"/>
      <c r="AA51" s="127"/>
      <c r="AB51" s="127"/>
      <c r="AC51" s="127"/>
      <c r="AD51" s="127"/>
      <c r="AE51" s="127"/>
      <c r="AF51" s="127"/>
    </row>
    <row r="52" spans="1:32" ht="15" customHeight="1" x14ac:dyDescent="0.25">
      <c r="A52" s="3"/>
      <c r="B52" s="3"/>
      <c r="C52" s="3"/>
      <c r="D52" s="4"/>
      <c r="E52" s="8"/>
      <c r="S52" s="127" t="s">
        <v>47</v>
      </c>
      <c r="T52" s="127"/>
      <c r="U52" s="127">
        <v>0</v>
      </c>
      <c r="V52" s="127">
        <v>0</v>
      </c>
      <c r="W52" s="127">
        <v>0</v>
      </c>
      <c r="X52" s="129">
        <v>43</v>
      </c>
      <c r="Y52" s="129">
        <v>53</v>
      </c>
      <c r="Z52" s="127"/>
      <c r="AA52" s="127"/>
      <c r="AB52" s="127"/>
      <c r="AC52" s="127"/>
      <c r="AD52" s="127"/>
      <c r="AE52" s="127"/>
      <c r="AF52" s="127"/>
    </row>
    <row r="53" spans="1:32" ht="15" customHeight="1" x14ac:dyDescent="0.25">
      <c r="A53" s="3"/>
      <c r="B53" s="3"/>
      <c r="C53" s="3"/>
      <c r="D53" s="4"/>
      <c r="E53" s="8"/>
      <c r="S53" s="127" t="s">
        <v>48</v>
      </c>
      <c r="T53" s="127"/>
      <c r="U53" s="127">
        <v>0</v>
      </c>
      <c r="V53" s="127">
        <v>0</v>
      </c>
      <c r="W53" s="127">
        <v>0</v>
      </c>
      <c r="X53" s="129">
        <v>27</v>
      </c>
      <c r="Y53" s="129">
        <v>40</v>
      </c>
      <c r="Z53" s="127"/>
      <c r="AA53" s="127"/>
      <c r="AB53" s="127"/>
      <c r="AC53" s="127"/>
      <c r="AD53" s="127"/>
      <c r="AE53" s="127"/>
      <c r="AF53" s="127"/>
    </row>
    <row r="54" spans="1:32" ht="15" customHeight="1" x14ac:dyDescent="0.25">
      <c r="A54" s="3"/>
      <c r="B54" s="3"/>
      <c r="C54" s="3"/>
      <c r="D54" s="4"/>
      <c r="E54" s="8"/>
      <c r="S54" s="127" t="s">
        <v>49</v>
      </c>
      <c r="T54" s="127"/>
      <c r="U54" s="127">
        <v>0</v>
      </c>
      <c r="V54" s="127">
        <v>0</v>
      </c>
      <c r="W54" s="127">
        <v>0</v>
      </c>
      <c r="X54" s="129">
        <v>24</v>
      </c>
      <c r="Y54" s="129">
        <v>33</v>
      </c>
      <c r="Z54" s="127"/>
      <c r="AA54" s="127"/>
      <c r="AB54" s="127"/>
      <c r="AC54" s="127"/>
      <c r="AD54" s="127"/>
      <c r="AE54" s="127"/>
      <c r="AF54" s="127"/>
    </row>
    <row r="55" spans="1:32" ht="15" customHeight="1" x14ac:dyDescent="0.25">
      <c r="A55" s="1"/>
      <c r="B55" s="1"/>
      <c r="C55" s="1"/>
      <c r="D55" s="1"/>
      <c r="E55" s="1"/>
      <c r="S55" s="127" t="s">
        <v>50</v>
      </c>
      <c r="T55" s="127"/>
      <c r="U55" s="127">
        <v>0</v>
      </c>
      <c r="V55" s="127">
        <v>0</v>
      </c>
      <c r="W55" s="127">
        <v>0</v>
      </c>
      <c r="X55" s="129">
        <v>24</v>
      </c>
      <c r="Y55" s="129">
        <v>30</v>
      </c>
      <c r="Z55" s="127"/>
      <c r="AA55" s="127"/>
      <c r="AB55" s="127"/>
      <c r="AC55" s="127"/>
      <c r="AD55" s="127"/>
      <c r="AE55" s="127"/>
      <c r="AF55" s="127"/>
    </row>
    <row r="56" spans="1:32" ht="15" customHeight="1" x14ac:dyDescent="0.25">
      <c r="A56" s="9"/>
      <c r="B56" s="3"/>
      <c r="C56" s="3"/>
      <c r="D56" s="3"/>
      <c r="E56" s="3"/>
      <c r="S56" s="127" t="s">
        <v>51</v>
      </c>
      <c r="T56" s="127"/>
      <c r="U56" s="127">
        <v>0</v>
      </c>
      <c r="V56" s="127">
        <v>0</v>
      </c>
      <c r="W56" s="127">
        <v>0</v>
      </c>
      <c r="X56" s="129">
        <v>5</v>
      </c>
      <c r="Y56" s="129">
        <v>16</v>
      </c>
      <c r="Z56" s="127"/>
      <c r="AA56" s="127"/>
      <c r="AB56" s="127"/>
      <c r="AC56" s="127"/>
      <c r="AD56" s="127"/>
      <c r="AE56" s="127"/>
      <c r="AF56" s="127"/>
    </row>
    <row r="57" spans="1:32" ht="15" customHeight="1" x14ac:dyDescent="0.25">
      <c r="A57" s="3"/>
      <c r="B57" s="3"/>
      <c r="C57" s="3"/>
      <c r="D57" s="3"/>
      <c r="E57" s="3"/>
      <c r="S57" s="127" t="s">
        <v>52</v>
      </c>
      <c r="T57" s="127"/>
      <c r="U57" s="127">
        <v>0</v>
      </c>
      <c r="V57" s="127">
        <v>0</v>
      </c>
      <c r="W57" s="127">
        <v>0</v>
      </c>
      <c r="X57" s="129">
        <v>0</v>
      </c>
      <c r="Y57" s="129">
        <v>6</v>
      </c>
      <c r="Z57" s="127"/>
      <c r="AA57" s="127"/>
      <c r="AB57" s="127"/>
      <c r="AC57" s="127"/>
      <c r="AD57" s="127"/>
      <c r="AE57" s="127"/>
      <c r="AF57" s="127"/>
    </row>
    <row r="58" spans="1:32" ht="15" customHeight="1" x14ac:dyDescent="0.25">
      <c r="A58" s="3"/>
      <c r="B58" s="3"/>
      <c r="C58" s="3"/>
      <c r="D58" s="10"/>
      <c r="E58" s="8"/>
      <c r="S58" s="127" t="s">
        <v>53</v>
      </c>
      <c r="T58" s="127"/>
      <c r="U58" s="127">
        <v>0</v>
      </c>
      <c r="V58" s="127">
        <v>0</v>
      </c>
      <c r="W58" s="127">
        <v>0</v>
      </c>
      <c r="X58" s="129">
        <v>0</v>
      </c>
      <c r="Y58" s="129">
        <v>0</v>
      </c>
      <c r="Z58" s="127"/>
      <c r="AA58" s="127"/>
      <c r="AB58" s="127"/>
      <c r="AC58" s="127"/>
      <c r="AD58" s="127"/>
      <c r="AE58" s="127"/>
      <c r="AF58" s="127"/>
    </row>
    <row r="59" spans="1:32" ht="15" customHeight="1" x14ac:dyDescent="0.25">
      <c r="A59" s="3"/>
      <c r="B59" s="3"/>
      <c r="C59" s="3"/>
      <c r="D59" s="10"/>
      <c r="E59" s="8"/>
      <c r="S59" s="127" t="s">
        <v>54</v>
      </c>
      <c r="T59" s="127"/>
      <c r="U59" s="127">
        <v>0</v>
      </c>
      <c r="V59" s="127">
        <v>0</v>
      </c>
      <c r="W59" s="127">
        <v>0</v>
      </c>
      <c r="X59" s="129">
        <v>0</v>
      </c>
      <c r="Y59" s="129">
        <v>0</v>
      </c>
      <c r="Z59" s="127"/>
      <c r="AA59" s="127"/>
      <c r="AB59" s="127"/>
      <c r="AC59" s="127"/>
      <c r="AD59" s="127"/>
      <c r="AE59" s="127"/>
      <c r="AF59" s="127"/>
    </row>
    <row r="60" spans="1:32" ht="15" customHeight="1" x14ac:dyDescent="0.25">
      <c r="A60" s="3"/>
      <c r="B60" s="3"/>
      <c r="C60" s="3"/>
      <c r="D60" s="10"/>
      <c r="E60" s="8"/>
      <c r="S60" s="127" t="s">
        <v>55</v>
      </c>
      <c r="T60" s="127"/>
      <c r="U60" s="127">
        <v>0</v>
      </c>
      <c r="V60" s="127">
        <v>0</v>
      </c>
      <c r="W60" s="127">
        <v>0</v>
      </c>
      <c r="X60" s="129">
        <v>0</v>
      </c>
      <c r="Y60" s="129">
        <v>0</v>
      </c>
      <c r="Z60" s="127"/>
      <c r="AA60" s="127"/>
      <c r="AB60" s="127"/>
      <c r="AC60" s="127"/>
      <c r="AD60" s="127"/>
      <c r="AE60" s="127"/>
      <c r="AF60" s="127"/>
    </row>
    <row r="61" spans="1:32" ht="15" customHeight="1" x14ac:dyDescent="0.25">
      <c r="S61" s="127" t="s">
        <v>56</v>
      </c>
      <c r="T61" s="127"/>
      <c r="U61" s="127">
        <v>0</v>
      </c>
      <c r="V61" s="127">
        <v>0</v>
      </c>
      <c r="W61" s="127">
        <v>0</v>
      </c>
      <c r="X61" s="129">
        <v>390</v>
      </c>
      <c r="Y61" s="129">
        <v>499</v>
      </c>
      <c r="Z61" s="127"/>
      <c r="AA61" s="127"/>
      <c r="AB61" s="127"/>
      <c r="AC61" s="127"/>
      <c r="AD61" s="127"/>
      <c r="AE61" s="127"/>
      <c r="AF61" s="127"/>
    </row>
    <row r="62" spans="1:32" x14ac:dyDescent="0.25">
      <c r="S62" s="127" t="s">
        <v>57</v>
      </c>
      <c r="T62" s="127"/>
      <c r="U62" s="127"/>
      <c r="V62" s="127"/>
      <c r="W62" s="127"/>
      <c r="X62" s="129"/>
      <c r="Y62" s="129"/>
      <c r="Z62" s="127"/>
      <c r="AA62" s="127"/>
      <c r="AB62" s="127"/>
      <c r="AC62" s="127"/>
      <c r="AD62" s="127"/>
      <c r="AE62" s="127"/>
      <c r="AF62" s="127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7" t="s">
        <v>39</v>
      </c>
      <c r="T63" s="127"/>
      <c r="U63" s="127">
        <v>0</v>
      </c>
      <c r="V63" s="127">
        <v>0</v>
      </c>
      <c r="W63" s="127">
        <v>0</v>
      </c>
      <c r="X63" s="129">
        <v>0</v>
      </c>
      <c r="Y63" s="129">
        <v>0</v>
      </c>
      <c r="Z63" s="127"/>
      <c r="AA63" s="127"/>
      <c r="AB63" s="127"/>
      <c r="AC63" s="127"/>
      <c r="AD63" s="127"/>
      <c r="AE63" s="127"/>
      <c r="AF63" s="127"/>
    </row>
    <row r="64" spans="1:32" ht="15.75" customHeight="1" x14ac:dyDescent="0.25">
      <c r="A64" s="90" t="str">
        <f>"Number of employed persons per occupation of main job by sex in "&amp;'Table 13.12'!S1&amp;" ("&amp;'Table 13.12'!Y2&amp;") *"</f>
        <v>Number of employed persons per occupation of main job by sex in Roper Gulf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7" t="s">
        <v>40</v>
      </c>
      <c r="T64" s="127"/>
      <c r="U64" s="127">
        <v>0</v>
      </c>
      <c r="V64" s="127">
        <v>0</v>
      </c>
      <c r="W64" s="127">
        <v>0</v>
      </c>
      <c r="X64" s="129">
        <v>0</v>
      </c>
      <c r="Y64" s="129">
        <v>0</v>
      </c>
      <c r="Z64" s="127"/>
      <c r="AA64" s="127"/>
      <c r="AB64" s="127"/>
      <c r="AC64" s="127"/>
      <c r="AD64" s="127"/>
      <c r="AE64" s="127"/>
      <c r="AF64" s="127"/>
    </row>
    <row r="65" spans="19:32" x14ac:dyDescent="0.25">
      <c r="S65" s="127" t="s">
        <v>41</v>
      </c>
      <c r="T65" s="127"/>
      <c r="U65" s="127">
        <v>0</v>
      </c>
      <c r="V65" s="127">
        <v>0</v>
      </c>
      <c r="W65" s="127">
        <v>0</v>
      </c>
      <c r="X65" s="129">
        <v>18</v>
      </c>
      <c r="Y65" s="129">
        <v>35</v>
      </c>
      <c r="Z65" s="127"/>
      <c r="AA65" s="127"/>
      <c r="AB65" s="127"/>
      <c r="AC65" s="127"/>
      <c r="AD65" s="127"/>
      <c r="AE65" s="127"/>
      <c r="AF65" s="127"/>
    </row>
    <row r="66" spans="19:32" x14ac:dyDescent="0.25">
      <c r="S66" s="127" t="s">
        <v>42</v>
      </c>
      <c r="T66" s="127"/>
      <c r="U66" s="127">
        <v>0</v>
      </c>
      <c r="V66" s="127">
        <v>0</v>
      </c>
      <c r="W66" s="127">
        <v>0</v>
      </c>
      <c r="X66" s="129">
        <v>43</v>
      </c>
      <c r="Y66" s="129">
        <v>61</v>
      </c>
      <c r="Z66" s="127"/>
      <c r="AA66" s="127"/>
      <c r="AB66" s="127"/>
      <c r="AC66" s="127"/>
      <c r="AD66" s="127"/>
      <c r="AE66" s="127"/>
      <c r="AF66" s="127"/>
    </row>
    <row r="67" spans="19:32" x14ac:dyDescent="0.25">
      <c r="S67" s="127" t="s">
        <v>43</v>
      </c>
      <c r="T67" s="127"/>
      <c r="U67" s="127">
        <v>0</v>
      </c>
      <c r="V67" s="127">
        <v>0</v>
      </c>
      <c r="W67" s="127">
        <v>0</v>
      </c>
      <c r="X67" s="129">
        <v>89</v>
      </c>
      <c r="Y67" s="129">
        <v>80</v>
      </c>
      <c r="Z67" s="127"/>
      <c r="AA67" s="127"/>
      <c r="AB67" s="127"/>
      <c r="AC67" s="127"/>
      <c r="AD67" s="127"/>
      <c r="AE67" s="127"/>
      <c r="AF67" s="127"/>
    </row>
    <row r="68" spans="19:32" x14ac:dyDescent="0.25">
      <c r="S68" s="127" t="s">
        <v>44</v>
      </c>
      <c r="T68" s="127"/>
      <c r="U68" s="127">
        <v>0</v>
      </c>
      <c r="V68" s="127">
        <v>0</v>
      </c>
      <c r="W68" s="127">
        <v>0</v>
      </c>
      <c r="X68" s="129">
        <v>52</v>
      </c>
      <c r="Y68" s="129">
        <v>63</v>
      </c>
      <c r="Z68" s="127"/>
      <c r="AA68" s="127"/>
      <c r="AB68" s="127"/>
      <c r="AC68" s="127"/>
      <c r="AD68" s="127"/>
      <c r="AE68" s="127"/>
      <c r="AF68" s="127"/>
    </row>
    <row r="69" spans="19:32" x14ac:dyDescent="0.25">
      <c r="S69" s="127" t="s">
        <v>45</v>
      </c>
      <c r="T69" s="127"/>
      <c r="U69" s="127">
        <v>0</v>
      </c>
      <c r="V69" s="127">
        <v>0</v>
      </c>
      <c r="W69" s="127">
        <v>0</v>
      </c>
      <c r="X69" s="129">
        <v>28</v>
      </c>
      <c r="Y69" s="129">
        <v>44</v>
      </c>
      <c r="Z69" s="127"/>
      <c r="AA69" s="127"/>
      <c r="AB69" s="127"/>
      <c r="AC69" s="127"/>
      <c r="AD69" s="127"/>
      <c r="AE69" s="127"/>
      <c r="AF69" s="127"/>
    </row>
    <row r="70" spans="19:32" x14ac:dyDescent="0.25">
      <c r="S70" s="127" t="s">
        <v>46</v>
      </c>
      <c r="T70" s="127"/>
      <c r="U70" s="127">
        <v>0</v>
      </c>
      <c r="V70" s="127">
        <v>0</v>
      </c>
      <c r="W70" s="127">
        <v>0</v>
      </c>
      <c r="X70" s="129">
        <v>42</v>
      </c>
      <c r="Y70" s="129">
        <v>34</v>
      </c>
      <c r="Z70" s="127"/>
      <c r="AA70" s="127"/>
      <c r="AB70" s="127"/>
      <c r="AC70" s="127"/>
      <c r="AD70" s="127"/>
      <c r="AE70" s="127"/>
      <c r="AF70" s="127"/>
    </row>
    <row r="71" spans="19:32" x14ac:dyDescent="0.25">
      <c r="S71" s="127" t="s">
        <v>47</v>
      </c>
      <c r="T71" s="127"/>
      <c r="U71" s="127">
        <v>0</v>
      </c>
      <c r="V71" s="127">
        <v>0</v>
      </c>
      <c r="W71" s="127">
        <v>0</v>
      </c>
      <c r="X71" s="129">
        <v>58</v>
      </c>
      <c r="Y71" s="129">
        <v>55</v>
      </c>
      <c r="Z71" s="127"/>
      <c r="AA71" s="127"/>
      <c r="AB71" s="127"/>
      <c r="AC71" s="127"/>
      <c r="AD71" s="127"/>
      <c r="AE71" s="127"/>
      <c r="AF71" s="127"/>
    </row>
    <row r="72" spans="19:32" x14ac:dyDescent="0.25">
      <c r="S72" s="127" t="s">
        <v>48</v>
      </c>
      <c r="T72" s="127"/>
      <c r="U72" s="127">
        <v>0</v>
      </c>
      <c r="V72" s="127">
        <v>0</v>
      </c>
      <c r="W72" s="127">
        <v>0</v>
      </c>
      <c r="X72" s="129">
        <v>26</v>
      </c>
      <c r="Y72" s="129">
        <v>31</v>
      </c>
      <c r="Z72" s="127"/>
      <c r="AA72" s="127"/>
      <c r="AB72" s="127"/>
      <c r="AC72" s="127"/>
      <c r="AD72" s="127"/>
      <c r="AE72" s="127"/>
      <c r="AF72" s="127"/>
    </row>
    <row r="73" spans="19:32" x14ac:dyDescent="0.25">
      <c r="S73" s="127" t="s">
        <v>49</v>
      </c>
      <c r="T73" s="127"/>
      <c r="U73" s="127">
        <v>0</v>
      </c>
      <c r="V73" s="127">
        <v>0</v>
      </c>
      <c r="W73" s="127">
        <v>0</v>
      </c>
      <c r="X73" s="129">
        <v>40</v>
      </c>
      <c r="Y73" s="129">
        <v>45</v>
      </c>
      <c r="Z73" s="127"/>
      <c r="AA73" s="127"/>
      <c r="AB73" s="127"/>
      <c r="AC73" s="127"/>
      <c r="AD73" s="127"/>
      <c r="AE73" s="127"/>
      <c r="AF73" s="127"/>
    </row>
    <row r="74" spans="19:32" x14ac:dyDescent="0.25">
      <c r="S74" s="127" t="s">
        <v>50</v>
      </c>
      <c r="T74" s="127"/>
      <c r="U74" s="127">
        <v>0</v>
      </c>
      <c r="V74" s="127">
        <v>0</v>
      </c>
      <c r="W74" s="127">
        <v>0</v>
      </c>
      <c r="X74" s="129">
        <v>16</v>
      </c>
      <c r="Y74" s="129">
        <v>23</v>
      </c>
      <c r="Z74" s="127"/>
      <c r="AA74" s="127"/>
      <c r="AB74" s="127"/>
      <c r="AC74" s="127"/>
      <c r="AD74" s="127"/>
      <c r="AE74" s="127"/>
      <c r="AF74" s="127"/>
    </row>
    <row r="75" spans="19:32" x14ac:dyDescent="0.25">
      <c r="S75" s="127" t="s">
        <v>51</v>
      </c>
      <c r="T75" s="127"/>
      <c r="U75" s="127">
        <v>0</v>
      </c>
      <c r="V75" s="127">
        <v>0</v>
      </c>
      <c r="W75" s="127">
        <v>0</v>
      </c>
      <c r="X75" s="129">
        <v>13</v>
      </c>
      <c r="Y75" s="129">
        <v>17</v>
      </c>
      <c r="Z75" s="127"/>
      <c r="AA75" s="127"/>
      <c r="AB75" s="127"/>
      <c r="AC75" s="127"/>
      <c r="AD75" s="127"/>
      <c r="AE75" s="127"/>
      <c r="AF75" s="127"/>
    </row>
    <row r="76" spans="19:32" x14ac:dyDescent="0.25">
      <c r="S76" s="127" t="s">
        <v>52</v>
      </c>
      <c r="T76" s="127"/>
      <c r="U76" s="127">
        <v>0</v>
      </c>
      <c r="V76" s="127">
        <v>0</v>
      </c>
      <c r="W76" s="127">
        <v>0</v>
      </c>
      <c r="X76" s="129">
        <v>0</v>
      </c>
      <c r="Y76" s="129">
        <v>4</v>
      </c>
      <c r="Z76" s="127"/>
      <c r="AA76" s="127"/>
      <c r="AB76" s="127"/>
      <c r="AC76" s="127"/>
      <c r="AD76" s="127"/>
      <c r="AE76" s="127"/>
      <c r="AF76" s="127"/>
    </row>
    <row r="77" spans="19:32" x14ac:dyDescent="0.25">
      <c r="S77" s="127" t="s">
        <v>53</v>
      </c>
      <c r="T77" s="127"/>
      <c r="U77" s="127">
        <v>0</v>
      </c>
      <c r="V77" s="127">
        <v>0</v>
      </c>
      <c r="W77" s="127">
        <v>0</v>
      </c>
      <c r="X77" s="129">
        <v>0</v>
      </c>
      <c r="Y77" s="129">
        <v>0</v>
      </c>
      <c r="Z77" s="127"/>
      <c r="AA77" s="127"/>
      <c r="AB77" s="127"/>
      <c r="AC77" s="127"/>
      <c r="AD77" s="127"/>
      <c r="AE77" s="127"/>
      <c r="AF77" s="127"/>
    </row>
    <row r="78" spans="19:32" x14ac:dyDescent="0.25">
      <c r="S78" s="127" t="s">
        <v>54</v>
      </c>
      <c r="T78" s="127"/>
      <c r="U78" s="127">
        <v>0</v>
      </c>
      <c r="V78" s="127">
        <v>0</v>
      </c>
      <c r="W78" s="127">
        <v>0</v>
      </c>
      <c r="X78" s="129">
        <v>0</v>
      </c>
      <c r="Y78" s="129">
        <v>4</v>
      </c>
      <c r="Z78" s="127"/>
      <c r="AA78" s="127"/>
      <c r="AB78" s="127"/>
      <c r="AC78" s="127"/>
      <c r="AD78" s="127"/>
      <c r="AE78" s="127"/>
      <c r="AF78" s="127"/>
    </row>
    <row r="79" spans="19:32" x14ac:dyDescent="0.25">
      <c r="S79" s="127" t="s">
        <v>55</v>
      </c>
      <c r="T79" s="127"/>
      <c r="U79" s="127">
        <v>0</v>
      </c>
      <c r="V79" s="127">
        <v>0</v>
      </c>
      <c r="W79" s="127">
        <v>0</v>
      </c>
      <c r="X79" s="129">
        <v>0</v>
      </c>
      <c r="Y79" s="129">
        <v>0</v>
      </c>
      <c r="Z79" s="127"/>
      <c r="AA79" s="127"/>
      <c r="AB79" s="127"/>
      <c r="AC79" s="127"/>
      <c r="AD79" s="127"/>
      <c r="AE79" s="127"/>
      <c r="AF79" s="127"/>
    </row>
    <row r="80" spans="19:32" x14ac:dyDescent="0.25">
      <c r="S80" s="127" t="s">
        <v>56</v>
      </c>
      <c r="T80" s="127"/>
      <c r="U80" s="127">
        <v>0</v>
      </c>
      <c r="V80" s="127">
        <v>0</v>
      </c>
      <c r="W80" s="127">
        <v>0</v>
      </c>
      <c r="X80" s="129">
        <v>419</v>
      </c>
      <c r="Y80" s="129">
        <v>496</v>
      </c>
      <c r="Z80" s="127"/>
      <c r="AA80" s="127"/>
      <c r="AB80" s="127"/>
      <c r="AC80" s="127"/>
      <c r="AD80" s="127"/>
      <c r="AE80" s="127"/>
      <c r="AF80" s="127"/>
    </row>
    <row r="81" spans="1:32" x14ac:dyDescent="0.25">
      <c r="S81" s="127" t="s">
        <v>58</v>
      </c>
      <c r="T81" s="127"/>
      <c r="U81" s="127"/>
      <c r="V81" s="127"/>
      <c r="W81" s="127"/>
      <c r="X81" s="129"/>
      <c r="Y81" s="129"/>
      <c r="Z81" s="127"/>
      <c r="AA81" s="127"/>
      <c r="AB81" s="127"/>
      <c r="AC81" s="127"/>
      <c r="AD81" s="127"/>
      <c r="AE81" s="127"/>
      <c r="AF81" s="127"/>
    </row>
    <row r="82" spans="1:32" ht="15.75" customHeight="1" x14ac:dyDescent="0.25">
      <c r="A82" s="93"/>
      <c r="B82" s="93"/>
      <c r="C82" s="120" t="str">
        <f>'Table 13.12'!S1</f>
        <v>Roper Gulf</v>
      </c>
      <c r="D82" s="120"/>
      <c r="E82" s="120"/>
      <c r="F82" s="120"/>
      <c r="G82" s="120"/>
      <c r="H82" s="94"/>
      <c r="I82" s="94"/>
      <c r="J82" s="121" t="str">
        <f>'State data for spotlight'!A1</f>
        <v>Northern Territory</v>
      </c>
      <c r="K82" s="121"/>
      <c r="L82" s="121"/>
      <c r="M82" s="121"/>
      <c r="N82" s="121"/>
      <c r="O82" s="121"/>
      <c r="S82" s="127" t="s">
        <v>38</v>
      </c>
      <c r="T82" s="127"/>
      <c r="U82" s="127"/>
      <c r="V82" s="127"/>
      <c r="W82" s="127"/>
      <c r="X82" s="129"/>
      <c r="Y82" s="129"/>
      <c r="Z82" s="127"/>
      <c r="AA82" s="127"/>
      <c r="AB82" s="127"/>
      <c r="AC82" s="127"/>
      <c r="AD82" s="127"/>
      <c r="AE82" s="127"/>
      <c r="AF82" s="127"/>
    </row>
    <row r="83" spans="1:32" ht="15" customHeight="1" x14ac:dyDescent="0.25">
      <c r="A83" s="93"/>
      <c r="B83" s="93"/>
      <c r="C83" s="95"/>
      <c r="D83" s="122" t="s">
        <v>2</v>
      </c>
      <c r="E83" s="122"/>
      <c r="F83" s="122" t="s">
        <v>2</v>
      </c>
      <c r="G83" s="122"/>
      <c r="H83" s="95"/>
      <c r="I83" s="95"/>
      <c r="J83" s="95"/>
      <c r="K83" s="95"/>
      <c r="L83" s="122" t="s">
        <v>2</v>
      </c>
      <c r="M83" s="122"/>
      <c r="N83" s="122" t="s">
        <v>2</v>
      </c>
      <c r="O83" s="122"/>
      <c r="S83" s="127" t="s">
        <v>59</v>
      </c>
      <c r="T83" s="127"/>
      <c r="U83" s="127">
        <v>0</v>
      </c>
      <c r="V83" s="127">
        <v>0</v>
      </c>
      <c r="W83" s="127">
        <v>0</v>
      </c>
      <c r="X83" s="129">
        <v>17</v>
      </c>
      <c r="Y83" s="129">
        <v>26</v>
      </c>
      <c r="Z83" s="127"/>
      <c r="AA83" s="127"/>
      <c r="AB83" s="127"/>
      <c r="AC83" s="127"/>
      <c r="AD83" s="127"/>
      <c r="AE83" s="127"/>
      <c r="AF83" s="127"/>
    </row>
    <row r="84" spans="1:32" ht="15" customHeight="1" x14ac:dyDescent="0.25">
      <c r="A84" s="93"/>
      <c r="B84" s="93"/>
      <c r="C84" s="113" t="s">
        <v>3</v>
      </c>
      <c r="D84" s="122" t="s">
        <v>4</v>
      </c>
      <c r="E84" s="122"/>
      <c r="F84" s="122" t="s">
        <v>114</v>
      </c>
      <c r="G84" s="122"/>
      <c r="H84" s="95"/>
      <c r="I84" s="95"/>
      <c r="J84" s="95"/>
      <c r="K84" s="113" t="s">
        <v>3</v>
      </c>
      <c r="L84" s="122" t="s">
        <v>4</v>
      </c>
      <c r="M84" s="122"/>
      <c r="N84" s="122" t="s">
        <v>114</v>
      </c>
      <c r="O84" s="122"/>
      <c r="S84" s="127" t="s">
        <v>60</v>
      </c>
      <c r="T84" s="127"/>
      <c r="U84" s="127">
        <v>0</v>
      </c>
      <c r="V84" s="127">
        <v>0</v>
      </c>
      <c r="W84" s="127">
        <v>0</v>
      </c>
      <c r="X84" s="129">
        <v>41</v>
      </c>
      <c r="Y84" s="129">
        <v>36</v>
      </c>
      <c r="Z84" s="127"/>
      <c r="AA84" s="127"/>
      <c r="AB84" s="127"/>
      <c r="AC84" s="127"/>
      <c r="AD84" s="127"/>
      <c r="AE84" s="127"/>
      <c r="AF84" s="127"/>
    </row>
    <row r="85" spans="1:32" ht="15" customHeight="1" x14ac:dyDescent="0.25">
      <c r="A85" s="96" t="s">
        <v>5</v>
      </c>
      <c r="B85" s="96"/>
      <c r="C85" s="111" t="str">
        <f>'Table 13.12'!AA4</f>
        <v>995</v>
      </c>
      <c r="D85" s="97">
        <f>'Table 13.12'!AC4</f>
        <v>0.21936274509803932</v>
      </c>
      <c r="E85" s="98">
        <f>'Table 13.12'!AC4</f>
        <v>0.21936274509803932</v>
      </c>
      <c r="F85" s="97">
        <f>'Table 13.12'!AE4</f>
        <v>0.79927667269439429</v>
      </c>
      <c r="G85" s="98">
        <f>'Table 13.12'!AE4</f>
        <v>0.79927667269439429</v>
      </c>
      <c r="H85" s="112"/>
      <c r="I85" s="112"/>
      <c r="J85" s="124" t="str">
        <f>'State data for spotlight'!I4</f>
        <v>209,690</v>
      </c>
      <c r="K85" s="124"/>
      <c r="L85" s="97">
        <f>'State data for spotlight'!K4</f>
        <v>1.0515257243094212E-2</v>
      </c>
      <c r="M85" s="98">
        <f>'State data for spotlight'!K4</f>
        <v>1.0515257243094212E-2</v>
      </c>
      <c r="N85" s="97">
        <f>'State data for spotlight'!M4</f>
        <v>3.2350494045362499E-2</v>
      </c>
      <c r="O85" s="98">
        <f>'State data for spotlight'!M4</f>
        <v>3.2350494045362499E-2</v>
      </c>
      <c r="S85" s="127" t="s">
        <v>61</v>
      </c>
      <c r="T85" s="127"/>
      <c r="U85" s="127">
        <v>0</v>
      </c>
      <c r="V85" s="127">
        <v>0</v>
      </c>
      <c r="W85" s="127">
        <v>0</v>
      </c>
      <c r="X85" s="129">
        <v>27</v>
      </c>
      <c r="Y85" s="129">
        <v>34</v>
      </c>
      <c r="Z85" s="127"/>
      <c r="AA85" s="127"/>
      <c r="AB85" s="127"/>
      <c r="AC85" s="127"/>
      <c r="AD85" s="127"/>
      <c r="AE85" s="127"/>
      <c r="AF85" s="127"/>
    </row>
    <row r="86" spans="1:32" ht="15" customHeight="1" x14ac:dyDescent="0.25">
      <c r="A86" s="99" t="s">
        <v>6</v>
      </c>
      <c r="B86" s="96"/>
      <c r="C86" s="111" t="str">
        <f>'Table 13.12'!AA5</f>
        <v>499</v>
      </c>
      <c r="D86" s="97">
        <f>'Table 13.12'!AC5</f>
        <v>0.28608247422680422</v>
      </c>
      <c r="E86" s="98">
        <f>'Table 13.12'!AC5</f>
        <v>0.28608247422680422</v>
      </c>
      <c r="F86" s="97">
        <f>'Table 13.12'!AE5</f>
        <v>0.79496402877697836</v>
      </c>
      <c r="G86" s="98">
        <f>'Table 13.12'!AE5</f>
        <v>0.79496402877697836</v>
      </c>
      <c r="H86" s="112"/>
      <c r="I86" s="112"/>
      <c r="J86" s="124" t="str">
        <f>'State data for spotlight'!I5</f>
        <v>110,876</v>
      </c>
      <c r="K86" s="124"/>
      <c r="L86" s="97">
        <f>'State data for spotlight'!K5</f>
        <v>3.0577719879136822E-3</v>
      </c>
      <c r="M86" s="98">
        <f>'State data for spotlight'!K5</f>
        <v>3.0577719879136822E-3</v>
      </c>
      <c r="N86" s="97">
        <f>'State data for spotlight'!M5</f>
        <v>3.6795990312415316E-2</v>
      </c>
      <c r="O86" s="98">
        <f>'State data for spotlight'!M5</f>
        <v>3.6795990312415316E-2</v>
      </c>
      <c r="S86" s="127" t="s">
        <v>62</v>
      </c>
      <c r="T86" s="127"/>
      <c r="U86" s="127">
        <v>0</v>
      </c>
      <c r="V86" s="127">
        <v>0</v>
      </c>
      <c r="W86" s="127">
        <v>0</v>
      </c>
      <c r="X86" s="129">
        <v>62</v>
      </c>
      <c r="Y86" s="129">
        <v>54</v>
      </c>
      <c r="Z86" s="127"/>
      <c r="AA86" s="127"/>
      <c r="AB86" s="127"/>
      <c r="AC86" s="127"/>
      <c r="AD86" s="127"/>
      <c r="AE86" s="127"/>
      <c r="AF86" s="127"/>
    </row>
    <row r="87" spans="1:32" ht="15" customHeight="1" x14ac:dyDescent="0.25">
      <c r="A87" s="99" t="s">
        <v>7</v>
      </c>
      <c r="B87" s="96"/>
      <c r="C87" s="111" t="str">
        <f>'Table 13.12'!AA6</f>
        <v>496</v>
      </c>
      <c r="D87" s="97">
        <f>'Table 13.12'!AC6</f>
        <v>0.16981132075471694</v>
      </c>
      <c r="E87" s="98">
        <f>'Table 13.12'!AC6</f>
        <v>0.16981132075471694</v>
      </c>
      <c r="F87" s="97">
        <f>'Table 13.12'!AE6</f>
        <v>0.79710144927536231</v>
      </c>
      <c r="G87" s="98">
        <f>'Table 13.12'!AE6</f>
        <v>0.79710144927536231</v>
      </c>
      <c r="H87" s="112"/>
      <c r="I87" s="112"/>
      <c r="J87" s="124" t="str">
        <f>'State data for spotlight'!I6</f>
        <v>98,814</v>
      </c>
      <c r="K87" s="124"/>
      <c r="L87" s="97">
        <f>'State data for spotlight'!K6</f>
        <v>1.9026699254400814E-2</v>
      </c>
      <c r="M87" s="98">
        <f>'State data for spotlight'!K6</f>
        <v>1.9026699254400814E-2</v>
      </c>
      <c r="N87" s="97">
        <f>'State data for spotlight'!M6</f>
        <v>2.7407515232173774E-2</v>
      </c>
      <c r="O87" s="98">
        <f>'State data for spotlight'!M6</f>
        <v>2.7407515232173774E-2</v>
      </c>
      <c r="S87" s="127" t="s">
        <v>63</v>
      </c>
      <c r="T87" s="127"/>
      <c r="U87" s="127">
        <v>0</v>
      </c>
      <c r="V87" s="127">
        <v>0</v>
      </c>
      <c r="W87" s="127">
        <v>0</v>
      </c>
      <c r="X87" s="129">
        <v>9</v>
      </c>
      <c r="Y87" s="129">
        <v>6</v>
      </c>
      <c r="Z87" s="127"/>
      <c r="AA87" s="127"/>
      <c r="AB87" s="127"/>
      <c r="AC87" s="127"/>
      <c r="AD87" s="127"/>
      <c r="AE87" s="127"/>
      <c r="AF87" s="127"/>
    </row>
    <row r="88" spans="1:32" ht="15" customHeight="1" x14ac:dyDescent="0.25">
      <c r="A88" s="96" t="s">
        <v>8</v>
      </c>
      <c r="B88" s="96"/>
      <c r="C88" s="111" t="str">
        <f>'Table 13.12'!AA7</f>
        <v>639</v>
      </c>
      <c r="D88" s="97">
        <f>'Table 13.12'!AC7</f>
        <v>0.12698412698412698</v>
      </c>
      <c r="E88" s="98">
        <f>'Table 13.12'!AC7</f>
        <v>0.12698412698412698</v>
      </c>
      <c r="F88" s="97">
        <f>'Table 13.12'!AE7</f>
        <v>0.59351620947630912</v>
      </c>
      <c r="G88" s="98">
        <f>'Table 13.12'!AE7</f>
        <v>0.59351620947630912</v>
      </c>
      <c r="H88" s="112"/>
      <c r="I88" s="112"/>
      <c r="J88" s="124" t="str">
        <f>'State data for spotlight'!I7</f>
        <v>138,628</v>
      </c>
      <c r="K88" s="124"/>
      <c r="L88" s="97">
        <f>'State data for spotlight'!K7</f>
        <v>8.5850648972702892E-3</v>
      </c>
      <c r="M88" s="98">
        <f>'State data for spotlight'!K7</f>
        <v>8.5850648972702892E-3</v>
      </c>
      <c r="N88" s="97">
        <f>'State data for spotlight'!M7</f>
        <v>5.1167728237792032E-2</v>
      </c>
      <c r="O88" s="98">
        <f>'State data for spotlight'!M7</f>
        <v>5.1167728237792032E-2</v>
      </c>
      <c r="S88" s="127" t="s">
        <v>64</v>
      </c>
      <c r="T88" s="127"/>
      <c r="U88" s="127">
        <v>0</v>
      </c>
      <c r="V88" s="127">
        <v>0</v>
      </c>
      <c r="W88" s="127">
        <v>0</v>
      </c>
      <c r="X88" s="129">
        <v>8</v>
      </c>
      <c r="Y88" s="129">
        <v>7</v>
      </c>
      <c r="Z88" s="127"/>
      <c r="AA88" s="127"/>
      <c r="AB88" s="127"/>
      <c r="AC88" s="127"/>
      <c r="AD88" s="127"/>
      <c r="AE88" s="127"/>
      <c r="AF88" s="127"/>
    </row>
    <row r="89" spans="1:32" ht="15" customHeight="1" x14ac:dyDescent="0.25">
      <c r="A89" s="96" t="s">
        <v>12</v>
      </c>
      <c r="B89" s="100"/>
      <c r="C89" s="111" t="str">
        <f>'Table 13.12'!AA37</f>
        <v>501</v>
      </c>
      <c r="D89" s="97">
        <f>'Table 13.12'!AC37</f>
        <v>5.031446540880502E-2</v>
      </c>
      <c r="E89" s="98">
        <f>'Table 13.12'!AC37</f>
        <v>5.031446540880502E-2</v>
      </c>
      <c r="F89" s="97">
        <f>'Table 13.12'!AE37</f>
        <v>0.45217391304347831</v>
      </c>
      <c r="G89" s="98">
        <f>'Table 13.12'!AE37</f>
        <v>0.45217391304347831</v>
      </c>
      <c r="H89" s="112"/>
      <c r="I89" s="112"/>
      <c r="J89" s="125" t="str">
        <f>'State data for spotlight'!I37</f>
        <v>112,170</v>
      </c>
      <c r="K89" s="125"/>
      <c r="L89" s="97">
        <f>'State data for spotlight'!K37</f>
        <v>-4.1637443514235262E-3</v>
      </c>
      <c r="M89" s="98">
        <f>'State data for spotlight'!K37</f>
        <v>-4.1637443514235262E-3</v>
      </c>
      <c r="N89" s="97">
        <f>'State data for spotlight'!M37</f>
        <v>4.0441517484463452E-2</v>
      </c>
      <c r="O89" s="98">
        <f>'State data for spotlight'!M37</f>
        <v>4.0441517484463452E-2</v>
      </c>
      <c r="S89" s="127" t="s">
        <v>65</v>
      </c>
      <c r="T89" s="127"/>
      <c r="U89" s="127">
        <v>0</v>
      </c>
      <c r="V89" s="127">
        <v>0</v>
      </c>
      <c r="W89" s="127">
        <v>0</v>
      </c>
      <c r="X89" s="129">
        <v>17</v>
      </c>
      <c r="Y89" s="129">
        <v>19</v>
      </c>
      <c r="Z89" s="127"/>
      <c r="AA89" s="127"/>
      <c r="AB89" s="127"/>
      <c r="AC89" s="127"/>
      <c r="AD89" s="127"/>
      <c r="AE89" s="127"/>
      <c r="AF89" s="127"/>
    </row>
    <row r="90" spans="1:32" ht="15" customHeight="1" x14ac:dyDescent="0.25">
      <c r="A90" s="101" t="s">
        <v>13</v>
      </c>
      <c r="B90" s="100"/>
      <c r="C90" s="111" t="str">
        <f>'Table 13.12'!AA38</f>
        <v>138</v>
      </c>
      <c r="D90" s="97">
        <f>'Table 13.12'!AC38</f>
        <v>0.53333333333333344</v>
      </c>
      <c r="E90" s="98">
        <f>'Table 13.12'!AC38</f>
        <v>0.53333333333333344</v>
      </c>
      <c r="F90" s="97">
        <f>'Table 13.12'!AE38</f>
        <v>1.2999999999999998</v>
      </c>
      <c r="G90" s="98">
        <f>'Table 13.12'!AE38</f>
        <v>1.2999999999999998</v>
      </c>
      <c r="H90" s="112"/>
      <c r="I90" s="112"/>
      <c r="J90" s="125" t="str">
        <f>'State data for spotlight'!I38</f>
        <v>26,458</v>
      </c>
      <c r="K90" s="125"/>
      <c r="L90" s="97">
        <f>'State data for spotlight'!K38</f>
        <v>6.6467814099721911E-2</v>
      </c>
      <c r="M90" s="98">
        <f>'State data for spotlight'!K38</f>
        <v>6.6467814099721911E-2</v>
      </c>
      <c r="N90" s="97">
        <f>'State data for spotlight'!M38</f>
        <v>9.9210635646032497E-2</v>
      </c>
      <c r="O90" s="98">
        <f>'State data for spotlight'!M38</f>
        <v>9.9210635646032497E-2</v>
      </c>
      <c r="S90" s="127" t="s">
        <v>66</v>
      </c>
      <c r="T90" s="127"/>
      <c r="U90" s="127">
        <v>0</v>
      </c>
      <c r="V90" s="127">
        <v>0</v>
      </c>
      <c r="W90" s="127">
        <v>0</v>
      </c>
      <c r="X90" s="129">
        <v>47</v>
      </c>
      <c r="Y90" s="129">
        <v>46</v>
      </c>
      <c r="Z90" s="127"/>
      <c r="AA90" s="127"/>
      <c r="AB90" s="127"/>
      <c r="AC90" s="127"/>
      <c r="AD90" s="127"/>
      <c r="AE90" s="127"/>
      <c r="AF90" s="127"/>
    </row>
    <row r="91" spans="1:32" ht="15" customHeight="1" x14ac:dyDescent="0.25">
      <c r="A91" s="99" t="s">
        <v>93</v>
      </c>
      <c r="B91" s="100"/>
      <c r="C91" s="111" t="str">
        <f>'Table 13.12'!AA114</f>
        <v>68</v>
      </c>
      <c r="D91" s="97">
        <f>'Table 13.12'!AC114</f>
        <v>0.74358974358974361</v>
      </c>
      <c r="E91" s="98">
        <f>'Table 13.12'!AC114</f>
        <v>0.74358974358974361</v>
      </c>
      <c r="F91" s="97">
        <f>'Table 13.12'!AE114</f>
        <v>1.4285714285714284</v>
      </c>
      <c r="G91" s="98">
        <f>'Table 13.12'!AE114</f>
        <v>1.4285714285714284</v>
      </c>
      <c r="H91" s="112"/>
      <c r="I91" s="112"/>
      <c r="J91" s="123" t="str">
        <f>'State data for spotlight'!I55</f>
        <v>12,910</v>
      </c>
      <c r="K91" s="123"/>
      <c r="L91" s="97">
        <f>'State data for spotlight'!K55</f>
        <v>6.6677683219036554E-2</v>
      </c>
      <c r="M91" s="98">
        <f>'State data for spotlight'!K55</f>
        <v>6.6677683219036554E-2</v>
      </c>
      <c r="N91" s="97">
        <f>'State data for spotlight'!M55</f>
        <v>0.17203812982296873</v>
      </c>
      <c r="O91" s="98">
        <f>'State data for spotlight'!M55</f>
        <v>0.17203812982296873</v>
      </c>
      <c r="S91" s="127" t="s">
        <v>56</v>
      </c>
      <c r="T91" s="127"/>
      <c r="U91" s="127">
        <v>0</v>
      </c>
      <c r="V91" s="127">
        <v>0</v>
      </c>
      <c r="W91" s="127">
        <v>0</v>
      </c>
      <c r="X91" s="129">
        <v>274</v>
      </c>
      <c r="Y91" s="129">
        <v>313</v>
      </c>
      <c r="Z91" s="127"/>
      <c r="AA91" s="127"/>
      <c r="AB91" s="127"/>
      <c r="AC91" s="127"/>
      <c r="AD91" s="127"/>
      <c r="AE91" s="127"/>
      <c r="AF91" s="127"/>
    </row>
    <row r="92" spans="1:32" ht="15" customHeight="1" x14ac:dyDescent="0.25">
      <c r="A92" s="99" t="s">
        <v>94</v>
      </c>
      <c r="B92" s="100"/>
      <c r="C92" s="111" t="str">
        <f>'Table 13.12'!AA115</f>
        <v>70</v>
      </c>
      <c r="D92" s="97">
        <f>'Table 13.12'!AC115</f>
        <v>0.37254901960784315</v>
      </c>
      <c r="E92" s="98">
        <f>'Table 13.12'!AC115</f>
        <v>0.37254901960784315</v>
      </c>
      <c r="F92" s="97">
        <f>'Table 13.12'!AE115</f>
        <v>0.79487179487179493</v>
      </c>
      <c r="G92" s="98">
        <f>'Table 13.12'!AE115</f>
        <v>0.79487179487179493</v>
      </c>
      <c r="H92" s="112"/>
      <c r="I92" s="112"/>
      <c r="J92" s="123" t="str">
        <f>'State data for spotlight'!I56</f>
        <v>13,548</v>
      </c>
      <c r="K92" s="123"/>
      <c r="L92" s="97">
        <f>'State data for spotlight'!K56</f>
        <v>6.6267904926806231E-2</v>
      </c>
      <c r="M92" s="98">
        <f>'State data for spotlight'!K56</f>
        <v>6.6267904926806231E-2</v>
      </c>
      <c r="N92" s="97">
        <f>'State data for spotlight'!M56</f>
        <v>3.7763309076981999E-2</v>
      </c>
      <c r="O92" s="98">
        <f>'State data for spotlight'!M56</f>
        <v>3.7763309076981999E-2</v>
      </c>
      <c r="S92" s="127" t="s">
        <v>57</v>
      </c>
      <c r="T92" s="127"/>
      <c r="U92" s="127"/>
      <c r="V92" s="127"/>
      <c r="W92" s="127"/>
      <c r="X92" s="129"/>
      <c r="Y92" s="129"/>
      <c r="Z92" s="127"/>
      <c r="AA92" s="127"/>
      <c r="AB92" s="127"/>
      <c r="AC92" s="127"/>
      <c r="AD92" s="127"/>
      <c r="AE92" s="127"/>
      <c r="AF92" s="127"/>
    </row>
    <row r="93" spans="1:32" ht="15" customHeight="1" x14ac:dyDescent="0.25">
      <c r="A93" s="96" t="s">
        <v>117</v>
      </c>
      <c r="B93" s="96"/>
      <c r="C93" s="111" t="str">
        <f>'Table 13.12'!AA8</f>
        <v>$32,082</v>
      </c>
      <c r="D93" s="97">
        <f>'Table 13.12'!AC8</f>
        <v>-4.5114963911005335E-2</v>
      </c>
      <c r="E93" s="98">
        <f>'Table 13.12'!AC8</f>
        <v>-4.5114963911005335E-2</v>
      </c>
      <c r="F93" s="97">
        <f>'Table 13.12'!AE8</f>
        <v>0.24081957696084633</v>
      </c>
      <c r="G93" s="98">
        <f>'Table 13.12'!AE8</f>
        <v>0.24081957696084633</v>
      </c>
      <c r="H93" s="112"/>
      <c r="I93" s="112"/>
      <c r="J93" s="112"/>
      <c r="K93" s="111" t="str">
        <f>'State data for spotlight'!I8</f>
        <v>$47,367</v>
      </c>
      <c r="L93" s="97">
        <f>'State data for spotlight'!K8</f>
        <v>-1.4136789390726823E-2</v>
      </c>
      <c r="M93" s="98">
        <f>'State data for spotlight'!K8</f>
        <v>-1.4136789390726823E-2</v>
      </c>
      <c r="N93" s="97">
        <f>'State data for spotlight'!M8</f>
        <v>0.12722329311534719</v>
      </c>
      <c r="O93" s="98">
        <f>'State data for spotlight'!M8</f>
        <v>0.12722329311534719</v>
      </c>
      <c r="S93" s="127" t="s">
        <v>59</v>
      </c>
      <c r="T93" s="127"/>
      <c r="U93" s="127">
        <v>0</v>
      </c>
      <c r="V93" s="127">
        <v>0</v>
      </c>
      <c r="W93" s="127">
        <v>0</v>
      </c>
      <c r="X93" s="129">
        <v>18</v>
      </c>
      <c r="Y93" s="129">
        <v>20</v>
      </c>
      <c r="Z93" s="127"/>
      <c r="AA93" s="127"/>
      <c r="AB93" s="127"/>
      <c r="AC93" s="127"/>
      <c r="AD93" s="127"/>
      <c r="AE93" s="127"/>
      <c r="AF93" s="127"/>
    </row>
    <row r="94" spans="1:32" ht="15" customHeight="1" x14ac:dyDescent="0.25">
      <c r="A94" s="96" t="s">
        <v>9</v>
      </c>
      <c r="B94" s="96"/>
      <c r="C94" s="111" t="str">
        <f>'Table 13.12'!AA9</f>
        <v>$26.0 mil</v>
      </c>
      <c r="D94" s="97">
        <f>'Table 13.12'!AC9</f>
        <v>0.13345200666307044</v>
      </c>
      <c r="E94" s="98">
        <f>'Table 13.12'!AC9</f>
        <v>0.13345200666307044</v>
      </c>
      <c r="F94" s="97">
        <f>'Table 13.12'!AE9</f>
        <v>0.76721126006873042</v>
      </c>
      <c r="G94" s="98">
        <f>'Table 13.12'!AE9</f>
        <v>0.76721126006873042</v>
      </c>
      <c r="H94" s="112"/>
      <c r="I94" s="112"/>
      <c r="J94" s="112"/>
      <c r="K94" s="111" t="str">
        <f>'State data for spotlight'!I9</f>
        <v>$8.9 bil</v>
      </c>
      <c r="L94" s="97">
        <f>'State data for spotlight'!K9</f>
        <v>8.9265333025223548E-3</v>
      </c>
      <c r="M94" s="98">
        <f>'State data for spotlight'!K9</f>
        <v>8.9265333025223548E-3</v>
      </c>
      <c r="N94" s="97">
        <f>'State data for spotlight'!M9</f>
        <v>0.24800968989819316</v>
      </c>
      <c r="O94" s="98">
        <f>'State data for spotlight'!M9</f>
        <v>0.24800968989819316</v>
      </c>
      <c r="S94" s="127" t="s">
        <v>60</v>
      </c>
      <c r="T94" s="127"/>
      <c r="U94" s="127">
        <v>0</v>
      </c>
      <c r="V94" s="127">
        <v>0</v>
      </c>
      <c r="W94" s="127">
        <v>0</v>
      </c>
      <c r="X94" s="129">
        <v>50</v>
      </c>
      <c r="Y94" s="129">
        <v>55</v>
      </c>
      <c r="Z94" s="127"/>
      <c r="AA94" s="127"/>
      <c r="AB94" s="127"/>
      <c r="AC94" s="127"/>
      <c r="AD94" s="127"/>
      <c r="AE94" s="127"/>
      <c r="AF94" s="127"/>
    </row>
    <row r="95" spans="1:32" ht="15" customHeight="1" x14ac:dyDescent="0.25">
      <c r="S95" s="127" t="s">
        <v>61</v>
      </c>
      <c r="T95" s="127"/>
      <c r="U95" s="127">
        <v>0</v>
      </c>
      <c r="V95" s="127">
        <v>0</v>
      </c>
      <c r="W95" s="127">
        <v>0</v>
      </c>
      <c r="X95" s="129">
        <v>8</v>
      </c>
      <c r="Y95" s="129">
        <v>10</v>
      </c>
      <c r="Z95" s="127"/>
      <c r="AA95" s="127"/>
      <c r="AB95" s="127"/>
      <c r="AC95" s="127"/>
      <c r="AD95" s="127"/>
      <c r="AE95" s="127"/>
      <c r="AF95" s="127"/>
    </row>
    <row r="96" spans="1:32" ht="15" customHeight="1" x14ac:dyDescent="0.25">
      <c r="A96" s="27" t="s">
        <v>118</v>
      </c>
      <c r="S96" s="127" t="s">
        <v>62</v>
      </c>
      <c r="T96" s="127"/>
      <c r="U96" s="127">
        <v>0</v>
      </c>
      <c r="V96" s="127">
        <v>0</v>
      </c>
      <c r="W96" s="127">
        <v>0</v>
      </c>
      <c r="X96" s="129">
        <v>96</v>
      </c>
      <c r="Y96" s="129">
        <v>81</v>
      </c>
      <c r="Z96" s="127"/>
      <c r="AA96" s="127"/>
      <c r="AB96" s="127"/>
      <c r="AC96" s="127"/>
      <c r="AD96" s="127"/>
      <c r="AE96" s="127"/>
      <c r="AF96" s="127"/>
    </row>
    <row r="97" spans="1:32" ht="15" customHeight="1" x14ac:dyDescent="0.25">
      <c r="A97" s="110" t="s">
        <v>106</v>
      </c>
      <c r="S97" s="127" t="s">
        <v>63</v>
      </c>
      <c r="T97" s="127"/>
      <c r="U97" s="127">
        <v>0</v>
      </c>
      <c r="V97" s="127">
        <v>0</v>
      </c>
      <c r="W97" s="127">
        <v>0</v>
      </c>
      <c r="X97" s="129">
        <v>33</v>
      </c>
      <c r="Y97" s="129">
        <v>37</v>
      </c>
      <c r="Z97" s="127"/>
      <c r="AA97" s="127"/>
      <c r="AB97" s="127"/>
      <c r="AC97" s="127"/>
      <c r="AD97" s="127"/>
      <c r="AE97" s="127"/>
      <c r="AF97" s="127"/>
    </row>
    <row r="98" spans="1:32" ht="15" customHeight="1" x14ac:dyDescent="0.25">
      <c r="S98" s="127" t="s">
        <v>64</v>
      </c>
      <c r="T98" s="127"/>
      <c r="U98" s="127">
        <v>0</v>
      </c>
      <c r="V98" s="127">
        <v>0</v>
      </c>
      <c r="W98" s="127">
        <v>0</v>
      </c>
      <c r="X98" s="129">
        <v>13</v>
      </c>
      <c r="Y98" s="129">
        <v>14</v>
      </c>
      <c r="Z98" s="127"/>
      <c r="AA98" s="127"/>
      <c r="AB98" s="127"/>
      <c r="AC98" s="127"/>
      <c r="AD98" s="127"/>
      <c r="AE98" s="127"/>
      <c r="AF98" s="127"/>
    </row>
    <row r="99" spans="1:32" ht="15" customHeight="1" x14ac:dyDescent="0.25">
      <c r="S99" s="127" t="s">
        <v>65</v>
      </c>
      <c r="T99" s="127"/>
      <c r="U99" s="127">
        <v>0</v>
      </c>
      <c r="V99" s="127">
        <v>0</v>
      </c>
      <c r="W99" s="127">
        <v>0</v>
      </c>
      <c r="X99" s="129">
        <v>0</v>
      </c>
      <c r="Y99" s="129">
        <v>4</v>
      </c>
      <c r="Z99" s="127"/>
      <c r="AA99" s="127"/>
      <c r="AB99" s="127"/>
      <c r="AC99" s="127"/>
      <c r="AD99" s="127"/>
      <c r="AE99" s="127"/>
      <c r="AF99" s="127"/>
    </row>
    <row r="100" spans="1:32" x14ac:dyDescent="0.25">
      <c r="A100" s="28"/>
      <c r="S100" s="127" t="s">
        <v>66</v>
      </c>
      <c r="T100" s="127"/>
      <c r="U100" s="127">
        <v>0</v>
      </c>
      <c r="V100" s="127">
        <v>0</v>
      </c>
      <c r="W100" s="127">
        <v>0</v>
      </c>
      <c r="X100" s="129">
        <v>27</v>
      </c>
      <c r="Y100" s="129">
        <v>21</v>
      </c>
      <c r="Z100" s="127"/>
      <c r="AA100" s="127"/>
      <c r="AB100" s="127"/>
      <c r="AC100" s="127"/>
      <c r="AD100" s="127"/>
      <c r="AE100" s="127"/>
      <c r="AF100" s="127"/>
    </row>
    <row r="101" spans="1:32" x14ac:dyDescent="0.25">
      <c r="S101" s="127" t="s">
        <v>56</v>
      </c>
      <c r="T101" s="127"/>
      <c r="U101" s="127">
        <v>0</v>
      </c>
      <c r="V101" s="127">
        <v>0</v>
      </c>
      <c r="W101" s="127">
        <v>0</v>
      </c>
      <c r="X101" s="129">
        <v>286</v>
      </c>
      <c r="Y101" s="129">
        <v>326</v>
      </c>
      <c r="Z101" s="127"/>
      <c r="AA101" s="127"/>
      <c r="AB101" s="127"/>
      <c r="AC101" s="127"/>
      <c r="AD101" s="127"/>
      <c r="AE101" s="127"/>
      <c r="AF101" s="127"/>
    </row>
    <row r="102" spans="1:32" x14ac:dyDescent="0.25">
      <c r="A102" s="29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</row>
    <row r="103" spans="1:32" x14ac:dyDescent="0.25">
      <c r="A103" s="30"/>
      <c r="S103" s="127" t="s">
        <v>16</v>
      </c>
      <c r="T103" s="127"/>
      <c r="U103" s="127" t="s">
        <v>68</v>
      </c>
      <c r="V103" s="127" t="s">
        <v>69</v>
      </c>
      <c r="W103" s="127" t="s">
        <v>70</v>
      </c>
      <c r="X103" s="127" t="s">
        <v>67</v>
      </c>
      <c r="Y103" s="127" t="s">
        <v>105</v>
      </c>
      <c r="Z103" s="127"/>
      <c r="AA103" s="127" t="s">
        <v>27</v>
      </c>
      <c r="AB103" s="127"/>
      <c r="AC103" s="127" t="s">
        <v>35</v>
      </c>
      <c r="AD103" s="127"/>
      <c r="AE103" s="127" t="s">
        <v>27</v>
      </c>
      <c r="AF103" s="127"/>
    </row>
    <row r="104" spans="1:32" x14ac:dyDescent="0.25">
      <c r="S104" s="127" t="s">
        <v>17</v>
      </c>
      <c r="T104" s="127"/>
      <c r="U104" s="127">
        <v>0</v>
      </c>
      <c r="V104" s="127">
        <v>0</v>
      </c>
      <c r="W104" s="127">
        <v>0</v>
      </c>
      <c r="X104" s="127">
        <v>419</v>
      </c>
      <c r="Y104" s="127">
        <v>566</v>
      </c>
      <c r="Z104" s="127"/>
      <c r="AA104" s="127" t="str">
        <f>TEXT(Y104,"###,###")</f>
        <v>566</v>
      </c>
      <c r="AB104" s="127"/>
      <c r="AC104" s="127">
        <f>Y104/($Y$4)*100</f>
        <v>56.884422110552769</v>
      </c>
      <c r="AD104" s="127"/>
      <c r="AE104" s="127"/>
      <c r="AF104" s="127"/>
    </row>
    <row r="105" spans="1:32" x14ac:dyDescent="0.25">
      <c r="S105" s="127" t="s">
        <v>20</v>
      </c>
      <c r="T105" s="127"/>
      <c r="U105" s="127">
        <v>0</v>
      </c>
      <c r="V105" s="127">
        <v>0</v>
      </c>
      <c r="W105" s="127">
        <v>0</v>
      </c>
      <c r="X105" s="127">
        <v>328</v>
      </c>
      <c r="Y105" s="127">
        <v>365</v>
      </c>
      <c r="Z105" s="127"/>
      <c r="AA105" s="127" t="str">
        <f>TEXT(Y105,"###,###")</f>
        <v>365</v>
      </c>
      <c r="AB105" s="127"/>
      <c r="AC105" s="127">
        <f>Y105/($Y$4)*100</f>
        <v>36.683417085427131</v>
      </c>
      <c r="AD105" s="127"/>
      <c r="AE105" s="127"/>
      <c r="AF105" s="127"/>
    </row>
    <row r="106" spans="1:32" x14ac:dyDescent="0.25">
      <c r="S106" s="127" t="s">
        <v>56</v>
      </c>
      <c r="T106" s="127"/>
      <c r="U106" s="127">
        <v>0</v>
      </c>
      <c r="V106" s="127">
        <v>0</v>
      </c>
      <c r="W106" s="127">
        <v>0</v>
      </c>
      <c r="X106" s="127">
        <v>747</v>
      </c>
      <c r="Y106" s="127">
        <v>931</v>
      </c>
      <c r="Z106" s="127"/>
      <c r="AA106" s="127"/>
      <c r="AB106" s="127"/>
      <c r="AC106" s="127"/>
      <c r="AD106" s="127"/>
      <c r="AE106" s="127"/>
      <c r="AF106" s="127"/>
    </row>
    <row r="107" spans="1:32" x14ac:dyDescent="0.25">
      <c r="S107" s="127" t="s">
        <v>21</v>
      </c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</row>
    <row r="108" spans="1:32" x14ac:dyDescent="0.25">
      <c r="S108" s="127" t="s">
        <v>22</v>
      </c>
      <c r="T108" s="127"/>
      <c r="U108" s="127">
        <v>0</v>
      </c>
      <c r="V108" s="127">
        <v>0</v>
      </c>
      <c r="W108" s="127">
        <v>0</v>
      </c>
      <c r="X108" s="127">
        <v>58</v>
      </c>
      <c r="Y108" s="127">
        <v>93</v>
      </c>
      <c r="Z108" s="127"/>
      <c r="AA108" s="127" t="str">
        <f>TEXT(Y108,"###,###")</f>
        <v>93</v>
      </c>
      <c r="AB108" s="127"/>
      <c r="AC108" s="127">
        <f>Y108/($Y$4)*100</f>
        <v>9.3467336683417077</v>
      </c>
      <c r="AD108" s="127"/>
      <c r="AE108" s="127"/>
      <c r="AF108" s="127"/>
    </row>
    <row r="109" spans="1:32" x14ac:dyDescent="0.25">
      <c r="S109" s="127" t="s">
        <v>23</v>
      </c>
      <c r="T109" s="127"/>
      <c r="U109" s="127">
        <v>0</v>
      </c>
      <c r="V109" s="127">
        <v>0</v>
      </c>
      <c r="W109" s="127">
        <v>0</v>
      </c>
      <c r="X109" s="127">
        <v>129</v>
      </c>
      <c r="Y109" s="127">
        <v>145</v>
      </c>
      <c r="Z109" s="127"/>
      <c r="AA109" s="127" t="str">
        <f>TEXT(Y109,"###,###")</f>
        <v>145</v>
      </c>
      <c r="AB109" s="127"/>
      <c r="AC109" s="127">
        <f t="shared" ref="AC109:AC111" si="3">Y109/($Y$4)*100</f>
        <v>14.572864321608039</v>
      </c>
      <c r="AD109" s="127"/>
      <c r="AE109" s="127"/>
      <c r="AF109" s="127"/>
    </row>
    <row r="110" spans="1:32" x14ac:dyDescent="0.25">
      <c r="S110" s="127" t="s">
        <v>24</v>
      </c>
      <c r="T110" s="127"/>
      <c r="U110" s="127">
        <v>0</v>
      </c>
      <c r="V110" s="127">
        <v>0</v>
      </c>
      <c r="W110" s="127">
        <v>0</v>
      </c>
      <c r="X110" s="127">
        <v>293</v>
      </c>
      <c r="Y110" s="127">
        <v>375</v>
      </c>
      <c r="Z110" s="127"/>
      <c r="AA110" s="127" t="str">
        <f>TEXT(Y110,"###,###")</f>
        <v>375</v>
      </c>
      <c r="AB110" s="127"/>
      <c r="AC110" s="127">
        <f t="shared" si="3"/>
        <v>37.688442211055282</v>
      </c>
      <c r="AD110" s="127"/>
      <c r="AE110" s="127"/>
      <c r="AF110" s="127"/>
    </row>
    <row r="111" spans="1:32" x14ac:dyDescent="0.25">
      <c r="S111" s="127" t="s">
        <v>25</v>
      </c>
      <c r="T111" s="127"/>
      <c r="U111" s="127">
        <v>0</v>
      </c>
      <c r="V111" s="127">
        <v>0</v>
      </c>
      <c r="W111" s="127">
        <v>0</v>
      </c>
      <c r="X111" s="127">
        <v>266</v>
      </c>
      <c r="Y111" s="127">
        <v>318</v>
      </c>
      <c r="Z111" s="127"/>
      <c r="AA111" s="127" t="str">
        <f>TEXT(Y111,"###,###")</f>
        <v>318</v>
      </c>
      <c r="AB111" s="127"/>
      <c r="AC111" s="127">
        <f t="shared" si="3"/>
        <v>31.959798994974875</v>
      </c>
      <c r="AD111" s="127"/>
      <c r="AE111" s="127"/>
      <c r="AF111" s="127"/>
    </row>
    <row r="112" spans="1:32" x14ac:dyDescent="0.25">
      <c r="S112" s="127" t="s">
        <v>56</v>
      </c>
      <c r="T112" s="127"/>
      <c r="U112" s="127">
        <v>0</v>
      </c>
      <c r="V112" s="127">
        <v>0</v>
      </c>
      <c r="W112" s="127">
        <v>0</v>
      </c>
      <c r="X112" s="127">
        <v>811</v>
      </c>
      <c r="Y112" s="127">
        <v>995</v>
      </c>
      <c r="Z112" s="127"/>
      <c r="AA112" s="127"/>
      <c r="AB112" s="127"/>
      <c r="AC112" s="127"/>
      <c r="AD112" s="127"/>
      <c r="AE112" s="127"/>
      <c r="AF112" s="127"/>
    </row>
    <row r="113" spans="19:32" x14ac:dyDescent="0.25">
      <c r="S113" s="127"/>
      <c r="T113" s="127"/>
      <c r="U113" s="127"/>
      <c r="V113" s="127"/>
      <c r="W113" s="127"/>
      <c r="X113" s="127"/>
      <c r="Y113" s="127"/>
      <c r="Z113" s="127"/>
      <c r="AA113" s="127" t="s">
        <v>27</v>
      </c>
      <c r="AB113" s="127"/>
      <c r="AC113" s="127" t="s">
        <v>28</v>
      </c>
      <c r="AD113" s="127"/>
      <c r="AE113" s="127" t="s">
        <v>29</v>
      </c>
      <c r="AF113" s="127"/>
    </row>
    <row r="114" spans="19:32" x14ac:dyDescent="0.25">
      <c r="S114" s="127" t="s">
        <v>103</v>
      </c>
      <c r="T114" s="127">
        <v>28</v>
      </c>
      <c r="U114" s="127">
        <v>61</v>
      </c>
      <c r="V114" s="127">
        <v>38</v>
      </c>
      <c r="W114" s="127">
        <v>33</v>
      </c>
      <c r="X114" s="127">
        <v>39</v>
      </c>
      <c r="Y114" s="127">
        <v>68</v>
      </c>
      <c r="Z114" s="127"/>
      <c r="AA114" s="127" t="str">
        <f>TEXT(Y114,"###,###")</f>
        <v>68</v>
      </c>
      <c r="AB114" s="127"/>
      <c r="AC114" s="127">
        <f>Y114/X114-1</f>
        <v>0.74358974358974361</v>
      </c>
      <c r="AD114" s="127"/>
      <c r="AE114" s="127">
        <f>Y114/T114-1</f>
        <v>1.4285714285714284</v>
      </c>
      <c r="AF114" s="127"/>
    </row>
    <row r="115" spans="19:32" x14ac:dyDescent="0.25">
      <c r="S115" s="127" t="s">
        <v>104</v>
      </c>
      <c r="T115" s="127">
        <v>39</v>
      </c>
      <c r="U115" s="127">
        <v>71</v>
      </c>
      <c r="V115" s="127">
        <v>64</v>
      </c>
      <c r="W115" s="127">
        <v>53</v>
      </c>
      <c r="X115" s="127">
        <v>51</v>
      </c>
      <c r="Y115" s="127">
        <v>70</v>
      </c>
      <c r="Z115" s="127"/>
      <c r="AA115" s="127" t="str">
        <f>TEXT(Y115,"###,###")</f>
        <v>70</v>
      </c>
      <c r="AB115" s="127"/>
      <c r="AC115" s="127">
        <f>Y115/X115-1</f>
        <v>0.37254901960784315</v>
      </c>
      <c r="AD115" s="127"/>
      <c r="AE115" s="127">
        <f>Y115/T115-1</f>
        <v>0.79487179487179493</v>
      </c>
      <c r="AF115" s="127"/>
    </row>
    <row r="116" spans="19:32" x14ac:dyDescent="0.25">
      <c r="S116" s="127" t="s">
        <v>56</v>
      </c>
      <c r="T116" s="127">
        <v>67</v>
      </c>
      <c r="U116" s="127">
        <v>132</v>
      </c>
      <c r="V116" s="127">
        <v>102</v>
      </c>
      <c r="W116" s="127">
        <v>86</v>
      </c>
      <c r="X116" s="127">
        <v>90</v>
      </c>
      <c r="Y116" s="127">
        <v>138</v>
      </c>
      <c r="Z116" s="127"/>
      <c r="AA116" s="127"/>
      <c r="AB116" s="127"/>
      <c r="AC116" s="127"/>
      <c r="AD116" s="127"/>
      <c r="AE116" s="127"/>
      <c r="AF116" s="127"/>
    </row>
    <row r="117" spans="19:32" x14ac:dyDescent="0.25"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</row>
    <row r="118" spans="19:32" x14ac:dyDescent="0.25">
      <c r="S118" s="127" t="s">
        <v>119</v>
      </c>
      <c r="T118" s="127"/>
      <c r="U118" s="127">
        <v>38.979999999999997</v>
      </c>
      <c r="V118" s="127">
        <v>38.35</v>
      </c>
      <c r="W118" s="127">
        <v>37.19</v>
      </c>
      <c r="X118" s="127">
        <v>37.39</v>
      </c>
      <c r="Y118" s="127">
        <v>39.450000000000003</v>
      </c>
      <c r="Z118" s="127"/>
      <c r="AA118" s="127" t="str">
        <f>TEXT(Y118,"##.0")</f>
        <v>39.5</v>
      </c>
      <c r="AB118" s="127"/>
      <c r="AC118" s="127"/>
      <c r="AD118" s="127"/>
      <c r="AE118" s="127"/>
      <c r="AF118" s="127"/>
    </row>
    <row r="119" spans="19:32" x14ac:dyDescent="0.25"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</row>
    <row r="120" spans="19:32" x14ac:dyDescent="0.25">
      <c r="S120" s="127" t="s">
        <v>120</v>
      </c>
      <c r="T120" s="127"/>
      <c r="U120" s="127">
        <v>443</v>
      </c>
      <c r="V120" s="127">
        <v>441</v>
      </c>
      <c r="W120" s="127">
        <v>460</v>
      </c>
      <c r="X120" s="127">
        <v>526</v>
      </c>
      <c r="Y120" s="127">
        <v>592</v>
      </c>
      <c r="Z120" s="127"/>
      <c r="AA120" s="127" t="str">
        <f>TEXT(Y120,"###,###")</f>
        <v>592</v>
      </c>
      <c r="AB120" s="127"/>
      <c r="AC120" s="127"/>
      <c r="AD120" s="127"/>
      <c r="AE120" s="127"/>
      <c r="AF120" s="127"/>
    </row>
    <row r="121" spans="19:32" x14ac:dyDescent="0.25">
      <c r="S121" s="127" t="s">
        <v>121</v>
      </c>
      <c r="T121" s="127"/>
      <c r="U121" s="127">
        <v>20</v>
      </c>
      <c r="V121" s="127">
        <v>15</v>
      </c>
      <c r="W121" s="127">
        <v>22</v>
      </c>
      <c r="X121" s="127">
        <v>16</v>
      </c>
      <c r="Y121" s="127">
        <v>18</v>
      </c>
      <c r="Z121" s="127"/>
      <c r="AA121" s="127" t="str">
        <f t="shared" ref="AA121:AA128" si="4">TEXT(Y121,"###,###")</f>
        <v>18</v>
      </c>
      <c r="AB121" s="127"/>
      <c r="AC121" s="127"/>
      <c r="AD121" s="127"/>
      <c r="AE121" s="127"/>
      <c r="AF121" s="127"/>
    </row>
    <row r="122" spans="19:32" x14ac:dyDescent="0.25">
      <c r="S122" s="127" t="s">
        <v>122</v>
      </c>
      <c r="T122" s="127"/>
      <c r="U122" s="127">
        <v>20</v>
      </c>
      <c r="V122" s="127">
        <v>22</v>
      </c>
      <c r="W122" s="127">
        <v>12</v>
      </c>
      <c r="X122" s="127">
        <v>20</v>
      </c>
      <c r="Y122" s="127">
        <v>29</v>
      </c>
      <c r="Z122" s="127"/>
      <c r="AA122" s="127" t="str">
        <f t="shared" si="4"/>
        <v>29</v>
      </c>
      <c r="AB122" s="127"/>
      <c r="AC122" s="127"/>
      <c r="AD122" s="127"/>
      <c r="AE122" s="127"/>
      <c r="AF122" s="127"/>
    </row>
    <row r="123" spans="19:32" x14ac:dyDescent="0.25">
      <c r="S123" s="127"/>
      <c r="T123" s="127"/>
      <c r="U123" s="127"/>
      <c r="V123" s="127"/>
      <c r="W123" s="127"/>
      <c r="X123" s="127"/>
      <c r="Y123" s="127"/>
      <c r="Z123" s="127"/>
      <c r="AA123" s="127" t="s">
        <v>27</v>
      </c>
      <c r="AB123" s="127"/>
      <c r="AC123" s="127" t="s">
        <v>35</v>
      </c>
      <c r="AD123" s="127"/>
      <c r="AE123" s="127" t="s">
        <v>27</v>
      </c>
      <c r="AF123" s="127"/>
    </row>
    <row r="124" spans="19:32" x14ac:dyDescent="0.25">
      <c r="S124" s="127" t="s">
        <v>123</v>
      </c>
      <c r="T124" s="127"/>
      <c r="U124" s="127">
        <v>463</v>
      </c>
      <c r="V124" s="127">
        <v>463</v>
      </c>
      <c r="W124" s="127">
        <v>472</v>
      </c>
      <c r="X124" s="127">
        <v>546</v>
      </c>
      <c r="Y124" s="127">
        <v>621</v>
      </c>
      <c r="Z124" s="127"/>
      <c r="AA124" s="127" t="str">
        <f t="shared" si="4"/>
        <v>621</v>
      </c>
      <c r="AB124" s="127"/>
      <c r="AC124" s="127">
        <f>Y124/$Y$7*100</f>
        <v>97.183098591549296</v>
      </c>
      <c r="AD124" s="127"/>
      <c r="AE124" s="127"/>
      <c r="AF124" s="127"/>
    </row>
    <row r="125" spans="19:32" x14ac:dyDescent="0.25">
      <c r="S125" s="127" t="s">
        <v>124</v>
      </c>
      <c r="T125" s="127"/>
      <c r="U125" s="127">
        <v>40</v>
      </c>
      <c r="V125" s="127">
        <v>37</v>
      </c>
      <c r="W125" s="127">
        <v>34</v>
      </c>
      <c r="X125" s="127">
        <v>36</v>
      </c>
      <c r="Y125" s="127">
        <v>47</v>
      </c>
      <c r="Z125" s="127"/>
      <c r="AA125" s="127" t="str">
        <f t="shared" si="4"/>
        <v>47</v>
      </c>
      <c r="AB125" s="127"/>
      <c r="AC125" s="127">
        <f>Y125/$Y$7*100</f>
        <v>7.3552425665101726</v>
      </c>
      <c r="AD125" s="127"/>
      <c r="AE125" s="127"/>
      <c r="AF125" s="127"/>
    </row>
    <row r="126" spans="19:32" x14ac:dyDescent="0.25"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</row>
    <row r="127" spans="19:32" x14ac:dyDescent="0.25">
      <c r="S127" s="127" t="s">
        <v>125</v>
      </c>
      <c r="T127" s="127"/>
      <c r="U127" s="127">
        <v>231</v>
      </c>
      <c r="V127" s="127">
        <v>221</v>
      </c>
      <c r="W127" s="127">
        <v>224</v>
      </c>
      <c r="X127" s="127">
        <v>276</v>
      </c>
      <c r="Y127" s="127">
        <v>313</v>
      </c>
      <c r="Z127" s="127"/>
      <c r="AA127" s="127" t="str">
        <f t="shared" si="4"/>
        <v>313</v>
      </c>
      <c r="AB127" s="127"/>
      <c r="AC127" s="127">
        <f>Y127/$Y$7*100</f>
        <v>48.982785602503917</v>
      </c>
      <c r="AD127" s="127"/>
      <c r="AE127" s="127"/>
      <c r="AF127" s="127"/>
    </row>
    <row r="128" spans="19:32" x14ac:dyDescent="0.25">
      <c r="S128" s="127" t="s">
        <v>126</v>
      </c>
      <c r="T128" s="127"/>
      <c r="U128" s="127">
        <v>246</v>
      </c>
      <c r="V128" s="127">
        <v>251</v>
      </c>
      <c r="W128" s="127">
        <v>261</v>
      </c>
      <c r="X128" s="127">
        <v>286</v>
      </c>
      <c r="Y128" s="127">
        <v>326</v>
      </c>
      <c r="Z128" s="127"/>
      <c r="AA128" s="127" t="str">
        <f t="shared" si="4"/>
        <v>326</v>
      </c>
      <c r="AB128" s="127"/>
      <c r="AC128" s="127">
        <f>Y128/$Y$7*100</f>
        <v>51.01721439749609</v>
      </c>
      <c r="AD128" s="127"/>
      <c r="AE128" s="127"/>
      <c r="AF128" s="127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682C7C5-BDF6-4AA5-B883-9B9E7A28323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9F7121DC-3958-49F8-B463-AB1112F713F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A44E7D31-3C86-429F-B810-B1AA782F749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B8938BBA-BFAD-4E96-925B-878117BB137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4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14" customWidth="1"/>
    <col min="2" max="2" width="12.42578125" style="114" customWidth="1"/>
    <col min="3" max="3" width="11.7109375" style="114" customWidth="1"/>
    <col min="4" max="4" width="6.7109375" style="114" customWidth="1"/>
    <col min="5" max="5" width="5" style="114" customWidth="1"/>
    <col min="6" max="6" width="6.28515625" style="114" customWidth="1"/>
    <col min="7" max="8" width="4.28515625" style="114" customWidth="1"/>
    <col min="9" max="9" width="2.85546875" style="114" customWidth="1"/>
    <col min="10" max="10" width="5.28515625" style="114" bestFit="1" customWidth="1"/>
    <col min="11" max="11" width="3.7109375" style="114" customWidth="1"/>
    <col min="12" max="12" width="6" style="114" customWidth="1"/>
    <col min="13" max="13" width="3.85546875" style="114" customWidth="1"/>
    <col min="14" max="14" width="6" style="114" customWidth="1"/>
    <col min="15" max="15" width="4.7109375" style="114" customWidth="1"/>
    <col min="16" max="16" width="3.85546875" style="114" customWidth="1"/>
    <col min="17" max="18" width="6.140625" style="114" customWidth="1"/>
    <col min="19" max="19" width="43.140625" style="114" bestFit="1" customWidth="1"/>
    <col min="20" max="22" width="12.7109375" style="114" customWidth="1"/>
    <col min="23" max="25" width="12.7109375" style="114" bestFit="1" customWidth="1"/>
    <col min="26" max="26" width="4" style="114" customWidth="1"/>
    <col min="27" max="27" width="11.5703125" style="114" bestFit="1" customWidth="1"/>
    <col min="28" max="28" width="4.140625" style="114" customWidth="1"/>
    <col min="29" max="29" width="11.5703125" style="114" bestFit="1" customWidth="1"/>
    <col min="30" max="30" width="4.42578125" style="114" customWidth="1"/>
    <col min="31" max="31" width="10.28515625" style="114" bestFit="1" customWidth="1"/>
    <col min="32" max="32" width="4.85546875" style="114" customWidth="1"/>
    <col min="33" max="16384" width="9.140625" style="114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7" t="str">
        <f>U3</f>
        <v>Tiwi Islands</v>
      </c>
      <c r="T1" s="127"/>
      <c r="U1" s="127"/>
      <c r="V1" s="127"/>
      <c r="W1" s="127"/>
      <c r="X1" s="127"/>
      <c r="Y1" s="127" t="str">
        <f>Y3</f>
        <v>13.13</v>
      </c>
      <c r="Z1" s="127"/>
      <c r="AA1" s="127"/>
      <c r="AB1" s="127"/>
      <c r="AC1" s="127"/>
      <c r="AD1" s="127"/>
      <c r="AE1" s="127"/>
      <c r="AF1" s="127"/>
    </row>
    <row r="2" spans="1:32" ht="19.5" customHeight="1" x14ac:dyDescent="0.3">
      <c r="A2" s="31" t="str">
        <f>"6160.0 "&amp;'State data for spotlight'!$C$3&amp;" Jobs in Australia Spotlights by LGA"</f>
        <v>6160.0 Northern Territory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7"/>
      <c r="T2" s="127" t="s">
        <v>115</v>
      </c>
      <c r="U2" s="127" t="s">
        <v>68</v>
      </c>
      <c r="V2" s="127" t="s">
        <v>69</v>
      </c>
      <c r="W2" s="127" t="s">
        <v>70</v>
      </c>
      <c r="X2" s="127" t="s">
        <v>67</v>
      </c>
      <c r="Y2" s="127" t="s">
        <v>105</v>
      </c>
      <c r="Z2" s="127"/>
      <c r="AA2" s="128" t="s">
        <v>105</v>
      </c>
      <c r="AB2" s="128"/>
      <c r="AC2" s="128"/>
      <c r="AD2" s="128"/>
      <c r="AE2" s="128"/>
      <c r="AF2" s="127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7"/>
      <c r="T3" s="127"/>
      <c r="U3" s="127" t="s">
        <v>142</v>
      </c>
      <c r="V3" s="127"/>
      <c r="W3" s="127"/>
      <c r="X3" s="127"/>
      <c r="Y3" s="127" t="s">
        <v>159</v>
      </c>
      <c r="Z3" s="127"/>
      <c r="AA3" s="127" t="s">
        <v>27</v>
      </c>
      <c r="AB3" s="127"/>
      <c r="AC3" s="127" t="s">
        <v>28</v>
      </c>
      <c r="AD3" s="127"/>
      <c r="AE3" s="127" t="s">
        <v>112</v>
      </c>
      <c r="AF3" s="127"/>
    </row>
    <row r="4" spans="1:32" ht="15" customHeight="1" x14ac:dyDescent="0.25">
      <c r="A4" s="36" t="str">
        <f>"Table "&amp;'Table 13.13'!$Y$3&amp;" "&amp;'Table 13.13'!$U$3&amp;", "&amp;'State data for spotlight'!$C$3&amp;", "&amp;'Table 13.13'!$Y$2</f>
        <v>Table 13.13 Tiwi Islands, Northern Territory,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7" t="s">
        <v>30</v>
      </c>
      <c r="T4" s="129">
        <v>495</v>
      </c>
      <c r="U4" s="129">
        <v>475</v>
      </c>
      <c r="V4" s="129">
        <v>551</v>
      </c>
      <c r="W4" s="129">
        <v>488</v>
      </c>
      <c r="X4" s="129">
        <v>296</v>
      </c>
      <c r="Y4" s="129">
        <v>327</v>
      </c>
      <c r="Z4" s="127"/>
      <c r="AA4" s="127" t="str">
        <f>TEXT(Y4,"###,###")</f>
        <v>327</v>
      </c>
      <c r="AB4" s="127"/>
      <c r="AC4" s="127">
        <f t="shared" ref="AC4:AC9" si="0">Y4/X4-1</f>
        <v>0.10472972972972983</v>
      </c>
      <c r="AD4" s="127"/>
      <c r="AE4" s="127">
        <f>Y4/T4-1</f>
        <v>-0.33939393939393936</v>
      </c>
      <c r="AF4" s="127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7" t="s">
        <v>93</v>
      </c>
      <c r="T5" s="129">
        <v>285</v>
      </c>
      <c r="U5" s="129">
        <v>252</v>
      </c>
      <c r="V5" s="129">
        <v>285</v>
      </c>
      <c r="W5" s="129">
        <v>258</v>
      </c>
      <c r="X5" s="129">
        <v>141</v>
      </c>
      <c r="Y5" s="129">
        <v>174</v>
      </c>
      <c r="Z5" s="127"/>
      <c r="AA5" s="127" t="str">
        <f>TEXT(Y5,"###,###")</f>
        <v>174</v>
      </c>
      <c r="AB5" s="127"/>
      <c r="AC5" s="127">
        <f t="shared" si="0"/>
        <v>0.23404255319148937</v>
      </c>
      <c r="AD5" s="127"/>
      <c r="AE5" s="127">
        <f t="shared" ref="AE5:AE9" si="1">Y5/T5-1</f>
        <v>-0.38947368421052631</v>
      </c>
      <c r="AF5" s="127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7" t="s">
        <v>94</v>
      </c>
      <c r="T6" s="129">
        <v>216</v>
      </c>
      <c r="U6" s="129">
        <v>222</v>
      </c>
      <c r="V6" s="129">
        <v>270</v>
      </c>
      <c r="W6" s="129">
        <v>233</v>
      </c>
      <c r="X6" s="129">
        <v>159</v>
      </c>
      <c r="Y6" s="129">
        <v>153</v>
      </c>
      <c r="Z6" s="127"/>
      <c r="AA6" s="127" t="str">
        <f>TEXT(Y6,"###,###")</f>
        <v>153</v>
      </c>
      <c r="AB6" s="127"/>
      <c r="AC6" s="127">
        <f t="shared" si="0"/>
        <v>-3.7735849056603765E-2</v>
      </c>
      <c r="AD6" s="127"/>
      <c r="AE6" s="127">
        <f t="shared" si="1"/>
        <v>-0.29166666666666663</v>
      </c>
      <c r="AF6" s="127"/>
    </row>
    <row r="7" spans="1:32" ht="16.5" customHeight="1" thickBot="1" x14ac:dyDescent="0.3">
      <c r="A7" s="44" t="str">
        <f>"QUICK STATS for "&amp;'Table 13.13'!Y2&amp;"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7" t="s">
        <v>8</v>
      </c>
      <c r="T7" s="129">
        <v>348</v>
      </c>
      <c r="U7" s="129">
        <v>350</v>
      </c>
      <c r="V7" s="129">
        <v>382</v>
      </c>
      <c r="W7" s="129">
        <v>364</v>
      </c>
      <c r="X7" s="129">
        <v>218</v>
      </c>
      <c r="Y7" s="129">
        <v>242</v>
      </c>
      <c r="Z7" s="127"/>
      <c r="AA7" s="127" t="str">
        <f>TEXT(Y7,"###,###")</f>
        <v>242</v>
      </c>
      <c r="AB7" s="127"/>
      <c r="AC7" s="127">
        <f t="shared" si="0"/>
        <v>0.11009174311926606</v>
      </c>
      <c r="AD7" s="127"/>
      <c r="AE7" s="127">
        <f t="shared" si="1"/>
        <v>-0.3045977011494253</v>
      </c>
      <c r="AF7" s="127"/>
    </row>
    <row r="8" spans="1:32" ht="17.25" customHeight="1" x14ac:dyDescent="0.25">
      <c r="A8" s="45" t="s">
        <v>15</v>
      </c>
      <c r="B8" s="46"/>
      <c r="C8" s="47"/>
      <c r="D8" s="48" t="str">
        <f>AA4</f>
        <v>327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13.13'!AA7</f>
        <v>242</v>
      </c>
      <c r="P8" s="49"/>
      <c r="S8" s="127" t="s">
        <v>96</v>
      </c>
      <c r="T8" s="127">
        <v>27503.75</v>
      </c>
      <c r="U8" s="127">
        <v>28987.89</v>
      </c>
      <c r="V8" s="127">
        <v>27337</v>
      </c>
      <c r="W8" s="127">
        <v>30661</v>
      </c>
      <c r="X8" s="127">
        <v>32056</v>
      </c>
      <c r="Y8" s="127">
        <v>32316.62</v>
      </c>
      <c r="Z8" s="127"/>
      <c r="AA8" s="127" t="str">
        <f>TEXT(Y8,"$###,###")</f>
        <v>$32,317</v>
      </c>
      <c r="AB8" s="127"/>
      <c r="AC8" s="127">
        <f t="shared" si="0"/>
        <v>8.1301472423258581E-3</v>
      </c>
      <c r="AD8" s="127"/>
      <c r="AE8" s="127">
        <f t="shared" si="1"/>
        <v>0.1749895923283189</v>
      </c>
      <c r="AF8" s="127"/>
    </row>
    <row r="9" spans="1:32" x14ac:dyDescent="0.25">
      <c r="A9" s="53" t="s">
        <v>17</v>
      </c>
      <c r="B9" s="54"/>
      <c r="C9" s="55"/>
      <c r="D9" s="56">
        <f>'Table 13.13'!AC104</f>
        <v>35.168195718654431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52.892561983471076</v>
      </c>
      <c r="P9" s="57" t="s">
        <v>97</v>
      </c>
      <c r="S9" s="127" t="s">
        <v>9</v>
      </c>
      <c r="T9" s="127">
        <v>11447861</v>
      </c>
      <c r="U9" s="127">
        <v>12484276</v>
      </c>
      <c r="V9" s="127">
        <v>13777922</v>
      </c>
      <c r="W9" s="127">
        <v>13211486</v>
      </c>
      <c r="X9" s="127">
        <v>8398979</v>
      </c>
      <c r="Y9" s="127">
        <v>10013667</v>
      </c>
      <c r="Z9" s="127"/>
      <c r="AA9" s="127" t="str">
        <f>TEXT(Y9/1000000,"$#,###.0")&amp;" mil"</f>
        <v>$10.0 mil</v>
      </c>
      <c r="AB9" s="127"/>
      <c r="AC9" s="127">
        <f t="shared" si="0"/>
        <v>0.19224812920713341</v>
      </c>
      <c r="AD9" s="127"/>
      <c r="AE9" s="127">
        <f t="shared" si="1"/>
        <v>-0.1252805218372236</v>
      </c>
      <c r="AF9" s="127"/>
    </row>
    <row r="10" spans="1:32" x14ac:dyDescent="0.25">
      <c r="A10" s="53" t="s">
        <v>20</v>
      </c>
      <c r="B10" s="54"/>
      <c r="C10" s="55"/>
      <c r="D10" s="56">
        <f>'Table 13.13'!AC105</f>
        <v>57.49235474006116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47.107438016528924</v>
      </c>
      <c r="P10" s="57" t="s">
        <v>97</v>
      </c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99.173553719008268</v>
      </c>
      <c r="P11" s="57" t="s">
        <v>97</v>
      </c>
      <c r="S11" s="127" t="s">
        <v>32</v>
      </c>
      <c r="T11" s="129">
        <v>488</v>
      </c>
      <c r="U11" s="129">
        <v>469</v>
      </c>
      <c r="V11" s="129">
        <v>544</v>
      </c>
      <c r="W11" s="129">
        <v>485</v>
      </c>
      <c r="X11" s="129">
        <v>297</v>
      </c>
      <c r="Y11" s="129">
        <v>325</v>
      </c>
      <c r="Z11" s="127"/>
      <c r="AA11" s="127"/>
      <c r="AB11" s="127"/>
      <c r="AC11" s="127"/>
      <c r="AD11" s="127"/>
      <c r="AE11" s="127"/>
      <c r="AF11" s="127"/>
    </row>
    <row r="12" spans="1:32" ht="28.5" customHeight="1" x14ac:dyDescent="0.25">
      <c r="A12" s="53" t="s">
        <v>22</v>
      </c>
      <c r="B12" s="55"/>
      <c r="C12" s="55"/>
      <c r="D12" s="56">
        <f>'Table 13.13'!AC108</f>
        <v>1.834862385321101</v>
      </c>
      <c r="E12" s="57" t="s">
        <v>97</v>
      </c>
      <c r="F12" s="37"/>
      <c r="G12" s="118" t="s">
        <v>99</v>
      </c>
      <c r="H12" s="119"/>
      <c r="I12" s="119"/>
      <c r="J12" s="119"/>
      <c r="K12" s="119"/>
      <c r="L12" s="119"/>
      <c r="M12" s="67"/>
      <c r="N12" s="55"/>
      <c r="O12" s="56">
        <f>AC125</f>
        <v>0</v>
      </c>
      <c r="P12" s="57" t="s">
        <v>97</v>
      </c>
      <c r="S12" s="127" t="s">
        <v>33</v>
      </c>
      <c r="T12" s="129">
        <v>8</v>
      </c>
      <c r="U12" s="129">
        <v>8</v>
      </c>
      <c r="V12" s="129">
        <v>6</v>
      </c>
      <c r="W12" s="129">
        <v>9</v>
      </c>
      <c r="X12" s="129">
        <v>0</v>
      </c>
      <c r="Y12" s="129">
        <v>0</v>
      </c>
      <c r="Z12" s="127"/>
      <c r="AA12" s="127"/>
      <c r="AB12" s="127"/>
      <c r="AC12" s="127"/>
      <c r="AD12" s="127"/>
      <c r="AE12" s="127"/>
      <c r="AF12" s="127"/>
    </row>
    <row r="13" spans="1:32" ht="15" customHeight="1" x14ac:dyDescent="0.25">
      <c r="A13" s="53" t="s">
        <v>23</v>
      </c>
      <c r="B13" s="55"/>
      <c r="C13" s="55"/>
      <c r="D13" s="56">
        <f>'Table 13.13'!AC109</f>
        <v>10.703363914373089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13.13'!AA118</f>
        <v>40.7</v>
      </c>
      <c r="P13" s="57" t="s">
        <v>116</v>
      </c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</row>
    <row r="14" spans="1:32" ht="15" customHeight="1" x14ac:dyDescent="0.25">
      <c r="A14" s="53" t="s">
        <v>24</v>
      </c>
      <c r="B14" s="55"/>
      <c r="C14" s="55"/>
      <c r="D14" s="56">
        <f>'Table 13.13'!AC110</f>
        <v>57.186544342507652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16.942148760330578</v>
      </c>
      <c r="P14" s="57" t="s">
        <v>97</v>
      </c>
      <c r="S14" s="127" t="s">
        <v>34</v>
      </c>
      <c r="T14" s="127"/>
      <c r="U14" s="127"/>
      <c r="V14" s="127"/>
      <c r="W14" s="127"/>
      <c r="X14" s="127"/>
      <c r="Y14" s="127"/>
      <c r="Z14" s="127"/>
      <c r="AA14" s="127" t="s">
        <v>35</v>
      </c>
      <c r="AB14" s="127"/>
      <c r="AC14" s="127"/>
      <c r="AD14" s="127"/>
      <c r="AE14" s="127"/>
      <c r="AF14" s="127"/>
    </row>
    <row r="15" spans="1:32" ht="15" customHeight="1" thickBot="1" x14ac:dyDescent="0.3">
      <c r="A15" s="73" t="s">
        <v>25</v>
      </c>
      <c r="B15" s="74"/>
      <c r="C15" s="74"/>
      <c r="D15" s="75">
        <f>'Table 13.13'!AC111</f>
        <v>23.853211009174313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83.057851239669418</v>
      </c>
      <c r="P15" s="79" t="s">
        <v>97</v>
      </c>
      <c r="S15" s="127" t="s">
        <v>71</v>
      </c>
      <c r="T15" s="127"/>
      <c r="U15" s="127"/>
      <c r="V15" s="127"/>
      <c r="W15" s="127"/>
      <c r="X15" s="127"/>
      <c r="Y15" s="127">
        <v>0</v>
      </c>
      <c r="Z15" s="127"/>
      <c r="AA15" s="130">
        <f t="shared" ref="AA15:AA34" si="2">IF(Y15="np",0,Y15/$Y$34)</f>
        <v>0</v>
      </c>
      <c r="AB15" s="127"/>
      <c r="AC15" s="127"/>
      <c r="AD15" s="127"/>
      <c r="AE15" s="127"/>
      <c r="AF15" s="127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7" t="s">
        <v>72</v>
      </c>
      <c r="T16" s="127"/>
      <c r="U16" s="127"/>
      <c r="V16" s="127"/>
      <c r="W16" s="127"/>
      <c r="X16" s="127"/>
      <c r="Y16" s="127">
        <v>0</v>
      </c>
      <c r="Z16" s="127"/>
      <c r="AA16" s="130">
        <f t="shared" si="2"/>
        <v>0</v>
      </c>
      <c r="AB16" s="127"/>
      <c r="AC16" s="127"/>
      <c r="AD16" s="127"/>
      <c r="AE16" s="127"/>
      <c r="AF16" s="127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7" t="s">
        <v>73</v>
      </c>
      <c r="T17" s="127"/>
      <c r="U17" s="127"/>
      <c r="V17" s="127"/>
      <c r="W17" s="127"/>
      <c r="X17" s="127"/>
      <c r="Y17" s="127">
        <v>0</v>
      </c>
      <c r="Z17" s="127"/>
      <c r="AA17" s="130">
        <f t="shared" si="2"/>
        <v>0</v>
      </c>
      <c r="AB17" s="127"/>
      <c r="AC17" s="127"/>
      <c r="AD17" s="127"/>
      <c r="AE17" s="127"/>
      <c r="AF17" s="127"/>
    </row>
    <row r="18" spans="1:32" x14ac:dyDescent="0.25">
      <c r="A18" s="83" t="str">
        <f>'Table 13.13'!$S$1&amp;" ("&amp;'Table 13.13'!$T$2&amp;" to "&amp;'Table 13.13'!$Y$2&amp;")"</f>
        <v>Tiwi Islands (2011-12 to 2016-17)</v>
      </c>
      <c r="B18" s="83"/>
      <c r="C18" s="83"/>
      <c r="D18" s="83"/>
      <c r="E18" s="83"/>
      <c r="F18" s="83"/>
      <c r="G18" s="83" t="str">
        <f>'Table 13.13'!$S$1&amp;" ("&amp;'Table 13.13'!$T$2&amp;" to "&amp;'Table 13.13'!$Y$2&amp;")"</f>
        <v>Tiwi Islands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7" t="s">
        <v>74</v>
      </c>
      <c r="T18" s="127"/>
      <c r="U18" s="127"/>
      <c r="V18" s="127"/>
      <c r="W18" s="127"/>
      <c r="X18" s="127"/>
      <c r="Y18" s="127">
        <v>0</v>
      </c>
      <c r="Z18" s="127"/>
      <c r="AA18" s="130">
        <f t="shared" si="2"/>
        <v>0</v>
      </c>
      <c r="AB18" s="127"/>
      <c r="AC18" s="127"/>
      <c r="AD18" s="127"/>
      <c r="AE18" s="127"/>
      <c r="AF18" s="127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75</v>
      </c>
      <c r="T19" s="127"/>
      <c r="U19" s="127"/>
      <c r="V19" s="127"/>
      <c r="W19" s="127"/>
      <c r="X19" s="127"/>
      <c r="Y19" s="127">
        <v>14</v>
      </c>
      <c r="Z19" s="127"/>
      <c r="AA19" s="130">
        <f t="shared" si="2"/>
        <v>4.2813455657492352E-2</v>
      </c>
      <c r="AB19" s="127"/>
      <c r="AC19" s="127"/>
      <c r="AD19" s="127"/>
      <c r="AE19" s="127"/>
      <c r="AF19" s="127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76</v>
      </c>
      <c r="T20" s="127"/>
      <c r="U20" s="127"/>
      <c r="V20" s="127"/>
      <c r="W20" s="127"/>
      <c r="X20" s="127"/>
      <c r="Y20" s="127">
        <v>0</v>
      </c>
      <c r="Z20" s="127"/>
      <c r="AA20" s="130">
        <f t="shared" si="2"/>
        <v>0</v>
      </c>
      <c r="AB20" s="127"/>
      <c r="AC20" s="127"/>
      <c r="AD20" s="127"/>
      <c r="AE20" s="127"/>
      <c r="AF20" s="127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77</v>
      </c>
      <c r="T21" s="127"/>
      <c r="U21" s="127"/>
      <c r="V21" s="127"/>
      <c r="W21" s="127"/>
      <c r="X21" s="127"/>
      <c r="Y21" s="127">
        <v>8</v>
      </c>
      <c r="Z21" s="127"/>
      <c r="AA21" s="130">
        <f t="shared" si="2"/>
        <v>2.4464831804281346E-2</v>
      </c>
      <c r="AB21" s="127"/>
      <c r="AC21" s="127"/>
      <c r="AD21" s="127"/>
      <c r="AE21" s="127"/>
      <c r="AF21" s="127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78</v>
      </c>
      <c r="T22" s="127"/>
      <c r="U22" s="127"/>
      <c r="V22" s="127"/>
      <c r="W22" s="127"/>
      <c r="X22" s="127"/>
      <c r="Y22" s="127">
        <v>4</v>
      </c>
      <c r="Z22" s="127"/>
      <c r="AA22" s="130">
        <f t="shared" si="2"/>
        <v>1.2232415902140673E-2</v>
      </c>
      <c r="AB22" s="127"/>
      <c r="AC22" s="127"/>
      <c r="AD22" s="127"/>
      <c r="AE22" s="127"/>
      <c r="AF22" s="127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79</v>
      </c>
      <c r="T23" s="127"/>
      <c r="U23" s="127"/>
      <c r="V23" s="127"/>
      <c r="W23" s="127"/>
      <c r="X23" s="127"/>
      <c r="Y23" s="127">
        <v>5</v>
      </c>
      <c r="Z23" s="127"/>
      <c r="AA23" s="130">
        <f t="shared" si="2"/>
        <v>1.5290519877675841E-2</v>
      </c>
      <c r="AB23" s="127"/>
      <c r="AC23" s="127"/>
      <c r="AD23" s="127"/>
      <c r="AE23" s="127"/>
      <c r="AF23" s="127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80</v>
      </c>
      <c r="T24" s="127"/>
      <c r="U24" s="127"/>
      <c r="V24" s="127"/>
      <c r="W24" s="127"/>
      <c r="X24" s="127"/>
      <c r="Y24" s="127">
        <v>0</v>
      </c>
      <c r="Z24" s="127"/>
      <c r="AA24" s="130">
        <f t="shared" si="2"/>
        <v>0</v>
      </c>
      <c r="AB24" s="127"/>
      <c r="AC24" s="127"/>
      <c r="AD24" s="127"/>
      <c r="AE24" s="127"/>
      <c r="AF24" s="127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81</v>
      </c>
      <c r="T25" s="127"/>
      <c r="U25" s="127"/>
      <c r="V25" s="127"/>
      <c r="W25" s="127"/>
      <c r="X25" s="127"/>
      <c r="Y25" s="127">
        <v>5</v>
      </c>
      <c r="Z25" s="127"/>
      <c r="AA25" s="130">
        <f t="shared" si="2"/>
        <v>1.5290519877675841E-2</v>
      </c>
      <c r="AB25" s="127"/>
      <c r="AC25" s="127"/>
      <c r="AD25" s="127"/>
      <c r="AE25" s="127"/>
      <c r="AF25" s="127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82</v>
      </c>
      <c r="T26" s="127"/>
      <c r="U26" s="127"/>
      <c r="V26" s="127"/>
      <c r="W26" s="127"/>
      <c r="X26" s="127"/>
      <c r="Y26" s="127">
        <v>0</v>
      </c>
      <c r="Z26" s="127"/>
      <c r="AA26" s="130">
        <f t="shared" si="2"/>
        <v>0</v>
      </c>
      <c r="AB26" s="127"/>
      <c r="AC26" s="127"/>
      <c r="AD26" s="127"/>
      <c r="AE26" s="127"/>
      <c r="AF26" s="127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83</v>
      </c>
      <c r="T27" s="127"/>
      <c r="U27" s="127"/>
      <c r="V27" s="127"/>
      <c r="W27" s="127"/>
      <c r="X27" s="127"/>
      <c r="Y27" s="127">
        <v>4</v>
      </c>
      <c r="Z27" s="127"/>
      <c r="AA27" s="130">
        <f t="shared" si="2"/>
        <v>1.2232415902140673E-2</v>
      </c>
      <c r="AB27" s="127"/>
      <c r="AC27" s="127"/>
      <c r="AD27" s="127"/>
      <c r="AE27" s="127"/>
      <c r="AF27" s="127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84</v>
      </c>
      <c r="T28" s="127"/>
      <c r="U28" s="127"/>
      <c r="V28" s="127"/>
      <c r="W28" s="127"/>
      <c r="X28" s="127"/>
      <c r="Y28" s="127">
        <v>15</v>
      </c>
      <c r="Z28" s="127"/>
      <c r="AA28" s="130">
        <f t="shared" si="2"/>
        <v>4.5871559633027525E-2</v>
      </c>
      <c r="AB28" s="127"/>
      <c r="AC28" s="127"/>
      <c r="AD28" s="127"/>
      <c r="AE28" s="127"/>
      <c r="AF28" s="127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85</v>
      </c>
      <c r="T29" s="127"/>
      <c r="U29" s="127"/>
      <c r="V29" s="127"/>
      <c r="W29" s="127"/>
      <c r="X29" s="127"/>
      <c r="Y29" s="127">
        <v>103</v>
      </c>
      <c r="Z29" s="127"/>
      <c r="AA29" s="130">
        <f t="shared" si="2"/>
        <v>0.3149847094801223</v>
      </c>
      <c r="AB29" s="127"/>
      <c r="AC29" s="127"/>
      <c r="AD29" s="127"/>
      <c r="AE29" s="127"/>
      <c r="AF29" s="127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86</v>
      </c>
      <c r="T30" s="127"/>
      <c r="U30" s="127"/>
      <c r="V30" s="127"/>
      <c r="W30" s="127"/>
      <c r="X30" s="127"/>
      <c r="Y30" s="127">
        <v>68</v>
      </c>
      <c r="Z30" s="127"/>
      <c r="AA30" s="130">
        <f t="shared" si="2"/>
        <v>0.20795107033639143</v>
      </c>
      <c r="AB30" s="127"/>
      <c r="AC30" s="127"/>
      <c r="AD30" s="127"/>
      <c r="AE30" s="127"/>
      <c r="AF30" s="127"/>
    </row>
    <row r="31" spans="1:32" ht="15.75" customHeight="1" x14ac:dyDescent="0.25">
      <c r="A31" s="83" t="str">
        <f>"Distribution of employee jobs per industry "&amp;"("&amp;'Table 13.13'!Y2&amp;")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7" t="s">
        <v>87</v>
      </c>
      <c r="T31" s="127"/>
      <c r="U31" s="127"/>
      <c r="V31" s="127"/>
      <c r="W31" s="127"/>
      <c r="X31" s="127"/>
      <c r="Y31" s="127">
        <v>27</v>
      </c>
      <c r="Z31" s="127"/>
      <c r="AA31" s="130">
        <f t="shared" si="2"/>
        <v>8.2568807339449546E-2</v>
      </c>
      <c r="AB31" s="127"/>
      <c r="AC31" s="127"/>
      <c r="AD31" s="127"/>
      <c r="AE31" s="127"/>
      <c r="AF31" s="127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88</v>
      </c>
      <c r="T32" s="127"/>
      <c r="U32" s="127"/>
      <c r="V32" s="127"/>
      <c r="W32" s="127"/>
      <c r="X32" s="127"/>
      <c r="Y32" s="127">
        <v>0</v>
      </c>
      <c r="Z32" s="127"/>
      <c r="AA32" s="130">
        <f t="shared" si="2"/>
        <v>0</v>
      </c>
      <c r="AB32" s="127"/>
      <c r="AC32" s="127"/>
      <c r="AD32" s="127"/>
      <c r="AE32" s="127"/>
      <c r="AF32" s="127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89</v>
      </c>
      <c r="T33" s="127"/>
      <c r="U33" s="127"/>
      <c r="V33" s="127"/>
      <c r="W33" s="127"/>
      <c r="X33" s="127"/>
      <c r="Y33" s="127">
        <v>51</v>
      </c>
      <c r="Z33" s="127"/>
      <c r="AA33" s="130">
        <f t="shared" si="2"/>
        <v>0.15596330275229359</v>
      </c>
      <c r="AB33" s="127"/>
      <c r="AC33" s="127"/>
      <c r="AD33" s="127"/>
      <c r="AE33" s="127"/>
      <c r="AF33" s="127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7" t="s">
        <v>90</v>
      </c>
      <c r="T34" s="127"/>
      <c r="U34" s="127"/>
      <c r="V34" s="127"/>
      <c r="W34" s="127"/>
      <c r="X34" s="127"/>
      <c r="Y34" s="127">
        <v>327</v>
      </c>
      <c r="Z34" s="127"/>
      <c r="AA34" s="131">
        <f t="shared" si="2"/>
        <v>1</v>
      </c>
      <c r="AB34" s="127"/>
      <c r="AC34" s="127"/>
      <c r="AD34" s="127"/>
      <c r="AE34" s="127"/>
      <c r="AF34" s="127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7" t="s">
        <v>102</v>
      </c>
      <c r="T36" s="127"/>
      <c r="U36" s="127"/>
      <c r="V36" s="127"/>
      <c r="W36" s="127"/>
      <c r="X36" s="127"/>
      <c r="Y36" s="127"/>
      <c r="Z36" s="127"/>
      <c r="AA36" s="127" t="s">
        <v>27</v>
      </c>
      <c r="AB36" s="127"/>
      <c r="AC36" s="127" t="s">
        <v>28</v>
      </c>
      <c r="AD36" s="127"/>
      <c r="AE36" s="127" t="s">
        <v>29</v>
      </c>
      <c r="AF36" s="127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7" t="s">
        <v>12</v>
      </c>
      <c r="T37" s="127">
        <v>285</v>
      </c>
      <c r="U37" s="127">
        <v>292</v>
      </c>
      <c r="V37" s="127">
        <v>305</v>
      </c>
      <c r="W37" s="127">
        <v>316</v>
      </c>
      <c r="X37" s="127">
        <v>180</v>
      </c>
      <c r="Y37" s="127">
        <v>201</v>
      </c>
      <c r="Z37" s="127"/>
      <c r="AA37" s="127" t="str">
        <f>TEXT(Y37,"###,###")</f>
        <v>201</v>
      </c>
      <c r="AB37" s="127"/>
      <c r="AC37" s="127">
        <f>Y37/X37-1</f>
        <v>0.1166666666666667</v>
      </c>
      <c r="AD37" s="127"/>
      <c r="AE37" s="127">
        <f>Y37/T37-1</f>
        <v>-0.29473684210526319</v>
      </c>
      <c r="AF37" s="127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7" t="s">
        <v>13</v>
      </c>
      <c r="T38" s="127">
        <v>62</v>
      </c>
      <c r="U38" s="127">
        <v>56</v>
      </c>
      <c r="V38" s="127">
        <v>78</v>
      </c>
      <c r="W38" s="127">
        <v>49</v>
      </c>
      <c r="X38" s="127">
        <v>34</v>
      </c>
      <c r="Y38" s="127">
        <v>41</v>
      </c>
      <c r="Z38" s="127"/>
      <c r="AA38" s="127" t="str">
        <f>TEXT(Y38,"###,###")</f>
        <v>41</v>
      </c>
      <c r="AB38" s="127"/>
      <c r="AC38" s="127">
        <f>Y38/X38-1</f>
        <v>0.20588235294117641</v>
      </c>
      <c r="AD38" s="127"/>
      <c r="AE38" s="127">
        <f>Y38/T38-1</f>
        <v>-0.33870967741935487</v>
      </c>
      <c r="AF38" s="127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7" t="s">
        <v>14</v>
      </c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7" t="s">
        <v>36</v>
      </c>
      <c r="T40" s="127">
        <v>347</v>
      </c>
      <c r="U40" s="127">
        <v>348</v>
      </c>
      <c r="V40" s="127">
        <v>383</v>
      </c>
      <c r="W40" s="127">
        <v>365</v>
      </c>
      <c r="X40" s="127">
        <v>214</v>
      </c>
      <c r="Y40" s="127">
        <v>242</v>
      </c>
      <c r="Z40" s="127"/>
      <c r="AA40" s="127"/>
      <c r="AB40" s="127"/>
      <c r="AC40" s="127" t="s">
        <v>35</v>
      </c>
      <c r="AD40" s="127"/>
      <c r="AE40" s="127" t="s">
        <v>27</v>
      </c>
      <c r="AF40" s="127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7"/>
      <c r="T41" s="127"/>
      <c r="U41" s="127"/>
      <c r="V41" s="127"/>
      <c r="W41" s="127"/>
      <c r="X41" s="127"/>
      <c r="Y41" s="127"/>
      <c r="Z41" s="127"/>
      <c r="AA41" s="127" t="s">
        <v>127</v>
      </c>
      <c r="AB41" s="127"/>
      <c r="AC41" s="127">
        <f>Y37/($Y$37+$Y$38)*100</f>
        <v>83.057851239669418</v>
      </c>
      <c r="AD41" s="127"/>
      <c r="AE41" s="127"/>
      <c r="AF41" s="127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7" t="s">
        <v>37</v>
      </c>
      <c r="T42" s="127"/>
      <c r="U42" s="127"/>
      <c r="V42" s="127"/>
      <c r="W42" s="127"/>
      <c r="X42" s="127"/>
      <c r="Y42" s="127"/>
      <c r="Z42" s="127"/>
      <c r="AA42" s="127" t="s">
        <v>128</v>
      </c>
      <c r="AB42" s="127"/>
      <c r="AC42" s="127">
        <f>Y38/($Y$37+$Y$38)*100</f>
        <v>16.942148760330578</v>
      </c>
      <c r="AD42" s="127"/>
      <c r="AE42" s="127"/>
      <c r="AF42" s="127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7" t="s">
        <v>38</v>
      </c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39</v>
      </c>
      <c r="T44" s="127"/>
      <c r="U44" s="127">
        <v>0</v>
      </c>
      <c r="V44" s="127">
        <v>0</v>
      </c>
      <c r="W44" s="127">
        <v>0</v>
      </c>
      <c r="X44" s="129">
        <v>0</v>
      </c>
      <c r="Y44" s="129">
        <v>0</v>
      </c>
      <c r="Z44" s="127"/>
      <c r="AA44" s="127"/>
      <c r="AB44" s="127"/>
      <c r="AC44" s="127"/>
      <c r="AD44" s="127"/>
      <c r="AE44" s="127"/>
      <c r="AF44" s="127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40</v>
      </c>
      <c r="T45" s="127"/>
      <c r="U45" s="127">
        <v>0</v>
      </c>
      <c r="V45" s="127">
        <v>0</v>
      </c>
      <c r="W45" s="127">
        <v>0</v>
      </c>
      <c r="X45" s="129">
        <v>0</v>
      </c>
      <c r="Y45" s="129">
        <v>0</v>
      </c>
      <c r="Z45" s="127"/>
      <c r="AA45" s="127"/>
      <c r="AB45" s="127"/>
      <c r="AC45" s="127"/>
      <c r="AD45" s="127"/>
      <c r="AE45" s="127"/>
      <c r="AF45" s="127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41</v>
      </c>
      <c r="T46" s="127"/>
      <c r="U46" s="127">
        <v>0</v>
      </c>
      <c r="V46" s="127">
        <v>0</v>
      </c>
      <c r="W46" s="127">
        <v>0</v>
      </c>
      <c r="X46" s="129">
        <v>7</v>
      </c>
      <c r="Y46" s="129">
        <v>10</v>
      </c>
      <c r="Z46" s="127"/>
      <c r="AA46" s="127"/>
      <c r="AB46" s="127"/>
      <c r="AC46" s="127"/>
      <c r="AD46" s="127"/>
      <c r="AE46" s="127"/>
      <c r="AF46" s="127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42</v>
      </c>
      <c r="T47" s="127"/>
      <c r="U47" s="127">
        <v>0</v>
      </c>
      <c r="V47" s="127">
        <v>0</v>
      </c>
      <c r="W47" s="127">
        <v>0</v>
      </c>
      <c r="X47" s="129">
        <v>13</v>
      </c>
      <c r="Y47" s="129">
        <v>18</v>
      </c>
      <c r="Z47" s="127"/>
      <c r="AA47" s="127"/>
      <c r="AB47" s="127"/>
      <c r="AC47" s="127"/>
      <c r="AD47" s="127"/>
      <c r="AE47" s="127"/>
      <c r="AF47" s="127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7" t="s">
        <v>43</v>
      </c>
      <c r="T48" s="127"/>
      <c r="U48" s="127">
        <v>0</v>
      </c>
      <c r="V48" s="127">
        <v>0</v>
      </c>
      <c r="W48" s="127">
        <v>0</v>
      </c>
      <c r="X48" s="129">
        <v>11</v>
      </c>
      <c r="Y48" s="129">
        <v>14</v>
      </c>
      <c r="Z48" s="127"/>
      <c r="AA48" s="127"/>
      <c r="AB48" s="127"/>
      <c r="AC48" s="127"/>
      <c r="AD48" s="127"/>
      <c r="AE48" s="127"/>
      <c r="AF48" s="127"/>
    </row>
    <row r="49" spans="1:32" ht="15" customHeight="1" x14ac:dyDescent="0.25">
      <c r="A49" s="90" t="str">
        <f>"Number of jobs by age and sex of job holders in "&amp;'Table 13.13'!S1&amp;" ("&amp;'Table 13.13'!Y2&amp;") *"</f>
        <v>Number of jobs by age and sex of job holders in Tiwi Islands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7" t="s">
        <v>44</v>
      </c>
      <c r="T49" s="127"/>
      <c r="U49" s="127">
        <v>0</v>
      </c>
      <c r="V49" s="127">
        <v>0</v>
      </c>
      <c r="W49" s="127">
        <v>0</v>
      </c>
      <c r="X49" s="129">
        <v>28</v>
      </c>
      <c r="Y49" s="129">
        <v>31</v>
      </c>
      <c r="Z49" s="127"/>
      <c r="AA49" s="127"/>
      <c r="AB49" s="127"/>
      <c r="AC49" s="127"/>
      <c r="AD49" s="127"/>
      <c r="AE49" s="127"/>
      <c r="AF49" s="127"/>
    </row>
    <row r="50" spans="1:32" ht="15" customHeight="1" x14ac:dyDescent="0.25">
      <c r="A50" s="5"/>
      <c r="S50" s="127" t="s">
        <v>45</v>
      </c>
      <c r="T50" s="127"/>
      <c r="U50" s="127">
        <v>0</v>
      </c>
      <c r="V50" s="127">
        <v>0</v>
      </c>
      <c r="W50" s="127">
        <v>0</v>
      </c>
      <c r="X50" s="129">
        <v>14</v>
      </c>
      <c r="Y50" s="129">
        <v>27</v>
      </c>
      <c r="Z50" s="127"/>
      <c r="AA50" s="127"/>
      <c r="AB50" s="127"/>
      <c r="AC50" s="127"/>
      <c r="AD50" s="127"/>
      <c r="AE50" s="127"/>
      <c r="AF50" s="127"/>
    </row>
    <row r="51" spans="1:32" ht="15" customHeight="1" x14ac:dyDescent="0.25">
      <c r="S51" s="127" t="s">
        <v>46</v>
      </c>
      <c r="T51" s="127"/>
      <c r="U51" s="127">
        <v>0</v>
      </c>
      <c r="V51" s="127">
        <v>0</v>
      </c>
      <c r="W51" s="127">
        <v>0</v>
      </c>
      <c r="X51" s="129">
        <v>9</v>
      </c>
      <c r="Y51" s="129">
        <v>11</v>
      </c>
      <c r="Z51" s="127"/>
      <c r="AA51" s="127"/>
      <c r="AB51" s="127"/>
      <c r="AC51" s="127"/>
      <c r="AD51" s="127"/>
      <c r="AE51" s="127"/>
      <c r="AF51" s="127"/>
    </row>
    <row r="52" spans="1:32" ht="15" customHeight="1" x14ac:dyDescent="0.25">
      <c r="A52" s="3"/>
      <c r="B52" s="3"/>
      <c r="C52" s="3"/>
      <c r="D52" s="4"/>
      <c r="E52" s="8"/>
      <c r="S52" s="127" t="s">
        <v>47</v>
      </c>
      <c r="T52" s="127"/>
      <c r="U52" s="127">
        <v>0</v>
      </c>
      <c r="V52" s="127">
        <v>0</v>
      </c>
      <c r="W52" s="127">
        <v>0</v>
      </c>
      <c r="X52" s="129">
        <v>21</v>
      </c>
      <c r="Y52" s="129">
        <v>16</v>
      </c>
      <c r="Z52" s="127"/>
      <c r="AA52" s="127"/>
      <c r="AB52" s="127"/>
      <c r="AC52" s="127"/>
      <c r="AD52" s="127"/>
      <c r="AE52" s="127"/>
      <c r="AF52" s="127"/>
    </row>
    <row r="53" spans="1:32" ht="15" customHeight="1" x14ac:dyDescent="0.25">
      <c r="A53" s="3"/>
      <c r="B53" s="3"/>
      <c r="C53" s="3"/>
      <c r="D53" s="4"/>
      <c r="E53" s="8"/>
      <c r="S53" s="127" t="s">
        <v>48</v>
      </c>
      <c r="T53" s="127"/>
      <c r="U53" s="127">
        <v>0</v>
      </c>
      <c r="V53" s="127">
        <v>0</v>
      </c>
      <c r="W53" s="127">
        <v>0</v>
      </c>
      <c r="X53" s="129">
        <v>15</v>
      </c>
      <c r="Y53" s="129">
        <v>13</v>
      </c>
      <c r="Z53" s="127"/>
      <c r="AA53" s="127"/>
      <c r="AB53" s="127"/>
      <c r="AC53" s="127"/>
      <c r="AD53" s="127"/>
      <c r="AE53" s="127"/>
      <c r="AF53" s="127"/>
    </row>
    <row r="54" spans="1:32" ht="15" customHeight="1" x14ac:dyDescent="0.25">
      <c r="A54" s="3"/>
      <c r="B54" s="3"/>
      <c r="C54" s="3"/>
      <c r="D54" s="4"/>
      <c r="E54" s="8"/>
      <c r="S54" s="127" t="s">
        <v>49</v>
      </c>
      <c r="T54" s="127"/>
      <c r="U54" s="127">
        <v>0</v>
      </c>
      <c r="V54" s="127">
        <v>0</v>
      </c>
      <c r="W54" s="127">
        <v>0</v>
      </c>
      <c r="X54" s="129">
        <v>13</v>
      </c>
      <c r="Y54" s="129">
        <v>7</v>
      </c>
      <c r="Z54" s="127"/>
      <c r="AA54" s="127"/>
      <c r="AB54" s="127"/>
      <c r="AC54" s="127"/>
      <c r="AD54" s="127"/>
      <c r="AE54" s="127"/>
      <c r="AF54" s="127"/>
    </row>
    <row r="55" spans="1:32" ht="15" customHeight="1" x14ac:dyDescent="0.25">
      <c r="A55" s="1"/>
      <c r="B55" s="1"/>
      <c r="C55" s="1"/>
      <c r="D55" s="1"/>
      <c r="E55" s="1"/>
      <c r="S55" s="127" t="s">
        <v>50</v>
      </c>
      <c r="T55" s="127"/>
      <c r="U55" s="127">
        <v>0</v>
      </c>
      <c r="V55" s="127">
        <v>0</v>
      </c>
      <c r="W55" s="127">
        <v>0</v>
      </c>
      <c r="X55" s="129">
        <v>7</v>
      </c>
      <c r="Y55" s="129">
        <v>16</v>
      </c>
      <c r="Z55" s="127"/>
      <c r="AA55" s="127"/>
      <c r="AB55" s="127"/>
      <c r="AC55" s="127"/>
      <c r="AD55" s="127"/>
      <c r="AE55" s="127"/>
      <c r="AF55" s="127"/>
    </row>
    <row r="56" spans="1:32" ht="15" customHeight="1" x14ac:dyDescent="0.25">
      <c r="A56" s="9"/>
      <c r="B56" s="3"/>
      <c r="C56" s="3"/>
      <c r="D56" s="3"/>
      <c r="E56" s="3"/>
      <c r="S56" s="127" t="s">
        <v>51</v>
      </c>
      <c r="T56" s="127"/>
      <c r="U56" s="127">
        <v>0</v>
      </c>
      <c r="V56" s="127">
        <v>0</v>
      </c>
      <c r="W56" s="127">
        <v>0</v>
      </c>
      <c r="X56" s="129">
        <v>3</v>
      </c>
      <c r="Y56" s="129">
        <v>4</v>
      </c>
      <c r="Z56" s="127"/>
      <c r="AA56" s="127"/>
      <c r="AB56" s="127"/>
      <c r="AC56" s="127"/>
      <c r="AD56" s="127"/>
      <c r="AE56" s="127"/>
      <c r="AF56" s="127"/>
    </row>
    <row r="57" spans="1:32" ht="15" customHeight="1" x14ac:dyDescent="0.25">
      <c r="A57" s="3"/>
      <c r="B57" s="3"/>
      <c r="C57" s="3"/>
      <c r="D57" s="3"/>
      <c r="E57" s="3"/>
      <c r="S57" s="127" t="s">
        <v>52</v>
      </c>
      <c r="T57" s="127"/>
      <c r="U57" s="127">
        <v>0</v>
      </c>
      <c r="V57" s="127">
        <v>0</v>
      </c>
      <c r="W57" s="127">
        <v>0</v>
      </c>
      <c r="X57" s="129">
        <v>0</v>
      </c>
      <c r="Y57" s="129">
        <v>0</v>
      </c>
      <c r="Z57" s="127"/>
      <c r="AA57" s="127"/>
      <c r="AB57" s="127"/>
      <c r="AC57" s="127"/>
      <c r="AD57" s="127"/>
      <c r="AE57" s="127"/>
      <c r="AF57" s="127"/>
    </row>
    <row r="58" spans="1:32" ht="15" customHeight="1" x14ac:dyDescent="0.25">
      <c r="A58" s="3"/>
      <c r="B58" s="3"/>
      <c r="C58" s="3"/>
      <c r="D58" s="10"/>
      <c r="E58" s="8"/>
      <c r="S58" s="127" t="s">
        <v>53</v>
      </c>
      <c r="T58" s="127"/>
      <c r="U58" s="127">
        <v>0</v>
      </c>
      <c r="V58" s="127">
        <v>0</v>
      </c>
      <c r="W58" s="127">
        <v>0</v>
      </c>
      <c r="X58" s="129">
        <v>0</v>
      </c>
      <c r="Y58" s="129">
        <v>0</v>
      </c>
      <c r="Z58" s="127"/>
      <c r="AA58" s="127"/>
      <c r="AB58" s="127"/>
      <c r="AC58" s="127"/>
      <c r="AD58" s="127"/>
      <c r="AE58" s="127"/>
      <c r="AF58" s="127"/>
    </row>
    <row r="59" spans="1:32" ht="15" customHeight="1" x14ac:dyDescent="0.25">
      <c r="A59" s="3"/>
      <c r="B59" s="3"/>
      <c r="C59" s="3"/>
      <c r="D59" s="10"/>
      <c r="E59" s="8"/>
      <c r="S59" s="127" t="s">
        <v>54</v>
      </c>
      <c r="T59" s="127"/>
      <c r="U59" s="127">
        <v>0</v>
      </c>
      <c r="V59" s="127">
        <v>0</v>
      </c>
      <c r="W59" s="127">
        <v>0</v>
      </c>
      <c r="X59" s="129">
        <v>0</v>
      </c>
      <c r="Y59" s="129">
        <v>0</v>
      </c>
      <c r="Z59" s="127"/>
      <c r="AA59" s="127"/>
      <c r="AB59" s="127"/>
      <c r="AC59" s="127"/>
      <c r="AD59" s="127"/>
      <c r="AE59" s="127"/>
      <c r="AF59" s="127"/>
    </row>
    <row r="60" spans="1:32" ht="15" customHeight="1" x14ac:dyDescent="0.25">
      <c r="A60" s="3"/>
      <c r="B60" s="3"/>
      <c r="C60" s="3"/>
      <c r="D60" s="10"/>
      <c r="E60" s="8"/>
      <c r="S60" s="127" t="s">
        <v>55</v>
      </c>
      <c r="T60" s="127"/>
      <c r="U60" s="127">
        <v>0</v>
      </c>
      <c r="V60" s="127">
        <v>0</v>
      </c>
      <c r="W60" s="127">
        <v>0</v>
      </c>
      <c r="X60" s="129">
        <v>0</v>
      </c>
      <c r="Y60" s="129">
        <v>0</v>
      </c>
      <c r="Z60" s="127"/>
      <c r="AA60" s="127"/>
      <c r="AB60" s="127"/>
      <c r="AC60" s="127"/>
      <c r="AD60" s="127"/>
      <c r="AE60" s="127"/>
      <c r="AF60" s="127"/>
    </row>
    <row r="61" spans="1:32" ht="15" customHeight="1" x14ac:dyDescent="0.25">
      <c r="S61" s="127" t="s">
        <v>56</v>
      </c>
      <c r="T61" s="127"/>
      <c r="U61" s="127">
        <v>0</v>
      </c>
      <c r="V61" s="127">
        <v>0</v>
      </c>
      <c r="W61" s="127">
        <v>0</v>
      </c>
      <c r="X61" s="129">
        <v>145</v>
      </c>
      <c r="Y61" s="129">
        <v>174</v>
      </c>
      <c r="Z61" s="127"/>
      <c r="AA61" s="127"/>
      <c r="AB61" s="127"/>
      <c r="AC61" s="127"/>
      <c r="AD61" s="127"/>
      <c r="AE61" s="127"/>
      <c r="AF61" s="127"/>
    </row>
    <row r="62" spans="1:32" x14ac:dyDescent="0.25">
      <c r="S62" s="127" t="s">
        <v>57</v>
      </c>
      <c r="T62" s="127"/>
      <c r="U62" s="127"/>
      <c r="V62" s="127"/>
      <c r="W62" s="127"/>
      <c r="X62" s="129"/>
      <c r="Y62" s="129"/>
      <c r="Z62" s="127"/>
      <c r="AA62" s="127"/>
      <c r="AB62" s="127"/>
      <c r="AC62" s="127"/>
      <c r="AD62" s="127"/>
      <c r="AE62" s="127"/>
      <c r="AF62" s="127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7" t="s">
        <v>39</v>
      </c>
      <c r="T63" s="127"/>
      <c r="U63" s="127">
        <v>0</v>
      </c>
      <c r="V63" s="127">
        <v>0</v>
      </c>
      <c r="W63" s="127">
        <v>0</v>
      </c>
      <c r="X63" s="129">
        <v>0</v>
      </c>
      <c r="Y63" s="129">
        <v>0</v>
      </c>
      <c r="Z63" s="127"/>
      <c r="AA63" s="127"/>
      <c r="AB63" s="127"/>
      <c r="AC63" s="127"/>
      <c r="AD63" s="127"/>
      <c r="AE63" s="127"/>
      <c r="AF63" s="127"/>
    </row>
    <row r="64" spans="1:32" ht="15.75" customHeight="1" x14ac:dyDescent="0.25">
      <c r="A64" s="90" t="str">
        <f>"Number of employed persons per occupation of main job by sex in "&amp;'Table 13.13'!S1&amp;" ("&amp;'Table 13.13'!Y2&amp;") *"</f>
        <v>Number of employed persons per occupation of main job by sex in Tiwi Islands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7" t="s">
        <v>40</v>
      </c>
      <c r="T64" s="127"/>
      <c r="U64" s="127">
        <v>0</v>
      </c>
      <c r="V64" s="127">
        <v>0</v>
      </c>
      <c r="W64" s="127">
        <v>0</v>
      </c>
      <c r="X64" s="129">
        <v>0</v>
      </c>
      <c r="Y64" s="129">
        <v>0</v>
      </c>
      <c r="Z64" s="127"/>
      <c r="AA64" s="127"/>
      <c r="AB64" s="127"/>
      <c r="AC64" s="127"/>
      <c r="AD64" s="127"/>
      <c r="AE64" s="127"/>
      <c r="AF64" s="127"/>
    </row>
    <row r="65" spans="19:32" x14ac:dyDescent="0.25">
      <c r="S65" s="127" t="s">
        <v>41</v>
      </c>
      <c r="T65" s="127"/>
      <c r="U65" s="127">
        <v>0</v>
      </c>
      <c r="V65" s="127">
        <v>0</v>
      </c>
      <c r="W65" s="127">
        <v>0</v>
      </c>
      <c r="X65" s="129">
        <v>10</v>
      </c>
      <c r="Y65" s="129">
        <v>11</v>
      </c>
      <c r="Z65" s="127"/>
      <c r="AA65" s="127"/>
      <c r="AB65" s="127"/>
      <c r="AC65" s="127"/>
      <c r="AD65" s="127"/>
      <c r="AE65" s="127"/>
      <c r="AF65" s="127"/>
    </row>
    <row r="66" spans="19:32" x14ac:dyDescent="0.25">
      <c r="S66" s="127" t="s">
        <v>42</v>
      </c>
      <c r="T66" s="127"/>
      <c r="U66" s="127">
        <v>0</v>
      </c>
      <c r="V66" s="127">
        <v>0</v>
      </c>
      <c r="W66" s="127">
        <v>0</v>
      </c>
      <c r="X66" s="129">
        <v>19</v>
      </c>
      <c r="Y66" s="129">
        <v>11</v>
      </c>
      <c r="Z66" s="127"/>
      <c r="AA66" s="127"/>
      <c r="AB66" s="127"/>
      <c r="AC66" s="127"/>
      <c r="AD66" s="127"/>
      <c r="AE66" s="127"/>
      <c r="AF66" s="127"/>
    </row>
    <row r="67" spans="19:32" x14ac:dyDescent="0.25">
      <c r="S67" s="127" t="s">
        <v>43</v>
      </c>
      <c r="T67" s="127"/>
      <c r="U67" s="127">
        <v>0</v>
      </c>
      <c r="V67" s="127">
        <v>0</v>
      </c>
      <c r="W67" s="127">
        <v>0</v>
      </c>
      <c r="X67" s="129">
        <v>16</v>
      </c>
      <c r="Y67" s="129">
        <v>20</v>
      </c>
      <c r="Z67" s="127"/>
      <c r="AA67" s="127"/>
      <c r="AB67" s="127"/>
      <c r="AC67" s="127"/>
      <c r="AD67" s="127"/>
      <c r="AE67" s="127"/>
      <c r="AF67" s="127"/>
    </row>
    <row r="68" spans="19:32" x14ac:dyDescent="0.25">
      <c r="S68" s="127" t="s">
        <v>44</v>
      </c>
      <c r="T68" s="127"/>
      <c r="U68" s="127">
        <v>0</v>
      </c>
      <c r="V68" s="127">
        <v>0</v>
      </c>
      <c r="W68" s="127">
        <v>0</v>
      </c>
      <c r="X68" s="129">
        <v>18</v>
      </c>
      <c r="Y68" s="129">
        <v>18</v>
      </c>
      <c r="Z68" s="127"/>
      <c r="AA68" s="127"/>
      <c r="AB68" s="127"/>
      <c r="AC68" s="127"/>
      <c r="AD68" s="127"/>
      <c r="AE68" s="127"/>
      <c r="AF68" s="127"/>
    </row>
    <row r="69" spans="19:32" x14ac:dyDescent="0.25">
      <c r="S69" s="127" t="s">
        <v>45</v>
      </c>
      <c r="T69" s="127"/>
      <c r="U69" s="127">
        <v>0</v>
      </c>
      <c r="V69" s="127">
        <v>0</v>
      </c>
      <c r="W69" s="127">
        <v>0</v>
      </c>
      <c r="X69" s="129">
        <v>16</v>
      </c>
      <c r="Y69" s="129">
        <v>15</v>
      </c>
      <c r="Z69" s="127"/>
      <c r="AA69" s="127"/>
      <c r="AB69" s="127"/>
      <c r="AC69" s="127"/>
      <c r="AD69" s="127"/>
      <c r="AE69" s="127"/>
      <c r="AF69" s="127"/>
    </row>
    <row r="70" spans="19:32" x14ac:dyDescent="0.25">
      <c r="S70" s="127" t="s">
        <v>46</v>
      </c>
      <c r="T70" s="127"/>
      <c r="U70" s="127">
        <v>0</v>
      </c>
      <c r="V70" s="127">
        <v>0</v>
      </c>
      <c r="W70" s="127">
        <v>0</v>
      </c>
      <c r="X70" s="129">
        <v>18</v>
      </c>
      <c r="Y70" s="129">
        <v>11</v>
      </c>
      <c r="Z70" s="127"/>
      <c r="AA70" s="127"/>
      <c r="AB70" s="127"/>
      <c r="AC70" s="127"/>
      <c r="AD70" s="127"/>
      <c r="AE70" s="127"/>
      <c r="AF70" s="127"/>
    </row>
    <row r="71" spans="19:32" x14ac:dyDescent="0.25">
      <c r="S71" s="127" t="s">
        <v>47</v>
      </c>
      <c r="T71" s="127"/>
      <c r="U71" s="127">
        <v>0</v>
      </c>
      <c r="V71" s="127">
        <v>0</v>
      </c>
      <c r="W71" s="127">
        <v>0</v>
      </c>
      <c r="X71" s="129">
        <v>22</v>
      </c>
      <c r="Y71" s="129">
        <v>20</v>
      </c>
      <c r="Z71" s="127"/>
      <c r="AA71" s="127"/>
      <c r="AB71" s="127"/>
      <c r="AC71" s="127"/>
      <c r="AD71" s="127"/>
      <c r="AE71" s="127"/>
      <c r="AF71" s="127"/>
    </row>
    <row r="72" spans="19:32" x14ac:dyDescent="0.25">
      <c r="S72" s="127" t="s">
        <v>48</v>
      </c>
      <c r="T72" s="127"/>
      <c r="U72" s="127">
        <v>0</v>
      </c>
      <c r="V72" s="127">
        <v>0</v>
      </c>
      <c r="W72" s="127">
        <v>0</v>
      </c>
      <c r="X72" s="129">
        <v>21</v>
      </c>
      <c r="Y72" s="129">
        <v>22</v>
      </c>
      <c r="Z72" s="127"/>
      <c r="AA72" s="127"/>
      <c r="AB72" s="127"/>
      <c r="AC72" s="127"/>
      <c r="AD72" s="127"/>
      <c r="AE72" s="127"/>
      <c r="AF72" s="127"/>
    </row>
    <row r="73" spans="19:32" x14ac:dyDescent="0.25">
      <c r="S73" s="127" t="s">
        <v>49</v>
      </c>
      <c r="T73" s="127"/>
      <c r="U73" s="127">
        <v>0</v>
      </c>
      <c r="V73" s="127">
        <v>0</v>
      </c>
      <c r="W73" s="127">
        <v>0</v>
      </c>
      <c r="X73" s="129">
        <v>14</v>
      </c>
      <c r="Y73" s="129">
        <v>13</v>
      </c>
      <c r="Z73" s="127"/>
      <c r="AA73" s="127"/>
      <c r="AB73" s="127"/>
      <c r="AC73" s="127"/>
      <c r="AD73" s="127"/>
      <c r="AE73" s="127"/>
      <c r="AF73" s="127"/>
    </row>
    <row r="74" spans="19:32" x14ac:dyDescent="0.25">
      <c r="S74" s="127" t="s">
        <v>50</v>
      </c>
      <c r="T74" s="127"/>
      <c r="U74" s="127">
        <v>0</v>
      </c>
      <c r="V74" s="127">
        <v>0</v>
      </c>
      <c r="W74" s="127">
        <v>0</v>
      </c>
      <c r="X74" s="129">
        <v>9</v>
      </c>
      <c r="Y74" s="129">
        <v>10</v>
      </c>
      <c r="Z74" s="127"/>
      <c r="AA74" s="127"/>
      <c r="AB74" s="127"/>
      <c r="AC74" s="127"/>
      <c r="AD74" s="127"/>
      <c r="AE74" s="127"/>
      <c r="AF74" s="127"/>
    </row>
    <row r="75" spans="19:32" x14ac:dyDescent="0.25">
      <c r="S75" s="127" t="s">
        <v>51</v>
      </c>
      <c r="T75" s="127"/>
      <c r="U75" s="127">
        <v>0</v>
      </c>
      <c r="V75" s="127">
        <v>0</v>
      </c>
      <c r="W75" s="127">
        <v>0</v>
      </c>
      <c r="X75" s="129">
        <v>0</v>
      </c>
      <c r="Y75" s="129">
        <v>5</v>
      </c>
      <c r="Z75" s="127"/>
      <c r="AA75" s="127"/>
      <c r="AB75" s="127"/>
      <c r="AC75" s="127"/>
      <c r="AD75" s="127"/>
      <c r="AE75" s="127"/>
      <c r="AF75" s="127"/>
    </row>
    <row r="76" spans="19:32" x14ac:dyDescent="0.25">
      <c r="S76" s="127" t="s">
        <v>52</v>
      </c>
      <c r="T76" s="127"/>
      <c r="U76" s="127">
        <v>0</v>
      </c>
      <c r="V76" s="127">
        <v>0</v>
      </c>
      <c r="W76" s="127">
        <v>0</v>
      </c>
      <c r="X76" s="129">
        <v>0</v>
      </c>
      <c r="Y76" s="129">
        <v>0</v>
      </c>
      <c r="Z76" s="127"/>
      <c r="AA76" s="127"/>
      <c r="AB76" s="127"/>
      <c r="AC76" s="127"/>
      <c r="AD76" s="127"/>
      <c r="AE76" s="127"/>
      <c r="AF76" s="127"/>
    </row>
    <row r="77" spans="19:32" x14ac:dyDescent="0.25">
      <c r="S77" s="127" t="s">
        <v>53</v>
      </c>
      <c r="T77" s="127"/>
      <c r="U77" s="127">
        <v>0</v>
      </c>
      <c r="V77" s="127">
        <v>0</v>
      </c>
      <c r="W77" s="127">
        <v>0</v>
      </c>
      <c r="X77" s="129">
        <v>0</v>
      </c>
      <c r="Y77" s="129">
        <v>0</v>
      </c>
      <c r="Z77" s="127"/>
      <c r="AA77" s="127"/>
      <c r="AB77" s="127"/>
      <c r="AC77" s="127"/>
      <c r="AD77" s="127"/>
      <c r="AE77" s="127"/>
      <c r="AF77" s="127"/>
    </row>
    <row r="78" spans="19:32" x14ac:dyDescent="0.25">
      <c r="S78" s="127" t="s">
        <v>54</v>
      </c>
      <c r="T78" s="127"/>
      <c r="U78" s="127">
        <v>0</v>
      </c>
      <c r="V78" s="127">
        <v>0</v>
      </c>
      <c r="W78" s="127">
        <v>0</v>
      </c>
      <c r="X78" s="129">
        <v>0</v>
      </c>
      <c r="Y78" s="129">
        <v>0</v>
      </c>
      <c r="Z78" s="127"/>
      <c r="AA78" s="127"/>
      <c r="AB78" s="127"/>
      <c r="AC78" s="127"/>
      <c r="AD78" s="127"/>
      <c r="AE78" s="127"/>
      <c r="AF78" s="127"/>
    </row>
    <row r="79" spans="19:32" x14ac:dyDescent="0.25">
      <c r="S79" s="127" t="s">
        <v>55</v>
      </c>
      <c r="T79" s="127"/>
      <c r="U79" s="127">
        <v>0</v>
      </c>
      <c r="V79" s="127">
        <v>0</v>
      </c>
      <c r="W79" s="127">
        <v>0</v>
      </c>
      <c r="X79" s="129">
        <v>0</v>
      </c>
      <c r="Y79" s="129">
        <v>0</v>
      </c>
      <c r="Z79" s="127"/>
      <c r="AA79" s="127"/>
      <c r="AB79" s="127"/>
      <c r="AC79" s="127"/>
      <c r="AD79" s="127"/>
      <c r="AE79" s="127"/>
      <c r="AF79" s="127"/>
    </row>
    <row r="80" spans="19:32" x14ac:dyDescent="0.25">
      <c r="S80" s="127" t="s">
        <v>56</v>
      </c>
      <c r="T80" s="127"/>
      <c r="U80" s="127">
        <v>0</v>
      </c>
      <c r="V80" s="127">
        <v>0</v>
      </c>
      <c r="W80" s="127">
        <v>0</v>
      </c>
      <c r="X80" s="129">
        <v>154</v>
      </c>
      <c r="Y80" s="129">
        <v>153</v>
      </c>
      <c r="Z80" s="127"/>
      <c r="AA80" s="127"/>
      <c r="AB80" s="127"/>
      <c r="AC80" s="127"/>
      <c r="AD80" s="127"/>
      <c r="AE80" s="127"/>
      <c r="AF80" s="127"/>
    </row>
    <row r="81" spans="1:32" x14ac:dyDescent="0.25">
      <c r="S81" s="127" t="s">
        <v>58</v>
      </c>
      <c r="T81" s="127"/>
      <c r="U81" s="127"/>
      <c r="V81" s="127"/>
      <c r="W81" s="127"/>
      <c r="X81" s="129"/>
      <c r="Y81" s="129"/>
      <c r="Z81" s="127"/>
      <c r="AA81" s="127"/>
      <c r="AB81" s="127"/>
      <c r="AC81" s="127"/>
      <c r="AD81" s="127"/>
      <c r="AE81" s="127"/>
      <c r="AF81" s="127"/>
    </row>
    <row r="82" spans="1:32" ht="15.75" customHeight="1" x14ac:dyDescent="0.25">
      <c r="A82" s="93"/>
      <c r="B82" s="93"/>
      <c r="C82" s="120" t="str">
        <f>'Table 13.13'!S1</f>
        <v>Tiwi Islands</v>
      </c>
      <c r="D82" s="120"/>
      <c r="E82" s="120"/>
      <c r="F82" s="120"/>
      <c r="G82" s="120"/>
      <c r="H82" s="94"/>
      <c r="I82" s="94"/>
      <c r="J82" s="121" t="str">
        <f>'State data for spotlight'!A1</f>
        <v>Northern Territory</v>
      </c>
      <c r="K82" s="121"/>
      <c r="L82" s="121"/>
      <c r="M82" s="121"/>
      <c r="N82" s="121"/>
      <c r="O82" s="121"/>
      <c r="S82" s="127" t="s">
        <v>38</v>
      </c>
      <c r="T82" s="127"/>
      <c r="U82" s="127"/>
      <c r="V82" s="127"/>
      <c r="W82" s="127"/>
      <c r="X82" s="129"/>
      <c r="Y82" s="129"/>
      <c r="Z82" s="127"/>
      <c r="AA82" s="127"/>
      <c r="AB82" s="127"/>
      <c r="AC82" s="127"/>
      <c r="AD82" s="127"/>
      <c r="AE82" s="127"/>
      <c r="AF82" s="127"/>
    </row>
    <row r="83" spans="1:32" ht="15" customHeight="1" x14ac:dyDescent="0.25">
      <c r="A83" s="93"/>
      <c r="B83" s="93"/>
      <c r="C83" s="95"/>
      <c r="D83" s="122" t="s">
        <v>2</v>
      </c>
      <c r="E83" s="122"/>
      <c r="F83" s="122" t="s">
        <v>2</v>
      </c>
      <c r="G83" s="122"/>
      <c r="H83" s="95"/>
      <c r="I83" s="95"/>
      <c r="J83" s="95"/>
      <c r="K83" s="95"/>
      <c r="L83" s="122" t="s">
        <v>2</v>
      </c>
      <c r="M83" s="122"/>
      <c r="N83" s="122" t="s">
        <v>2</v>
      </c>
      <c r="O83" s="122"/>
      <c r="S83" s="127" t="s">
        <v>59</v>
      </c>
      <c r="T83" s="127"/>
      <c r="U83" s="127">
        <v>0</v>
      </c>
      <c r="V83" s="127">
        <v>0</v>
      </c>
      <c r="W83" s="127">
        <v>0</v>
      </c>
      <c r="X83" s="129">
        <v>8</v>
      </c>
      <c r="Y83" s="129">
        <v>6</v>
      </c>
      <c r="Z83" s="127"/>
      <c r="AA83" s="127"/>
      <c r="AB83" s="127"/>
      <c r="AC83" s="127"/>
      <c r="AD83" s="127"/>
      <c r="AE83" s="127"/>
      <c r="AF83" s="127"/>
    </row>
    <row r="84" spans="1:32" ht="15" customHeight="1" x14ac:dyDescent="0.25">
      <c r="A84" s="93"/>
      <c r="B84" s="93"/>
      <c r="C84" s="113" t="s">
        <v>3</v>
      </c>
      <c r="D84" s="122" t="s">
        <v>4</v>
      </c>
      <c r="E84" s="122"/>
      <c r="F84" s="122" t="s">
        <v>114</v>
      </c>
      <c r="G84" s="122"/>
      <c r="H84" s="95"/>
      <c r="I84" s="95"/>
      <c r="J84" s="95"/>
      <c r="K84" s="113" t="s">
        <v>3</v>
      </c>
      <c r="L84" s="122" t="s">
        <v>4</v>
      </c>
      <c r="M84" s="122"/>
      <c r="N84" s="122" t="s">
        <v>114</v>
      </c>
      <c r="O84" s="122"/>
      <c r="S84" s="127" t="s">
        <v>60</v>
      </c>
      <c r="T84" s="127"/>
      <c r="U84" s="127">
        <v>0</v>
      </c>
      <c r="V84" s="127">
        <v>0</v>
      </c>
      <c r="W84" s="127">
        <v>0</v>
      </c>
      <c r="X84" s="129">
        <v>6</v>
      </c>
      <c r="Y84" s="129">
        <v>10</v>
      </c>
      <c r="Z84" s="127"/>
      <c r="AA84" s="127"/>
      <c r="AB84" s="127"/>
      <c r="AC84" s="127"/>
      <c r="AD84" s="127"/>
      <c r="AE84" s="127"/>
      <c r="AF84" s="127"/>
    </row>
    <row r="85" spans="1:32" ht="15" customHeight="1" x14ac:dyDescent="0.25">
      <c r="A85" s="96" t="s">
        <v>5</v>
      </c>
      <c r="B85" s="96"/>
      <c r="C85" s="111" t="str">
        <f>'Table 13.13'!AA4</f>
        <v>327</v>
      </c>
      <c r="D85" s="97">
        <f>'Table 13.13'!AC4</f>
        <v>0.10472972972972983</v>
      </c>
      <c r="E85" s="98">
        <f>'Table 13.13'!AC4</f>
        <v>0.10472972972972983</v>
      </c>
      <c r="F85" s="97">
        <f>'Table 13.13'!AE4</f>
        <v>-0.33939393939393936</v>
      </c>
      <c r="G85" s="98">
        <f>'Table 13.13'!AE4</f>
        <v>-0.33939393939393936</v>
      </c>
      <c r="H85" s="112"/>
      <c r="I85" s="112"/>
      <c r="J85" s="124" t="str">
        <f>'State data for spotlight'!I4</f>
        <v>209,690</v>
      </c>
      <c r="K85" s="124"/>
      <c r="L85" s="97">
        <f>'State data for spotlight'!K4</f>
        <v>1.0515257243094212E-2</v>
      </c>
      <c r="M85" s="98">
        <f>'State data for spotlight'!K4</f>
        <v>1.0515257243094212E-2</v>
      </c>
      <c r="N85" s="97">
        <f>'State data for spotlight'!M4</f>
        <v>3.2350494045362499E-2</v>
      </c>
      <c r="O85" s="98">
        <f>'State data for spotlight'!M4</f>
        <v>3.2350494045362499E-2</v>
      </c>
      <c r="S85" s="127" t="s">
        <v>61</v>
      </c>
      <c r="T85" s="127"/>
      <c r="U85" s="127">
        <v>0</v>
      </c>
      <c r="V85" s="127">
        <v>0</v>
      </c>
      <c r="W85" s="127">
        <v>0</v>
      </c>
      <c r="X85" s="129">
        <v>14</v>
      </c>
      <c r="Y85" s="129">
        <v>20</v>
      </c>
      <c r="Z85" s="127"/>
      <c r="AA85" s="127"/>
      <c r="AB85" s="127"/>
      <c r="AC85" s="127"/>
      <c r="AD85" s="127"/>
      <c r="AE85" s="127"/>
      <c r="AF85" s="127"/>
    </row>
    <row r="86" spans="1:32" ht="15" customHeight="1" x14ac:dyDescent="0.25">
      <c r="A86" s="99" t="s">
        <v>6</v>
      </c>
      <c r="B86" s="96"/>
      <c r="C86" s="111" t="str">
        <f>'Table 13.13'!AA5</f>
        <v>174</v>
      </c>
      <c r="D86" s="97">
        <f>'Table 13.13'!AC5</f>
        <v>0.23404255319148937</v>
      </c>
      <c r="E86" s="98">
        <f>'Table 13.13'!AC5</f>
        <v>0.23404255319148937</v>
      </c>
      <c r="F86" s="97">
        <f>'Table 13.13'!AE5</f>
        <v>-0.38947368421052631</v>
      </c>
      <c r="G86" s="98">
        <f>'Table 13.13'!AE5</f>
        <v>-0.38947368421052631</v>
      </c>
      <c r="H86" s="112"/>
      <c r="I86" s="112"/>
      <c r="J86" s="124" t="str">
        <f>'State data for spotlight'!I5</f>
        <v>110,876</v>
      </c>
      <c r="K86" s="124"/>
      <c r="L86" s="97">
        <f>'State data for spotlight'!K5</f>
        <v>3.0577719879136822E-3</v>
      </c>
      <c r="M86" s="98">
        <f>'State data for spotlight'!K5</f>
        <v>3.0577719879136822E-3</v>
      </c>
      <c r="N86" s="97">
        <f>'State data for spotlight'!M5</f>
        <v>3.6795990312415316E-2</v>
      </c>
      <c r="O86" s="98">
        <f>'State data for spotlight'!M5</f>
        <v>3.6795990312415316E-2</v>
      </c>
      <c r="S86" s="127" t="s">
        <v>62</v>
      </c>
      <c r="T86" s="127"/>
      <c r="U86" s="127">
        <v>0</v>
      </c>
      <c r="V86" s="127">
        <v>0</v>
      </c>
      <c r="W86" s="127">
        <v>0</v>
      </c>
      <c r="X86" s="129">
        <v>26</v>
      </c>
      <c r="Y86" s="129">
        <v>29</v>
      </c>
      <c r="Z86" s="127"/>
      <c r="AA86" s="127"/>
      <c r="AB86" s="127"/>
      <c r="AC86" s="127"/>
      <c r="AD86" s="127"/>
      <c r="AE86" s="127"/>
      <c r="AF86" s="127"/>
    </row>
    <row r="87" spans="1:32" ht="15" customHeight="1" x14ac:dyDescent="0.25">
      <c r="A87" s="99" t="s">
        <v>7</v>
      </c>
      <c r="B87" s="96"/>
      <c r="C87" s="111" t="str">
        <f>'Table 13.13'!AA6</f>
        <v>153</v>
      </c>
      <c r="D87" s="97">
        <f>'Table 13.13'!AC6</f>
        <v>-3.7735849056603765E-2</v>
      </c>
      <c r="E87" s="98">
        <f>'Table 13.13'!AC6</f>
        <v>-3.7735849056603765E-2</v>
      </c>
      <c r="F87" s="97">
        <f>'Table 13.13'!AE6</f>
        <v>-0.29166666666666663</v>
      </c>
      <c r="G87" s="98">
        <f>'Table 13.13'!AE6</f>
        <v>-0.29166666666666663</v>
      </c>
      <c r="H87" s="112"/>
      <c r="I87" s="112"/>
      <c r="J87" s="124" t="str">
        <f>'State data for spotlight'!I6</f>
        <v>98,814</v>
      </c>
      <c r="K87" s="124"/>
      <c r="L87" s="97">
        <f>'State data for spotlight'!K6</f>
        <v>1.9026699254400814E-2</v>
      </c>
      <c r="M87" s="98">
        <f>'State data for spotlight'!K6</f>
        <v>1.9026699254400814E-2</v>
      </c>
      <c r="N87" s="97">
        <f>'State data for spotlight'!M6</f>
        <v>2.7407515232173774E-2</v>
      </c>
      <c r="O87" s="98">
        <f>'State data for spotlight'!M6</f>
        <v>2.7407515232173774E-2</v>
      </c>
      <c r="S87" s="127" t="s">
        <v>63</v>
      </c>
      <c r="T87" s="127"/>
      <c r="U87" s="127">
        <v>0</v>
      </c>
      <c r="V87" s="127">
        <v>0</v>
      </c>
      <c r="W87" s="127">
        <v>0</v>
      </c>
      <c r="X87" s="129">
        <v>10</v>
      </c>
      <c r="Y87" s="129">
        <v>3</v>
      </c>
      <c r="Z87" s="127"/>
      <c r="AA87" s="127"/>
      <c r="AB87" s="127"/>
      <c r="AC87" s="127"/>
      <c r="AD87" s="127"/>
      <c r="AE87" s="127"/>
      <c r="AF87" s="127"/>
    </row>
    <row r="88" spans="1:32" ht="15" customHeight="1" x14ac:dyDescent="0.25">
      <c r="A88" s="96" t="s">
        <v>8</v>
      </c>
      <c r="B88" s="96"/>
      <c r="C88" s="111" t="str">
        <f>'Table 13.13'!AA7</f>
        <v>242</v>
      </c>
      <c r="D88" s="97">
        <f>'Table 13.13'!AC7</f>
        <v>0.11009174311926606</v>
      </c>
      <c r="E88" s="98">
        <f>'Table 13.13'!AC7</f>
        <v>0.11009174311926606</v>
      </c>
      <c r="F88" s="97">
        <f>'Table 13.13'!AE7</f>
        <v>-0.3045977011494253</v>
      </c>
      <c r="G88" s="98">
        <f>'Table 13.13'!AE7</f>
        <v>-0.3045977011494253</v>
      </c>
      <c r="H88" s="112"/>
      <c r="I88" s="112"/>
      <c r="J88" s="124" t="str">
        <f>'State data for spotlight'!I7</f>
        <v>138,628</v>
      </c>
      <c r="K88" s="124"/>
      <c r="L88" s="97">
        <f>'State data for spotlight'!K7</f>
        <v>8.5850648972702892E-3</v>
      </c>
      <c r="M88" s="98">
        <f>'State data for spotlight'!K7</f>
        <v>8.5850648972702892E-3</v>
      </c>
      <c r="N88" s="97">
        <f>'State data for spotlight'!M7</f>
        <v>5.1167728237792032E-2</v>
      </c>
      <c r="O88" s="98">
        <f>'State data for spotlight'!M7</f>
        <v>5.1167728237792032E-2</v>
      </c>
      <c r="S88" s="127" t="s">
        <v>64</v>
      </c>
      <c r="T88" s="127"/>
      <c r="U88" s="127">
        <v>0</v>
      </c>
      <c r="V88" s="127">
        <v>0</v>
      </c>
      <c r="W88" s="127">
        <v>0</v>
      </c>
      <c r="X88" s="129">
        <v>5</v>
      </c>
      <c r="Y88" s="129">
        <v>0</v>
      </c>
      <c r="Z88" s="127"/>
      <c r="AA88" s="127"/>
      <c r="AB88" s="127"/>
      <c r="AC88" s="127"/>
      <c r="AD88" s="127"/>
      <c r="AE88" s="127"/>
      <c r="AF88" s="127"/>
    </row>
    <row r="89" spans="1:32" ht="15" customHeight="1" x14ac:dyDescent="0.25">
      <c r="A89" s="96" t="s">
        <v>12</v>
      </c>
      <c r="B89" s="100"/>
      <c r="C89" s="111" t="str">
        <f>'Table 13.13'!AA37</f>
        <v>201</v>
      </c>
      <c r="D89" s="97">
        <f>'Table 13.13'!AC37</f>
        <v>0.1166666666666667</v>
      </c>
      <c r="E89" s="98">
        <f>'Table 13.13'!AC37</f>
        <v>0.1166666666666667</v>
      </c>
      <c r="F89" s="97">
        <f>'Table 13.13'!AE37</f>
        <v>-0.29473684210526319</v>
      </c>
      <c r="G89" s="98">
        <f>'Table 13.13'!AE37</f>
        <v>-0.29473684210526319</v>
      </c>
      <c r="H89" s="112"/>
      <c r="I89" s="112"/>
      <c r="J89" s="125" t="str">
        <f>'State data for spotlight'!I37</f>
        <v>112,170</v>
      </c>
      <c r="K89" s="125"/>
      <c r="L89" s="97">
        <f>'State data for spotlight'!K37</f>
        <v>-4.1637443514235262E-3</v>
      </c>
      <c r="M89" s="98">
        <f>'State data for spotlight'!K37</f>
        <v>-4.1637443514235262E-3</v>
      </c>
      <c r="N89" s="97">
        <f>'State data for spotlight'!M37</f>
        <v>4.0441517484463452E-2</v>
      </c>
      <c r="O89" s="98">
        <f>'State data for spotlight'!M37</f>
        <v>4.0441517484463452E-2</v>
      </c>
      <c r="S89" s="127" t="s">
        <v>65</v>
      </c>
      <c r="T89" s="127"/>
      <c r="U89" s="127">
        <v>0</v>
      </c>
      <c r="V89" s="127">
        <v>0</v>
      </c>
      <c r="W89" s="127">
        <v>0</v>
      </c>
      <c r="X89" s="129">
        <v>0</v>
      </c>
      <c r="Y89" s="129">
        <v>7</v>
      </c>
      <c r="Z89" s="127"/>
      <c r="AA89" s="127"/>
      <c r="AB89" s="127"/>
      <c r="AC89" s="127"/>
      <c r="AD89" s="127"/>
      <c r="AE89" s="127"/>
      <c r="AF89" s="127"/>
    </row>
    <row r="90" spans="1:32" ht="15" customHeight="1" x14ac:dyDescent="0.25">
      <c r="A90" s="101" t="s">
        <v>13</v>
      </c>
      <c r="B90" s="100"/>
      <c r="C90" s="111" t="str">
        <f>'Table 13.13'!AA38</f>
        <v>41</v>
      </c>
      <c r="D90" s="97">
        <f>'Table 13.13'!AC38</f>
        <v>0.20588235294117641</v>
      </c>
      <c r="E90" s="98">
        <f>'Table 13.13'!AC38</f>
        <v>0.20588235294117641</v>
      </c>
      <c r="F90" s="97">
        <f>'Table 13.13'!AE38</f>
        <v>-0.33870967741935487</v>
      </c>
      <c r="G90" s="98">
        <f>'Table 13.13'!AE38</f>
        <v>-0.33870967741935487</v>
      </c>
      <c r="H90" s="112"/>
      <c r="I90" s="112"/>
      <c r="J90" s="125" t="str">
        <f>'State data for spotlight'!I38</f>
        <v>26,458</v>
      </c>
      <c r="K90" s="125"/>
      <c r="L90" s="97">
        <f>'State data for spotlight'!K38</f>
        <v>6.6467814099721911E-2</v>
      </c>
      <c r="M90" s="98">
        <f>'State data for spotlight'!K38</f>
        <v>6.6467814099721911E-2</v>
      </c>
      <c r="N90" s="97">
        <f>'State data for spotlight'!M38</f>
        <v>9.9210635646032497E-2</v>
      </c>
      <c r="O90" s="98">
        <f>'State data for spotlight'!M38</f>
        <v>9.9210635646032497E-2</v>
      </c>
      <c r="S90" s="127" t="s">
        <v>66</v>
      </c>
      <c r="T90" s="127"/>
      <c r="U90" s="127">
        <v>0</v>
      </c>
      <c r="V90" s="127">
        <v>0</v>
      </c>
      <c r="W90" s="127">
        <v>0</v>
      </c>
      <c r="X90" s="129">
        <v>7</v>
      </c>
      <c r="Y90" s="129">
        <v>23</v>
      </c>
      <c r="Z90" s="127"/>
      <c r="AA90" s="127"/>
      <c r="AB90" s="127"/>
      <c r="AC90" s="127"/>
      <c r="AD90" s="127"/>
      <c r="AE90" s="127"/>
      <c r="AF90" s="127"/>
    </row>
    <row r="91" spans="1:32" ht="15" customHeight="1" x14ac:dyDescent="0.25">
      <c r="A91" s="99" t="s">
        <v>93</v>
      </c>
      <c r="B91" s="100"/>
      <c r="C91" s="111" t="str">
        <f>'Table 13.13'!AA114</f>
        <v>25</v>
      </c>
      <c r="D91" s="97">
        <f>'Table 13.13'!AC114</f>
        <v>0.66666666666666674</v>
      </c>
      <c r="E91" s="98">
        <f>'Table 13.13'!AC114</f>
        <v>0.66666666666666674</v>
      </c>
      <c r="F91" s="97">
        <f>'Table 13.13'!AE114</f>
        <v>-0.44444444444444442</v>
      </c>
      <c r="G91" s="98">
        <f>'Table 13.13'!AE114</f>
        <v>-0.44444444444444442</v>
      </c>
      <c r="H91" s="112"/>
      <c r="I91" s="112"/>
      <c r="J91" s="123" t="str">
        <f>'State data for spotlight'!I55</f>
        <v>12,910</v>
      </c>
      <c r="K91" s="123"/>
      <c r="L91" s="97">
        <f>'State data for spotlight'!K55</f>
        <v>6.6677683219036554E-2</v>
      </c>
      <c r="M91" s="98">
        <f>'State data for spotlight'!K55</f>
        <v>6.6677683219036554E-2</v>
      </c>
      <c r="N91" s="97">
        <f>'State data for spotlight'!M55</f>
        <v>0.17203812982296873</v>
      </c>
      <c r="O91" s="98">
        <f>'State data for spotlight'!M55</f>
        <v>0.17203812982296873</v>
      </c>
      <c r="S91" s="127" t="s">
        <v>56</v>
      </c>
      <c r="T91" s="127"/>
      <c r="U91" s="127">
        <v>0</v>
      </c>
      <c r="V91" s="127">
        <v>0</v>
      </c>
      <c r="W91" s="127">
        <v>0</v>
      </c>
      <c r="X91" s="129">
        <v>109</v>
      </c>
      <c r="Y91" s="129">
        <v>128</v>
      </c>
      <c r="Z91" s="127"/>
      <c r="AA91" s="127"/>
      <c r="AB91" s="127"/>
      <c r="AC91" s="127"/>
      <c r="AD91" s="127"/>
      <c r="AE91" s="127"/>
      <c r="AF91" s="127"/>
    </row>
    <row r="92" spans="1:32" ht="15" customHeight="1" x14ac:dyDescent="0.25">
      <c r="A92" s="99" t="s">
        <v>94</v>
      </c>
      <c r="B92" s="100"/>
      <c r="C92" s="111" t="str">
        <f>'Table 13.13'!AA115</f>
        <v>16</v>
      </c>
      <c r="D92" s="97">
        <f>'Table 13.13'!AC115</f>
        <v>-0.23809523809523814</v>
      </c>
      <c r="E92" s="98">
        <f>'Table 13.13'!AC115</f>
        <v>-0.23809523809523814</v>
      </c>
      <c r="F92" s="97">
        <f>'Table 13.13'!AE115</f>
        <v>0</v>
      </c>
      <c r="G92" s="98">
        <f>'Table 13.13'!AE115</f>
        <v>0</v>
      </c>
      <c r="H92" s="112"/>
      <c r="I92" s="112"/>
      <c r="J92" s="123" t="str">
        <f>'State data for spotlight'!I56</f>
        <v>13,548</v>
      </c>
      <c r="K92" s="123"/>
      <c r="L92" s="97">
        <f>'State data for spotlight'!K56</f>
        <v>6.6267904926806231E-2</v>
      </c>
      <c r="M92" s="98">
        <f>'State data for spotlight'!K56</f>
        <v>6.6267904926806231E-2</v>
      </c>
      <c r="N92" s="97">
        <f>'State data for spotlight'!M56</f>
        <v>3.7763309076981999E-2</v>
      </c>
      <c r="O92" s="98">
        <f>'State data for spotlight'!M56</f>
        <v>3.7763309076981999E-2</v>
      </c>
      <c r="S92" s="127" t="s">
        <v>57</v>
      </c>
      <c r="T92" s="127"/>
      <c r="U92" s="127"/>
      <c r="V92" s="127"/>
      <c r="W92" s="127"/>
      <c r="X92" s="129"/>
      <c r="Y92" s="129"/>
      <c r="Z92" s="127"/>
      <c r="AA92" s="127"/>
      <c r="AB92" s="127"/>
      <c r="AC92" s="127"/>
      <c r="AD92" s="127"/>
      <c r="AE92" s="127"/>
      <c r="AF92" s="127"/>
    </row>
    <row r="93" spans="1:32" ht="15" customHeight="1" x14ac:dyDescent="0.25">
      <c r="A93" s="96" t="s">
        <v>117</v>
      </c>
      <c r="B93" s="96"/>
      <c r="C93" s="111" t="str">
        <f>'Table 13.13'!AA8</f>
        <v>$32,317</v>
      </c>
      <c r="D93" s="97">
        <f>'Table 13.13'!AC8</f>
        <v>8.1301472423258581E-3</v>
      </c>
      <c r="E93" s="98">
        <f>'Table 13.13'!AC8</f>
        <v>8.1301472423258581E-3</v>
      </c>
      <c r="F93" s="97">
        <f>'Table 13.13'!AE8</f>
        <v>0.1749895923283189</v>
      </c>
      <c r="G93" s="98">
        <f>'Table 13.13'!AE8</f>
        <v>0.1749895923283189</v>
      </c>
      <c r="H93" s="112"/>
      <c r="I93" s="112"/>
      <c r="J93" s="112"/>
      <c r="K93" s="111" t="str">
        <f>'State data for spotlight'!I8</f>
        <v>$47,367</v>
      </c>
      <c r="L93" s="97">
        <f>'State data for spotlight'!K8</f>
        <v>-1.4136789390726823E-2</v>
      </c>
      <c r="M93" s="98">
        <f>'State data for spotlight'!K8</f>
        <v>-1.4136789390726823E-2</v>
      </c>
      <c r="N93" s="97">
        <f>'State data for spotlight'!M8</f>
        <v>0.12722329311534719</v>
      </c>
      <c r="O93" s="98">
        <f>'State data for spotlight'!M8</f>
        <v>0.12722329311534719</v>
      </c>
      <c r="S93" s="127" t="s">
        <v>59</v>
      </c>
      <c r="T93" s="127"/>
      <c r="U93" s="127">
        <v>0</v>
      </c>
      <c r="V93" s="127">
        <v>0</v>
      </c>
      <c r="W93" s="127">
        <v>0</v>
      </c>
      <c r="X93" s="129">
        <v>9</v>
      </c>
      <c r="Y93" s="129">
        <v>10</v>
      </c>
      <c r="Z93" s="127"/>
      <c r="AA93" s="127"/>
      <c r="AB93" s="127"/>
      <c r="AC93" s="127"/>
      <c r="AD93" s="127"/>
      <c r="AE93" s="127"/>
      <c r="AF93" s="127"/>
    </row>
    <row r="94" spans="1:32" ht="15" customHeight="1" x14ac:dyDescent="0.25">
      <c r="A94" s="96" t="s">
        <v>9</v>
      </c>
      <c r="B94" s="96"/>
      <c r="C94" s="111" t="str">
        <f>'Table 13.13'!AA9</f>
        <v>$10.0 mil</v>
      </c>
      <c r="D94" s="97">
        <f>'Table 13.13'!AC9</f>
        <v>0.19224812920713341</v>
      </c>
      <c r="E94" s="98">
        <f>'Table 13.13'!AC9</f>
        <v>0.19224812920713341</v>
      </c>
      <c r="F94" s="97">
        <f>'Table 13.13'!AE9</f>
        <v>-0.1252805218372236</v>
      </c>
      <c r="G94" s="98">
        <f>'Table 13.13'!AE9</f>
        <v>-0.1252805218372236</v>
      </c>
      <c r="H94" s="112"/>
      <c r="I94" s="112"/>
      <c r="J94" s="112"/>
      <c r="K94" s="111" t="str">
        <f>'State data for spotlight'!I9</f>
        <v>$8.9 bil</v>
      </c>
      <c r="L94" s="97">
        <f>'State data for spotlight'!K9</f>
        <v>8.9265333025223548E-3</v>
      </c>
      <c r="M94" s="98">
        <f>'State data for spotlight'!K9</f>
        <v>8.9265333025223548E-3</v>
      </c>
      <c r="N94" s="97">
        <f>'State data for spotlight'!M9</f>
        <v>0.24800968989819316</v>
      </c>
      <c r="O94" s="98">
        <f>'State data for spotlight'!M9</f>
        <v>0.24800968989819316</v>
      </c>
      <c r="S94" s="127" t="s">
        <v>60</v>
      </c>
      <c r="T94" s="127"/>
      <c r="U94" s="127">
        <v>0</v>
      </c>
      <c r="V94" s="127">
        <v>0</v>
      </c>
      <c r="W94" s="127">
        <v>0</v>
      </c>
      <c r="X94" s="129">
        <v>19</v>
      </c>
      <c r="Y94" s="129">
        <v>16</v>
      </c>
      <c r="Z94" s="127"/>
      <c r="AA94" s="127"/>
      <c r="AB94" s="127"/>
      <c r="AC94" s="127"/>
      <c r="AD94" s="127"/>
      <c r="AE94" s="127"/>
      <c r="AF94" s="127"/>
    </row>
    <row r="95" spans="1:32" ht="15" customHeight="1" x14ac:dyDescent="0.25">
      <c r="S95" s="127" t="s">
        <v>61</v>
      </c>
      <c r="T95" s="127"/>
      <c r="U95" s="127">
        <v>0</v>
      </c>
      <c r="V95" s="127">
        <v>0</v>
      </c>
      <c r="W95" s="127">
        <v>0</v>
      </c>
      <c r="X95" s="129">
        <v>0</v>
      </c>
      <c r="Y95" s="129">
        <v>0</v>
      </c>
      <c r="Z95" s="127"/>
      <c r="AA95" s="127"/>
      <c r="AB95" s="127"/>
      <c r="AC95" s="127"/>
      <c r="AD95" s="127"/>
      <c r="AE95" s="127"/>
      <c r="AF95" s="127"/>
    </row>
    <row r="96" spans="1:32" ht="15" customHeight="1" x14ac:dyDescent="0.25">
      <c r="A96" s="27" t="s">
        <v>118</v>
      </c>
      <c r="S96" s="127" t="s">
        <v>62</v>
      </c>
      <c r="T96" s="127"/>
      <c r="U96" s="127">
        <v>0</v>
      </c>
      <c r="V96" s="127">
        <v>0</v>
      </c>
      <c r="W96" s="127">
        <v>0</v>
      </c>
      <c r="X96" s="129">
        <v>36</v>
      </c>
      <c r="Y96" s="129">
        <v>36</v>
      </c>
      <c r="Z96" s="127"/>
      <c r="AA96" s="127"/>
      <c r="AB96" s="127"/>
      <c r="AC96" s="127"/>
      <c r="AD96" s="127"/>
      <c r="AE96" s="127"/>
      <c r="AF96" s="127"/>
    </row>
    <row r="97" spans="1:32" ht="15" customHeight="1" x14ac:dyDescent="0.25">
      <c r="A97" s="110" t="s">
        <v>106</v>
      </c>
      <c r="S97" s="127" t="s">
        <v>63</v>
      </c>
      <c r="T97" s="127"/>
      <c r="U97" s="127">
        <v>0</v>
      </c>
      <c r="V97" s="127">
        <v>0</v>
      </c>
      <c r="W97" s="127">
        <v>0</v>
      </c>
      <c r="X97" s="129">
        <v>19</v>
      </c>
      <c r="Y97" s="129">
        <v>26</v>
      </c>
      <c r="Z97" s="127"/>
      <c r="AA97" s="127"/>
      <c r="AB97" s="127"/>
      <c r="AC97" s="127"/>
      <c r="AD97" s="127"/>
      <c r="AE97" s="127"/>
      <c r="AF97" s="127"/>
    </row>
    <row r="98" spans="1:32" ht="15" customHeight="1" x14ac:dyDescent="0.25">
      <c r="S98" s="127" t="s">
        <v>64</v>
      </c>
      <c r="T98" s="127"/>
      <c r="U98" s="127">
        <v>0</v>
      </c>
      <c r="V98" s="127">
        <v>0</v>
      </c>
      <c r="W98" s="127">
        <v>0</v>
      </c>
      <c r="X98" s="129">
        <v>8</v>
      </c>
      <c r="Y98" s="129">
        <v>6</v>
      </c>
      <c r="Z98" s="127"/>
      <c r="AA98" s="127"/>
      <c r="AB98" s="127"/>
      <c r="AC98" s="127"/>
      <c r="AD98" s="127"/>
      <c r="AE98" s="127"/>
      <c r="AF98" s="127"/>
    </row>
    <row r="99" spans="1:32" ht="15" customHeight="1" x14ac:dyDescent="0.25">
      <c r="S99" s="127" t="s">
        <v>65</v>
      </c>
      <c r="T99" s="127"/>
      <c r="U99" s="127">
        <v>0</v>
      </c>
      <c r="V99" s="127">
        <v>0</v>
      </c>
      <c r="W99" s="127">
        <v>0</v>
      </c>
      <c r="X99" s="129">
        <v>0</v>
      </c>
      <c r="Y99" s="129">
        <v>0</v>
      </c>
      <c r="Z99" s="127"/>
      <c r="AA99" s="127"/>
      <c r="AB99" s="127"/>
      <c r="AC99" s="127"/>
      <c r="AD99" s="127"/>
      <c r="AE99" s="127"/>
      <c r="AF99" s="127"/>
    </row>
    <row r="100" spans="1:32" x14ac:dyDescent="0.25">
      <c r="A100" s="28"/>
      <c r="S100" s="127" t="s">
        <v>66</v>
      </c>
      <c r="T100" s="127"/>
      <c r="U100" s="127">
        <v>0</v>
      </c>
      <c r="V100" s="127">
        <v>0</v>
      </c>
      <c r="W100" s="127">
        <v>0</v>
      </c>
      <c r="X100" s="129">
        <v>7</v>
      </c>
      <c r="Y100" s="129">
        <v>0</v>
      </c>
      <c r="Z100" s="127"/>
      <c r="AA100" s="127"/>
      <c r="AB100" s="127"/>
      <c r="AC100" s="127"/>
      <c r="AD100" s="127"/>
      <c r="AE100" s="127"/>
      <c r="AF100" s="127"/>
    </row>
    <row r="101" spans="1:32" x14ac:dyDescent="0.25">
      <c r="S101" s="127" t="s">
        <v>56</v>
      </c>
      <c r="T101" s="127"/>
      <c r="U101" s="127">
        <v>0</v>
      </c>
      <c r="V101" s="127">
        <v>0</v>
      </c>
      <c r="W101" s="127">
        <v>0</v>
      </c>
      <c r="X101" s="129">
        <v>114</v>
      </c>
      <c r="Y101" s="129">
        <v>114</v>
      </c>
      <c r="Z101" s="127"/>
      <c r="AA101" s="127"/>
      <c r="AB101" s="127"/>
      <c r="AC101" s="127"/>
      <c r="AD101" s="127"/>
      <c r="AE101" s="127"/>
      <c r="AF101" s="127"/>
    </row>
    <row r="102" spans="1:32" x14ac:dyDescent="0.25">
      <c r="A102" s="29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</row>
    <row r="103" spans="1:32" x14ac:dyDescent="0.25">
      <c r="A103" s="30"/>
      <c r="S103" s="127" t="s">
        <v>16</v>
      </c>
      <c r="T103" s="127"/>
      <c r="U103" s="127" t="s">
        <v>68</v>
      </c>
      <c r="V103" s="127" t="s">
        <v>69</v>
      </c>
      <c r="W103" s="127" t="s">
        <v>70</v>
      </c>
      <c r="X103" s="127" t="s">
        <v>67</v>
      </c>
      <c r="Y103" s="127" t="s">
        <v>105</v>
      </c>
      <c r="Z103" s="127"/>
      <c r="AA103" s="127" t="s">
        <v>27</v>
      </c>
      <c r="AB103" s="127"/>
      <c r="AC103" s="127" t="s">
        <v>35</v>
      </c>
      <c r="AD103" s="127"/>
      <c r="AE103" s="127" t="s">
        <v>27</v>
      </c>
      <c r="AF103" s="127"/>
    </row>
    <row r="104" spans="1:32" x14ac:dyDescent="0.25">
      <c r="S104" s="127" t="s">
        <v>17</v>
      </c>
      <c r="T104" s="127"/>
      <c r="U104" s="127">
        <v>0</v>
      </c>
      <c r="V104" s="127">
        <v>0</v>
      </c>
      <c r="W104" s="127">
        <v>0</v>
      </c>
      <c r="X104" s="127">
        <v>83</v>
      </c>
      <c r="Y104" s="127">
        <v>115</v>
      </c>
      <c r="Z104" s="127"/>
      <c r="AA104" s="127" t="str">
        <f>TEXT(Y104,"###,###")</f>
        <v>115</v>
      </c>
      <c r="AB104" s="127"/>
      <c r="AC104" s="127">
        <f>Y104/($Y$4)*100</f>
        <v>35.168195718654431</v>
      </c>
      <c r="AD104" s="127"/>
      <c r="AE104" s="127"/>
      <c r="AF104" s="127"/>
    </row>
    <row r="105" spans="1:32" x14ac:dyDescent="0.25">
      <c r="S105" s="127" t="s">
        <v>20</v>
      </c>
      <c r="T105" s="127"/>
      <c r="U105" s="127">
        <v>0</v>
      </c>
      <c r="V105" s="127">
        <v>0</v>
      </c>
      <c r="W105" s="127">
        <v>0</v>
      </c>
      <c r="X105" s="127">
        <v>192</v>
      </c>
      <c r="Y105" s="127">
        <v>188</v>
      </c>
      <c r="Z105" s="127"/>
      <c r="AA105" s="127" t="str">
        <f>TEXT(Y105,"###,###")</f>
        <v>188</v>
      </c>
      <c r="AB105" s="127"/>
      <c r="AC105" s="127">
        <f>Y105/($Y$4)*100</f>
        <v>57.49235474006116</v>
      </c>
      <c r="AD105" s="127"/>
      <c r="AE105" s="127"/>
      <c r="AF105" s="127"/>
    </row>
    <row r="106" spans="1:32" x14ac:dyDescent="0.25">
      <c r="S106" s="127" t="s">
        <v>56</v>
      </c>
      <c r="T106" s="127"/>
      <c r="U106" s="127">
        <v>0</v>
      </c>
      <c r="V106" s="127">
        <v>0</v>
      </c>
      <c r="W106" s="127">
        <v>0</v>
      </c>
      <c r="X106" s="127">
        <v>275</v>
      </c>
      <c r="Y106" s="127">
        <v>303</v>
      </c>
      <c r="Z106" s="127"/>
      <c r="AA106" s="127"/>
      <c r="AB106" s="127"/>
      <c r="AC106" s="127"/>
      <c r="AD106" s="127"/>
      <c r="AE106" s="127"/>
      <c r="AF106" s="127"/>
    </row>
    <row r="107" spans="1:32" x14ac:dyDescent="0.25">
      <c r="S107" s="127" t="s">
        <v>21</v>
      </c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</row>
    <row r="108" spans="1:32" x14ac:dyDescent="0.25">
      <c r="S108" s="127" t="s">
        <v>22</v>
      </c>
      <c r="T108" s="127"/>
      <c r="U108" s="127">
        <v>0</v>
      </c>
      <c r="V108" s="127">
        <v>0</v>
      </c>
      <c r="W108" s="127">
        <v>0</v>
      </c>
      <c r="X108" s="127">
        <v>2</v>
      </c>
      <c r="Y108" s="127">
        <v>6</v>
      </c>
      <c r="Z108" s="127"/>
      <c r="AA108" s="127" t="str">
        <f>TEXT(Y108,"###,###")</f>
        <v>6</v>
      </c>
      <c r="AB108" s="127"/>
      <c r="AC108" s="127">
        <f>Y108/($Y$4)*100</f>
        <v>1.834862385321101</v>
      </c>
      <c r="AD108" s="127"/>
      <c r="AE108" s="127"/>
      <c r="AF108" s="127"/>
    </row>
    <row r="109" spans="1:32" x14ac:dyDescent="0.25">
      <c r="S109" s="127" t="s">
        <v>23</v>
      </c>
      <c r="T109" s="127"/>
      <c r="U109" s="127">
        <v>0</v>
      </c>
      <c r="V109" s="127">
        <v>0</v>
      </c>
      <c r="W109" s="127">
        <v>0</v>
      </c>
      <c r="X109" s="127">
        <v>26</v>
      </c>
      <c r="Y109" s="127">
        <v>35</v>
      </c>
      <c r="Z109" s="127"/>
      <c r="AA109" s="127" t="str">
        <f>TEXT(Y109,"###,###")</f>
        <v>35</v>
      </c>
      <c r="AB109" s="127"/>
      <c r="AC109" s="127">
        <f t="shared" ref="AC109:AC111" si="3">Y109/($Y$4)*100</f>
        <v>10.703363914373089</v>
      </c>
      <c r="AD109" s="127"/>
      <c r="AE109" s="127"/>
      <c r="AF109" s="127"/>
    </row>
    <row r="110" spans="1:32" x14ac:dyDescent="0.25">
      <c r="S110" s="127" t="s">
        <v>24</v>
      </c>
      <c r="T110" s="127"/>
      <c r="U110" s="127">
        <v>0</v>
      </c>
      <c r="V110" s="127">
        <v>0</v>
      </c>
      <c r="W110" s="127">
        <v>0</v>
      </c>
      <c r="X110" s="127">
        <v>101</v>
      </c>
      <c r="Y110" s="127">
        <v>187</v>
      </c>
      <c r="Z110" s="127"/>
      <c r="AA110" s="127" t="str">
        <f>TEXT(Y110,"###,###")</f>
        <v>187</v>
      </c>
      <c r="AB110" s="127"/>
      <c r="AC110" s="127">
        <f t="shared" si="3"/>
        <v>57.186544342507652</v>
      </c>
      <c r="AD110" s="127"/>
      <c r="AE110" s="127"/>
      <c r="AF110" s="127"/>
    </row>
    <row r="111" spans="1:32" x14ac:dyDescent="0.25">
      <c r="S111" s="127" t="s">
        <v>25</v>
      </c>
      <c r="T111" s="127"/>
      <c r="U111" s="127">
        <v>0</v>
      </c>
      <c r="V111" s="127">
        <v>0</v>
      </c>
      <c r="W111" s="127">
        <v>0</v>
      </c>
      <c r="X111" s="127">
        <v>144</v>
      </c>
      <c r="Y111" s="127">
        <v>78</v>
      </c>
      <c r="Z111" s="127"/>
      <c r="AA111" s="127" t="str">
        <f>TEXT(Y111,"###,###")</f>
        <v>78</v>
      </c>
      <c r="AB111" s="127"/>
      <c r="AC111" s="127">
        <f t="shared" si="3"/>
        <v>23.853211009174313</v>
      </c>
      <c r="AD111" s="127"/>
      <c r="AE111" s="127"/>
      <c r="AF111" s="127"/>
    </row>
    <row r="112" spans="1:32" x14ac:dyDescent="0.25">
      <c r="S112" s="127" t="s">
        <v>56</v>
      </c>
      <c r="T112" s="127"/>
      <c r="U112" s="127">
        <v>0</v>
      </c>
      <c r="V112" s="127">
        <v>0</v>
      </c>
      <c r="W112" s="127">
        <v>0</v>
      </c>
      <c r="X112" s="127">
        <v>301</v>
      </c>
      <c r="Y112" s="127">
        <v>327</v>
      </c>
      <c r="Z112" s="127"/>
      <c r="AA112" s="127"/>
      <c r="AB112" s="127"/>
      <c r="AC112" s="127"/>
      <c r="AD112" s="127"/>
      <c r="AE112" s="127"/>
      <c r="AF112" s="127"/>
    </row>
    <row r="113" spans="19:32" x14ac:dyDescent="0.25">
      <c r="S113" s="127"/>
      <c r="T113" s="127"/>
      <c r="U113" s="127"/>
      <c r="V113" s="127"/>
      <c r="W113" s="127"/>
      <c r="X113" s="127"/>
      <c r="Y113" s="127"/>
      <c r="Z113" s="127"/>
      <c r="AA113" s="127" t="s">
        <v>27</v>
      </c>
      <c r="AB113" s="127"/>
      <c r="AC113" s="127" t="s">
        <v>28</v>
      </c>
      <c r="AD113" s="127"/>
      <c r="AE113" s="127" t="s">
        <v>29</v>
      </c>
      <c r="AF113" s="127"/>
    </row>
    <row r="114" spans="19:32" x14ac:dyDescent="0.25">
      <c r="S114" s="127" t="s">
        <v>103</v>
      </c>
      <c r="T114" s="127">
        <v>45</v>
      </c>
      <c r="U114" s="127">
        <v>33</v>
      </c>
      <c r="V114" s="127">
        <v>43</v>
      </c>
      <c r="W114" s="127">
        <v>35</v>
      </c>
      <c r="X114" s="127">
        <v>15</v>
      </c>
      <c r="Y114" s="127">
        <v>25</v>
      </c>
      <c r="Z114" s="127"/>
      <c r="AA114" s="127" t="str">
        <f>TEXT(Y114,"###,###")</f>
        <v>25</v>
      </c>
      <c r="AB114" s="127"/>
      <c r="AC114" s="127">
        <f>Y114/X114-1</f>
        <v>0.66666666666666674</v>
      </c>
      <c r="AD114" s="127"/>
      <c r="AE114" s="127">
        <f>Y114/T114-1</f>
        <v>-0.44444444444444442</v>
      </c>
      <c r="AF114" s="127"/>
    </row>
    <row r="115" spans="19:32" x14ac:dyDescent="0.25">
      <c r="S115" s="127" t="s">
        <v>104</v>
      </c>
      <c r="T115" s="127">
        <v>16</v>
      </c>
      <c r="U115" s="127">
        <v>24</v>
      </c>
      <c r="V115" s="127">
        <v>30</v>
      </c>
      <c r="W115" s="127">
        <v>16</v>
      </c>
      <c r="X115" s="127">
        <v>21</v>
      </c>
      <c r="Y115" s="127">
        <v>16</v>
      </c>
      <c r="Z115" s="127"/>
      <c r="AA115" s="127" t="str">
        <f>TEXT(Y115,"###,###")</f>
        <v>16</v>
      </c>
      <c r="AB115" s="127"/>
      <c r="AC115" s="127">
        <f>Y115/X115-1</f>
        <v>-0.23809523809523814</v>
      </c>
      <c r="AD115" s="127"/>
      <c r="AE115" s="127">
        <f>Y115/T115-1</f>
        <v>0</v>
      </c>
      <c r="AF115" s="127"/>
    </row>
    <row r="116" spans="19:32" x14ac:dyDescent="0.25">
      <c r="S116" s="127" t="s">
        <v>56</v>
      </c>
      <c r="T116" s="127">
        <v>61</v>
      </c>
      <c r="U116" s="127">
        <v>57</v>
      </c>
      <c r="V116" s="127">
        <v>73</v>
      </c>
      <c r="W116" s="127">
        <v>51</v>
      </c>
      <c r="X116" s="127">
        <v>36</v>
      </c>
      <c r="Y116" s="127">
        <v>41</v>
      </c>
      <c r="Z116" s="127"/>
      <c r="AA116" s="127"/>
      <c r="AB116" s="127"/>
      <c r="AC116" s="127"/>
      <c r="AD116" s="127"/>
      <c r="AE116" s="127"/>
      <c r="AF116" s="127"/>
    </row>
    <row r="117" spans="19:32" x14ac:dyDescent="0.25"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</row>
    <row r="118" spans="19:32" x14ac:dyDescent="0.25">
      <c r="S118" s="127" t="s">
        <v>119</v>
      </c>
      <c r="T118" s="127"/>
      <c r="U118" s="127">
        <v>42.95</v>
      </c>
      <c r="V118" s="127">
        <v>37.65</v>
      </c>
      <c r="W118" s="127">
        <v>42.62</v>
      </c>
      <c r="X118" s="127">
        <v>40.1</v>
      </c>
      <c r="Y118" s="127">
        <v>40.71</v>
      </c>
      <c r="Z118" s="127"/>
      <c r="AA118" s="127" t="str">
        <f>TEXT(Y118,"##.0")</f>
        <v>40.7</v>
      </c>
      <c r="AB118" s="127"/>
      <c r="AC118" s="127"/>
      <c r="AD118" s="127"/>
      <c r="AE118" s="127"/>
      <c r="AF118" s="127"/>
    </row>
    <row r="119" spans="19:32" x14ac:dyDescent="0.25"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</row>
    <row r="120" spans="19:32" x14ac:dyDescent="0.25">
      <c r="S120" s="127" t="s">
        <v>120</v>
      </c>
      <c r="T120" s="127"/>
      <c r="U120" s="127">
        <v>337</v>
      </c>
      <c r="V120" s="127">
        <v>381</v>
      </c>
      <c r="W120" s="127">
        <v>358</v>
      </c>
      <c r="X120" s="127">
        <v>214</v>
      </c>
      <c r="Y120" s="127">
        <v>240</v>
      </c>
      <c r="Z120" s="127"/>
      <c r="AA120" s="127" t="str">
        <f>TEXT(Y120,"###,###")</f>
        <v>240</v>
      </c>
      <c r="AB120" s="127"/>
      <c r="AC120" s="127"/>
      <c r="AD120" s="127"/>
      <c r="AE120" s="127"/>
      <c r="AF120" s="127"/>
    </row>
    <row r="121" spans="19:32" x14ac:dyDescent="0.25">
      <c r="S121" s="127" t="s">
        <v>121</v>
      </c>
      <c r="T121" s="127"/>
      <c r="U121" s="127">
        <v>0</v>
      </c>
      <c r="V121" s="127">
        <v>0</v>
      </c>
      <c r="W121" s="127">
        <v>0</v>
      </c>
      <c r="X121" s="127">
        <v>0</v>
      </c>
      <c r="Y121" s="127">
        <v>0</v>
      </c>
      <c r="Z121" s="127"/>
      <c r="AA121" s="127" t="str">
        <f t="shared" ref="AA121:AA128" si="4">TEXT(Y121,"###,###")</f>
        <v/>
      </c>
      <c r="AB121" s="127"/>
      <c r="AC121" s="127"/>
      <c r="AD121" s="127"/>
      <c r="AE121" s="127"/>
      <c r="AF121" s="127"/>
    </row>
    <row r="122" spans="19:32" x14ac:dyDescent="0.25">
      <c r="S122" s="127" t="s">
        <v>122</v>
      </c>
      <c r="T122" s="127"/>
      <c r="U122" s="127">
        <v>4</v>
      </c>
      <c r="V122" s="127">
        <v>6</v>
      </c>
      <c r="W122" s="127">
        <v>6</v>
      </c>
      <c r="X122" s="127">
        <v>0</v>
      </c>
      <c r="Y122" s="127">
        <v>0</v>
      </c>
      <c r="Z122" s="127"/>
      <c r="AA122" s="127" t="str">
        <f t="shared" si="4"/>
        <v/>
      </c>
      <c r="AB122" s="127"/>
      <c r="AC122" s="127"/>
      <c r="AD122" s="127"/>
      <c r="AE122" s="127"/>
      <c r="AF122" s="127"/>
    </row>
    <row r="123" spans="19:32" x14ac:dyDescent="0.25">
      <c r="S123" s="127"/>
      <c r="T123" s="127"/>
      <c r="U123" s="127"/>
      <c r="V123" s="127"/>
      <c r="W123" s="127"/>
      <c r="X123" s="127"/>
      <c r="Y123" s="127"/>
      <c r="Z123" s="127"/>
      <c r="AA123" s="127" t="s">
        <v>27</v>
      </c>
      <c r="AB123" s="127"/>
      <c r="AC123" s="127" t="s">
        <v>35</v>
      </c>
      <c r="AD123" s="127"/>
      <c r="AE123" s="127" t="s">
        <v>27</v>
      </c>
      <c r="AF123" s="127"/>
    </row>
    <row r="124" spans="19:32" x14ac:dyDescent="0.25">
      <c r="S124" s="127" t="s">
        <v>123</v>
      </c>
      <c r="T124" s="127"/>
      <c r="U124" s="127">
        <v>341</v>
      </c>
      <c r="V124" s="127">
        <v>387</v>
      </c>
      <c r="W124" s="127">
        <v>364</v>
      </c>
      <c r="X124" s="127">
        <v>214</v>
      </c>
      <c r="Y124" s="127">
        <v>240</v>
      </c>
      <c r="Z124" s="127"/>
      <c r="AA124" s="127" t="str">
        <f t="shared" si="4"/>
        <v>240</v>
      </c>
      <c r="AB124" s="127"/>
      <c r="AC124" s="127">
        <f>Y124/$Y$7*100</f>
        <v>99.173553719008268</v>
      </c>
      <c r="AD124" s="127"/>
      <c r="AE124" s="127"/>
      <c r="AF124" s="127"/>
    </row>
    <row r="125" spans="19:32" x14ac:dyDescent="0.25">
      <c r="S125" s="127" t="s">
        <v>124</v>
      </c>
      <c r="T125" s="127"/>
      <c r="U125" s="127">
        <v>4</v>
      </c>
      <c r="V125" s="127">
        <v>6</v>
      </c>
      <c r="W125" s="127">
        <v>6</v>
      </c>
      <c r="X125" s="127">
        <v>0</v>
      </c>
      <c r="Y125" s="127">
        <v>0</v>
      </c>
      <c r="Z125" s="127"/>
      <c r="AA125" s="127" t="str">
        <f t="shared" si="4"/>
        <v/>
      </c>
      <c r="AB125" s="127"/>
      <c r="AC125" s="127">
        <f>Y125/$Y$7*100</f>
        <v>0</v>
      </c>
      <c r="AD125" s="127"/>
      <c r="AE125" s="127"/>
      <c r="AF125" s="127"/>
    </row>
    <row r="126" spans="19:32" x14ac:dyDescent="0.25"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</row>
    <row r="127" spans="19:32" x14ac:dyDescent="0.25">
      <c r="S127" s="127" t="s">
        <v>125</v>
      </c>
      <c r="T127" s="127"/>
      <c r="U127" s="127">
        <v>180</v>
      </c>
      <c r="V127" s="127">
        <v>187</v>
      </c>
      <c r="W127" s="127">
        <v>183</v>
      </c>
      <c r="X127" s="127">
        <v>104</v>
      </c>
      <c r="Y127" s="127">
        <v>128</v>
      </c>
      <c r="Z127" s="127"/>
      <c r="AA127" s="127" t="str">
        <f t="shared" si="4"/>
        <v>128</v>
      </c>
      <c r="AB127" s="127"/>
      <c r="AC127" s="127">
        <f>Y127/$Y$7*100</f>
        <v>52.892561983471076</v>
      </c>
      <c r="AD127" s="127"/>
      <c r="AE127" s="127"/>
      <c r="AF127" s="127"/>
    </row>
    <row r="128" spans="19:32" x14ac:dyDescent="0.25">
      <c r="S128" s="127" t="s">
        <v>126</v>
      </c>
      <c r="T128" s="127"/>
      <c r="U128" s="127">
        <v>169</v>
      </c>
      <c r="V128" s="127">
        <v>200</v>
      </c>
      <c r="W128" s="127">
        <v>182</v>
      </c>
      <c r="X128" s="127">
        <v>115</v>
      </c>
      <c r="Y128" s="127">
        <v>114</v>
      </c>
      <c r="Z128" s="127"/>
      <c r="AA128" s="127" t="str">
        <f t="shared" si="4"/>
        <v>114</v>
      </c>
      <c r="AB128" s="127"/>
      <c r="AC128" s="127">
        <f>Y128/$Y$7*100</f>
        <v>47.107438016528924</v>
      </c>
      <c r="AD128" s="127"/>
      <c r="AE128" s="127"/>
      <c r="AF128" s="127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9F4648E-A981-4A9A-83BC-91538CB50F6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64B59A49-1AB3-4CB2-AC5C-51D76856C86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7CBE7478-9A95-4266-8597-09234094CE2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D428E135-DCAC-40FB-8D07-79F28A564F0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5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14" customWidth="1"/>
    <col min="2" max="2" width="12.42578125" style="114" customWidth="1"/>
    <col min="3" max="3" width="11.7109375" style="114" customWidth="1"/>
    <col min="4" max="4" width="6.7109375" style="114" customWidth="1"/>
    <col min="5" max="5" width="5" style="114" customWidth="1"/>
    <col min="6" max="6" width="6.28515625" style="114" customWidth="1"/>
    <col min="7" max="8" width="4.28515625" style="114" customWidth="1"/>
    <col min="9" max="9" width="2.85546875" style="114" customWidth="1"/>
    <col min="10" max="10" width="5.28515625" style="114" bestFit="1" customWidth="1"/>
    <col min="11" max="11" width="3.7109375" style="114" customWidth="1"/>
    <col min="12" max="12" width="6" style="114" customWidth="1"/>
    <col min="13" max="13" width="3.85546875" style="114" customWidth="1"/>
    <col min="14" max="14" width="6" style="114" customWidth="1"/>
    <col min="15" max="15" width="4.7109375" style="114" customWidth="1"/>
    <col min="16" max="16" width="3.85546875" style="114" customWidth="1"/>
    <col min="17" max="18" width="6.140625" style="114" customWidth="1"/>
    <col min="19" max="19" width="43.140625" style="114" bestFit="1" customWidth="1"/>
    <col min="20" max="22" width="12.7109375" style="114" customWidth="1"/>
    <col min="23" max="25" width="12.7109375" style="114" bestFit="1" customWidth="1"/>
    <col min="26" max="26" width="4" style="114" customWidth="1"/>
    <col min="27" max="27" width="11.5703125" style="114" bestFit="1" customWidth="1"/>
    <col min="28" max="28" width="4.140625" style="114" customWidth="1"/>
    <col min="29" max="29" width="11.5703125" style="114" bestFit="1" customWidth="1"/>
    <col min="30" max="30" width="4.42578125" style="114" customWidth="1"/>
    <col min="31" max="31" width="10.28515625" style="114" bestFit="1" customWidth="1"/>
    <col min="32" max="32" width="4.85546875" style="114" customWidth="1"/>
    <col min="33" max="16384" width="9.140625" style="114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7" t="str">
        <f>U3</f>
        <v>Victoria Daly</v>
      </c>
      <c r="T1" s="127"/>
      <c r="U1" s="127"/>
      <c r="V1" s="127"/>
      <c r="W1" s="127"/>
      <c r="X1" s="127"/>
      <c r="Y1" s="127" t="str">
        <f>Y3</f>
        <v>13.14</v>
      </c>
      <c r="Z1" s="127"/>
      <c r="AA1" s="127"/>
      <c r="AB1" s="127"/>
      <c r="AC1" s="127"/>
      <c r="AD1" s="127"/>
      <c r="AE1" s="127"/>
      <c r="AF1" s="127"/>
    </row>
    <row r="2" spans="1:32" ht="19.5" customHeight="1" x14ac:dyDescent="0.3">
      <c r="A2" s="31" t="str">
        <f>"6160.0 "&amp;'State data for spotlight'!$C$3&amp;" Jobs in Australia Spotlights by LGA"</f>
        <v>6160.0 Northern Territory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7"/>
      <c r="T2" s="127" t="s">
        <v>115</v>
      </c>
      <c r="U2" s="127" t="s">
        <v>68</v>
      </c>
      <c r="V2" s="127" t="s">
        <v>69</v>
      </c>
      <c r="W2" s="127" t="s">
        <v>70</v>
      </c>
      <c r="X2" s="127" t="s">
        <v>67</v>
      </c>
      <c r="Y2" s="127" t="s">
        <v>105</v>
      </c>
      <c r="Z2" s="127"/>
      <c r="AA2" s="128" t="s">
        <v>105</v>
      </c>
      <c r="AB2" s="128"/>
      <c r="AC2" s="128"/>
      <c r="AD2" s="128"/>
      <c r="AE2" s="128"/>
      <c r="AF2" s="127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7"/>
      <c r="T3" s="127"/>
      <c r="U3" s="127" t="s">
        <v>143</v>
      </c>
      <c r="V3" s="127"/>
      <c r="W3" s="127"/>
      <c r="X3" s="127"/>
      <c r="Y3" s="127" t="s">
        <v>160</v>
      </c>
      <c r="Z3" s="127"/>
      <c r="AA3" s="127" t="s">
        <v>27</v>
      </c>
      <c r="AB3" s="127"/>
      <c r="AC3" s="127" t="s">
        <v>28</v>
      </c>
      <c r="AD3" s="127"/>
      <c r="AE3" s="127" t="s">
        <v>112</v>
      </c>
      <c r="AF3" s="127"/>
    </row>
    <row r="4" spans="1:32" ht="15" customHeight="1" x14ac:dyDescent="0.25">
      <c r="A4" s="36" t="str">
        <f>"Table "&amp;'Table 13.14'!$Y$3&amp;" "&amp;'Table 13.14'!$U$3&amp;", "&amp;'State data for spotlight'!$C$3&amp;", "&amp;'Table 13.14'!$Y$2</f>
        <v>Table 13.14 Victoria Daly, Northern Territory,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7" t="s">
        <v>30</v>
      </c>
      <c r="T4" s="129">
        <v>912</v>
      </c>
      <c r="U4" s="129">
        <v>977</v>
      </c>
      <c r="V4" s="129">
        <v>871</v>
      </c>
      <c r="W4" s="129">
        <v>788</v>
      </c>
      <c r="X4" s="129">
        <v>533</v>
      </c>
      <c r="Y4" s="129">
        <v>860</v>
      </c>
      <c r="Z4" s="127"/>
      <c r="AA4" s="127" t="str">
        <f>TEXT(Y4,"###,###")</f>
        <v>860</v>
      </c>
      <c r="AB4" s="127"/>
      <c r="AC4" s="127">
        <f t="shared" ref="AC4:AC9" si="0">Y4/X4-1</f>
        <v>0.61350844277673544</v>
      </c>
      <c r="AD4" s="127"/>
      <c r="AE4" s="127">
        <f>Y4/T4-1</f>
        <v>-5.7017543859649078E-2</v>
      </c>
      <c r="AF4" s="127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7" t="s">
        <v>93</v>
      </c>
      <c r="T5" s="129">
        <v>472</v>
      </c>
      <c r="U5" s="129">
        <v>522</v>
      </c>
      <c r="V5" s="129">
        <v>445</v>
      </c>
      <c r="W5" s="129">
        <v>400</v>
      </c>
      <c r="X5" s="129">
        <v>299</v>
      </c>
      <c r="Y5" s="129">
        <v>428</v>
      </c>
      <c r="Z5" s="127"/>
      <c r="AA5" s="127" t="str">
        <f>TEXT(Y5,"###,###")</f>
        <v>428</v>
      </c>
      <c r="AB5" s="127"/>
      <c r="AC5" s="127">
        <f t="shared" si="0"/>
        <v>0.43143812709030094</v>
      </c>
      <c r="AD5" s="127"/>
      <c r="AE5" s="127">
        <f t="shared" ref="AE5:AE9" si="1">Y5/T5-1</f>
        <v>-9.3220338983050821E-2</v>
      </c>
      <c r="AF5" s="127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7" t="s">
        <v>94</v>
      </c>
      <c r="T6" s="129">
        <v>439</v>
      </c>
      <c r="U6" s="129">
        <v>452</v>
      </c>
      <c r="V6" s="129">
        <v>423</v>
      </c>
      <c r="W6" s="129">
        <v>386</v>
      </c>
      <c r="X6" s="129">
        <v>235</v>
      </c>
      <c r="Y6" s="129">
        <v>432</v>
      </c>
      <c r="Z6" s="127"/>
      <c r="AA6" s="127" t="str">
        <f>TEXT(Y6,"###,###")</f>
        <v>432</v>
      </c>
      <c r="AB6" s="127"/>
      <c r="AC6" s="127">
        <f t="shared" si="0"/>
        <v>0.83829787234042552</v>
      </c>
      <c r="AD6" s="127"/>
      <c r="AE6" s="127">
        <f t="shared" si="1"/>
        <v>-1.5945330296127547E-2</v>
      </c>
      <c r="AF6" s="127"/>
    </row>
    <row r="7" spans="1:32" ht="16.5" customHeight="1" thickBot="1" x14ac:dyDescent="0.3">
      <c r="A7" s="44" t="str">
        <f>"QUICK STATS for "&amp;'Table 13.14'!Y2&amp;"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7" t="s">
        <v>8</v>
      </c>
      <c r="T7" s="129">
        <v>616</v>
      </c>
      <c r="U7" s="129">
        <v>637</v>
      </c>
      <c r="V7" s="129">
        <v>590</v>
      </c>
      <c r="W7" s="129">
        <v>504</v>
      </c>
      <c r="X7" s="129">
        <v>354</v>
      </c>
      <c r="Y7" s="129">
        <v>565</v>
      </c>
      <c r="Z7" s="127"/>
      <c r="AA7" s="127" t="str">
        <f>TEXT(Y7,"###,###")</f>
        <v>565</v>
      </c>
      <c r="AB7" s="127"/>
      <c r="AC7" s="127">
        <f t="shared" si="0"/>
        <v>0.59604519774011289</v>
      </c>
      <c r="AD7" s="127"/>
      <c r="AE7" s="127">
        <f t="shared" si="1"/>
        <v>-8.279220779220775E-2</v>
      </c>
      <c r="AF7" s="127"/>
    </row>
    <row r="8" spans="1:32" ht="17.25" customHeight="1" x14ac:dyDescent="0.25">
      <c r="A8" s="45" t="s">
        <v>15</v>
      </c>
      <c r="B8" s="46"/>
      <c r="C8" s="47"/>
      <c r="D8" s="48" t="str">
        <f>AA4</f>
        <v>860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13.14'!AA7</f>
        <v>565</v>
      </c>
      <c r="P8" s="49"/>
      <c r="S8" s="127" t="s">
        <v>96</v>
      </c>
      <c r="T8" s="127">
        <v>23569</v>
      </c>
      <c r="U8" s="127">
        <v>24961.17</v>
      </c>
      <c r="V8" s="127">
        <v>25677.01</v>
      </c>
      <c r="W8" s="127">
        <v>28697.35</v>
      </c>
      <c r="X8" s="127">
        <v>35288</v>
      </c>
      <c r="Y8" s="127">
        <v>32243.88</v>
      </c>
      <c r="Z8" s="127"/>
      <c r="AA8" s="127" t="str">
        <f>TEXT(Y8,"$###,###")</f>
        <v>$32,244</v>
      </c>
      <c r="AB8" s="127"/>
      <c r="AC8" s="127">
        <f t="shared" si="0"/>
        <v>-8.6265019270006738E-2</v>
      </c>
      <c r="AD8" s="127"/>
      <c r="AE8" s="127">
        <f t="shared" si="1"/>
        <v>0.36806313377741962</v>
      </c>
      <c r="AF8" s="127"/>
    </row>
    <row r="9" spans="1:32" x14ac:dyDescent="0.25">
      <c r="A9" s="53" t="s">
        <v>17</v>
      </c>
      <c r="B9" s="54"/>
      <c r="C9" s="55"/>
      <c r="D9" s="56">
        <f>'Table 13.14'!AC104</f>
        <v>54.186046511627907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51.504424778761063</v>
      </c>
      <c r="P9" s="57" t="s">
        <v>97</v>
      </c>
      <c r="S9" s="127" t="s">
        <v>9</v>
      </c>
      <c r="T9" s="127">
        <v>19893757</v>
      </c>
      <c r="U9" s="127">
        <v>21969358</v>
      </c>
      <c r="V9" s="127">
        <v>22621258</v>
      </c>
      <c r="W9" s="127">
        <v>20704092</v>
      </c>
      <c r="X9" s="127">
        <v>16435298</v>
      </c>
      <c r="Y9" s="127">
        <v>22757571</v>
      </c>
      <c r="Z9" s="127"/>
      <c r="AA9" s="127" t="str">
        <f>TEXT(Y9/1000000,"$#,###.0")&amp;" mil"</f>
        <v>$22.8 mil</v>
      </c>
      <c r="AB9" s="127"/>
      <c r="AC9" s="127">
        <f t="shared" si="0"/>
        <v>0.38467650540927223</v>
      </c>
      <c r="AD9" s="127"/>
      <c r="AE9" s="127">
        <f t="shared" si="1"/>
        <v>0.1439554127458178</v>
      </c>
      <c r="AF9" s="127"/>
    </row>
    <row r="10" spans="1:32" x14ac:dyDescent="0.25">
      <c r="A10" s="53" t="s">
        <v>20</v>
      </c>
      <c r="B10" s="54"/>
      <c r="C10" s="55"/>
      <c r="D10" s="56">
        <f>'Table 13.14'!AC105</f>
        <v>38.488372093023251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48.495575221238937</v>
      </c>
      <c r="P10" s="57" t="s">
        <v>97</v>
      </c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97.522123893805315</v>
      </c>
      <c r="P11" s="57" t="s">
        <v>97</v>
      </c>
      <c r="S11" s="127" t="s">
        <v>32</v>
      </c>
      <c r="T11" s="129">
        <v>876</v>
      </c>
      <c r="U11" s="129">
        <v>930</v>
      </c>
      <c r="V11" s="129">
        <v>840</v>
      </c>
      <c r="W11" s="129">
        <v>749</v>
      </c>
      <c r="X11" s="129">
        <v>498</v>
      </c>
      <c r="Y11" s="129">
        <v>820</v>
      </c>
      <c r="Z11" s="127"/>
      <c r="AA11" s="127"/>
      <c r="AB11" s="127"/>
      <c r="AC11" s="127"/>
      <c r="AD11" s="127"/>
      <c r="AE11" s="127"/>
      <c r="AF11" s="127"/>
    </row>
    <row r="12" spans="1:32" ht="28.5" customHeight="1" x14ac:dyDescent="0.25">
      <c r="A12" s="53" t="s">
        <v>22</v>
      </c>
      <c r="B12" s="55"/>
      <c r="C12" s="55"/>
      <c r="D12" s="56">
        <f>'Table 13.14'!AC108</f>
        <v>8.9534883720930232</v>
      </c>
      <c r="E12" s="57" t="s">
        <v>97</v>
      </c>
      <c r="F12" s="37"/>
      <c r="G12" s="118" t="s">
        <v>99</v>
      </c>
      <c r="H12" s="119"/>
      <c r="I12" s="119"/>
      <c r="J12" s="119"/>
      <c r="K12" s="119"/>
      <c r="L12" s="119"/>
      <c r="M12" s="67"/>
      <c r="N12" s="55"/>
      <c r="O12" s="56">
        <f>AC125</f>
        <v>7.0796460176991154</v>
      </c>
      <c r="P12" s="57" t="s">
        <v>97</v>
      </c>
      <c r="S12" s="127" t="s">
        <v>33</v>
      </c>
      <c r="T12" s="129">
        <v>37</v>
      </c>
      <c r="U12" s="129">
        <v>49</v>
      </c>
      <c r="V12" s="129">
        <v>27</v>
      </c>
      <c r="W12" s="129">
        <v>36</v>
      </c>
      <c r="X12" s="129">
        <v>37</v>
      </c>
      <c r="Y12" s="129">
        <v>40</v>
      </c>
      <c r="Z12" s="127"/>
      <c r="AA12" s="127"/>
      <c r="AB12" s="127"/>
      <c r="AC12" s="127"/>
      <c r="AD12" s="127"/>
      <c r="AE12" s="127"/>
      <c r="AF12" s="127"/>
    </row>
    <row r="13" spans="1:32" ht="15" customHeight="1" x14ac:dyDescent="0.25">
      <c r="A13" s="53" t="s">
        <v>23</v>
      </c>
      <c r="B13" s="55"/>
      <c r="C13" s="55"/>
      <c r="D13" s="56">
        <f>'Table 13.14'!AC109</f>
        <v>16.162790697674417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13.14'!AA118</f>
        <v>40.3</v>
      </c>
      <c r="P13" s="57" t="s">
        <v>116</v>
      </c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</row>
    <row r="14" spans="1:32" ht="15" customHeight="1" x14ac:dyDescent="0.25">
      <c r="A14" s="53" t="s">
        <v>24</v>
      </c>
      <c r="B14" s="55"/>
      <c r="C14" s="55"/>
      <c r="D14" s="56">
        <f>'Table 13.14'!AC110</f>
        <v>29.418604651162788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18.938053097345133</v>
      </c>
      <c r="P14" s="57" t="s">
        <v>97</v>
      </c>
      <c r="S14" s="127" t="s">
        <v>34</v>
      </c>
      <c r="T14" s="127"/>
      <c r="U14" s="127"/>
      <c r="V14" s="127"/>
      <c r="W14" s="127"/>
      <c r="X14" s="127"/>
      <c r="Y14" s="127"/>
      <c r="Z14" s="127"/>
      <c r="AA14" s="127" t="s">
        <v>35</v>
      </c>
      <c r="AB14" s="127"/>
      <c r="AC14" s="127"/>
      <c r="AD14" s="127"/>
      <c r="AE14" s="127"/>
      <c r="AF14" s="127"/>
    </row>
    <row r="15" spans="1:32" ht="15" customHeight="1" thickBot="1" x14ac:dyDescent="0.3">
      <c r="A15" s="73" t="s">
        <v>25</v>
      </c>
      <c r="B15" s="74"/>
      <c r="C15" s="74"/>
      <c r="D15" s="75">
        <f>'Table 13.14'!AC111</f>
        <v>38.139534883720934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81.061946902654867</v>
      </c>
      <c r="P15" s="79" t="s">
        <v>97</v>
      </c>
      <c r="S15" s="127" t="s">
        <v>71</v>
      </c>
      <c r="T15" s="127"/>
      <c r="U15" s="127"/>
      <c r="V15" s="127"/>
      <c r="W15" s="127"/>
      <c r="X15" s="127"/>
      <c r="Y15" s="127">
        <v>71</v>
      </c>
      <c r="Z15" s="127"/>
      <c r="AA15" s="130">
        <f t="shared" ref="AA15:AA34" si="2">IF(Y15="np",0,Y15/$Y$34)</f>
        <v>8.2558139534883723E-2</v>
      </c>
      <c r="AB15" s="127"/>
      <c r="AC15" s="127"/>
      <c r="AD15" s="127"/>
      <c r="AE15" s="127"/>
      <c r="AF15" s="127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7" t="s">
        <v>72</v>
      </c>
      <c r="T16" s="127"/>
      <c r="U16" s="127"/>
      <c r="V16" s="127"/>
      <c r="W16" s="127"/>
      <c r="X16" s="127"/>
      <c r="Y16" s="127">
        <v>20</v>
      </c>
      <c r="Z16" s="127"/>
      <c r="AA16" s="130">
        <f t="shared" si="2"/>
        <v>2.3255813953488372E-2</v>
      </c>
      <c r="AB16" s="127"/>
      <c r="AC16" s="127"/>
      <c r="AD16" s="127"/>
      <c r="AE16" s="127"/>
      <c r="AF16" s="127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7" t="s">
        <v>73</v>
      </c>
      <c r="T17" s="127"/>
      <c r="U17" s="127"/>
      <c r="V17" s="127"/>
      <c r="W17" s="127"/>
      <c r="X17" s="127"/>
      <c r="Y17" s="127">
        <v>13</v>
      </c>
      <c r="Z17" s="127"/>
      <c r="AA17" s="130">
        <f t="shared" si="2"/>
        <v>1.5116279069767442E-2</v>
      </c>
      <c r="AB17" s="127"/>
      <c r="AC17" s="127"/>
      <c r="AD17" s="127"/>
      <c r="AE17" s="127"/>
      <c r="AF17" s="127"/>
    </row>
    <row r="18" spans="1:32" x14ac:dyDescent="0.25">
      <c r="A18" s="83" t="str">
        <f>'Table 13.14'!$S$1&amp;" ("&amp;'Table 13.14'!$T$2&amp;" to "&amp;'Table 13.14'!$Y$2&amp;")"</f>
        <v>Victoria Daly (2011-12 to 2016-17)</v>
      </c>
      <c r="B18" s="83"/>
      <c r="C18" s="83"/>
      <c r="D18" s="83"/>
      <c r="E18" s="83"/>
      <c r="F18" s="83"/>
      <c r="G18" s="83" t="str">
        <f>'Table 13.14'!$S$1&amp;" ("&amp;'Table 13.14'!$T$2&amp;" to "&amp;'Table 13.14'!$Y$2&amp;")"</f>
        <v>Victoria Daly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7" t="s">
        <v>74</v>
      </c>
      <c r="T18" s="127"/>
      <c r="U18" s="127"/>
      <c r="V18" s="127"/>
      <c r="W18" s="127"/>
      <c r="X18" s="127"/>
      <c r="Y18" s="127">
        <v>5</v>
      </c>
      <c r="Z18" s="127"/>
      <c r="AA18" s="130">
        <f t="shared" si="2"/>
        <v>5.8139534883720929E-3</v>
      </c>
      <c r="AB18" s="127"/>
      <c r="AC18" s="127"/>
      <c r="AD18" s="127"/>
      <c r="AE18" s="127"/>
      <c r="AF18" s="127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75</v>
      </c>
      <c r="T19" s="127"/>
      <c r="U19" s="127"/>
      <c r="V19" s="127"/>
      <c r="W19" s="127"/>
      <c r="X19" s="127"/>
      <c r="Y19" s="127">
        <v>58</v>
      </c>
      <c r="Z19" s="127"/>
      <c r="AA19" s="130">
        <f t="shared" si="2"/>
        <v>6.7441860465116285E-2</v>
      </c>
      <c r="AB19" s="127"/>
      <c r="AC19" s="127"/>
      <c r="AD19" s="127"/>
      <c r="AE19" s="127"/>
      <c r="AF19" s="127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76</v>
      </c>
      <c r="T20" s="127"/>
      <c r="U20" s="127"/>
      <c r="V20" s="127"/>
      <c r="W20" s="127"/>
      <c r="X20" s="127"/>
      <c r="Y20" s="127">
        <v>7</v>
      </c>
      <c r="Z20" s="127"/>
      <c r="AA20" s="130">
        <f t="shared" si="2"/>
        <v>8.1395348837209301E-3</v>
      </c>
      <c r="AB20" s="127"/>
      <c r="AC20" s="127"/>
      <c r="AD20" s="127"/>
      <c r="AE20" s="127"/>
      <c r="AF20" s="127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77</v>
      </c>
      <c r="T21" s="127"/>
      <c r="U21" s="127"/>
      <c r="V21" s="127"/>
      <c r="W21" s="127"/>
      <c r="X21" s="127"/>
      <c r="Y21" s="127">
        <v>65</v>
      </c>
      <c r="Z21" s="127"/>
      <c r="AA21" s="130">
        <f t="shared" si="2"/>
        <v>7.5581395348837205E-2</v>
      </c>
      <c r="AB21" s="127"/>
      <c r="AC21" s="127"/>
      <c r="AD21" s="127"/>
      <c r="AE21" s="127"/>
      <c r="AF21" s="127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78</v>
      </c>
      <c r="T22" s="127"/>
      <c r="U22" s="127"/>
      <c r="V22" s="127"/>
      <c r="W22" s="127"/>
      <c r="X22" s="127"/>
      <c r="Y22" s="127">
        <v>61</v>
      </c>
      <c r="Z22" s="127"/>
      <c r="AA22" s="130">
        <f t="shared" si="2"/>
        <v>7.093023255813953E-2</v>
      </c>
      <c r="AB22" s="127"/>
      <c r="AC22" s="127"/>
      <c r="AD22" s="127"/>
      <c r="AE22" s="127"/>
      <c r="AF22" s="127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79</v>
      </c>
      <c r="T23" s="127"/>
      <c r="U23" s="127"/>
      <c r="V23" s="127"/>
      <c r="W23" s="127"/>
      <c r="X23" s="127"/>
      <c r="Y23" s="127">
        <v>14</v>
      </c>
      <c r="Z23" s="127"/>
      <c r="AA23" s="130">
        <f t="shared" si="2"/>
        <v>1.627906976744186E-2</v>
      </c>
      <c r="AB23" s="127"/>
      <c r="AC23" s="127"/>
      <c r="AD23" s="127"/>
      <c r="AE23" s="127"/>
      <c r="AF23" s="127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80</v>
      </c>
      <c r="T24" s="127"/>
      <c r="U24" s="127"/>
      <c r="V24" s="127"/>
      <c r="W24" s="127"/>
      <c r="X24" s="127"/>
      <c r="Y24" s="127">
        <v>0</v>
      </c>
      <c r="Z24" s="127"/>
      <c r="AA24" s="130">
        <f t="shared" si="2"/>
        <v>0</v>
      </c>
      <c r="AB24" s="127"/>
      <c r="AC24" s="127"/>
      <c r="AD24" s="127"/>
      <c r="AE24" s="127"/>
      <c r="AF24" s="127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81</v>
      </c>
      <c r="T25" s="127"/>
      <c r="U25" s="127"/>
      <c r="V25" s="127"/>
      <c r="W25" s="127"/>
      <c r="X25" s="127"/>
      <c r="Y25" s="127">
        <v>0</v>
      </c>
      <c r="Z25" s="127"/>
      <c r="AA25" s="130">
        <f t="shared" si="2"/>
        <v>0</v>
      </c>
      <c r="AB25" s="127"/>
      <c r="AC25" s="127"/>
      <c r="AD25" s="127"/>
      <c r="AE25" s="127"/>
      <c r="AF25" s="127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82</v>
      </c>
      <c r="T26" s="127"/>
      <c r="U26" s="127"/>
      <c r="V26" s="127"/>
      <c r="W26" s="127"/>
      <c r="X26" s="127"/>
      <c r="Y26" s="127">
        <v>0</v>
      </c>
      <c r="Z26" s="127"/>
      <c r="AA26" s="130">
        <f t="shared" si="2"/>
        <v>0</v>
      </c>
      <c r="AB26" s="127"/>
      <c r="AC26" s="127"/>
      <c r="AD26" s="127"/>
      <c r="AE26" s="127"/>
      <c r="AF26" s="127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83</v>
      </c>
      <c r="T27" s="127"/>
      <c r="U27" s="127"/>
      <c r="V27" s="127"/>
      <c r="W27" s="127"/>
      <c r="X27" s="127"/>
      <c r="Y27" s="127">
        <v>17</v>
      </c>
      <c r="Z27" s="127"/>
      <c r="AA27" s="130">
        <f t="shared" si="2"/>
        <v>1.9767441860465116E-2</v>
      </c>
      <c r="AB27" s="127"/>
      <c r="AC27" s="127"/>
      <c r="AD27" s="127"/>
      <c r="AE27" s="127"/>
      <c r="AF27" s="127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84</v>
      </c>
      <c r="T28" s="127"/>
      <c r="U28" s="127"/>
      <c r="V28" s="127"/>
      <c r="W28" s="127"/>
      <c r="X28" s="127"/>
      <c r="Y28" s="127">
        <v>39</v>
      </c>
      <c r="Z28" s="127"/>
      <c r="AA28" s="130">
        <f t="shared" si="2"/>
        <v>4.5348837209302328E-2</v>
      </c>
      <c r="AB28" s="127"/>
      <c r="AC28" s="127"/>
      <c r="AD28" s="127"/>
      <c r="AE28" s="127"/>
      <c r="AF28" s="127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85</v>
      </c>
      <c r="T29" s="127"/>
      <c r="U29" s="127"/>
      <c r="V29" s="127"/>
      <c r="W29" s="127"/>
      <c r="X29" s="127"/>
      <c r="Y29" s="127">
        <v>149</v>
      </c>
      <c r="Z29" s="127"/>
      <c r="AA29" s="130">
        <f t="shared" si="2"/>
        <v>0.17325581395348838</v>
      </c>
      <c r="AB29" s="127"/>
      <c r="AC29" s="127"/>
      <c r="AD29" s="127"/>
      <c r="AE29" s="127"/>
      <c r="AF29" s="127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86</v>
      </c>
      <c r="T30" s="127"/>
      <c r="U30" s="127"/>
      <c r="V30" s="127"/>
      <c r="W30" s="127"/>
      <c r="X30" s="127"/>
      <c r="Y30" s="127">
        <v>117</v>
      </c>
      <c r="Z30" s="127"/>
      <c r="AA30" s="130">
        <f t="shared" si="2"/>
        <v>0.13604651162790699</v>
      </c>
      <c r="AB30" s="127"/>
      <c r="AC30" s="127"/>
      <c r="AD30" s="127"/>
      <c r="AE30" s="127"/>
      <c r="AF30" s="127"/>
    </row>
    <row r="31" spans="1:32" ht="15.75" customHeight="1" x14ac:dyDescent="0.25">
      <c r="A31" s="83" t="str">
        <f>"Distribution of employee jobs per industry "&amp;"("&amp;'Table 13.14'!Y2&amp;")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7" t="s">
        <v>87</v>
      </c>
      <c r="T31" s="127"/>
      <c r="U31" s="127"/>
      <c r="V31" s="127"/>
      <c r="W31" s="127"/>
      <c r="X31" s="127"/>
      <c r="Y31" s="127">
        <v>79</v>
      </c>
      <c r="Z31" s="127"/>
      <c r="AA31" s="130">
        <f t="shared" si="2"/>
        <v>9.1860465116279072E-2</v>
      </c>
      <c r="AB31" s="127"/>
      <c r="AC31" s="127"/>
      <c r="AD31" s="127"/>
      <c r="AE31" s="127"/>
      <c r="AF31" s="127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88</v>
      </c>
      <c r="T32" s="127"/>
      <c r="U32" s="127"/>
      <c r="V32" s="127"/>
      <c r="W32" s="127"/>
      <c r="X32" s="127"/>
      <c r="Y32" s="127">
        <v>7</v>
      </c>
      <c r="Z32" s="127"/>
      <c r="AA32" s="130">
        <f t="shared" si="2"/>
        <v>8.1395348837209301E-3</v>
      </c>
      <c r="AB32" s="127"/>
      <c r="AC32" s="127"/>
      <c r="AD32" s="127"/>
      <c r="AE32" s="127"/>
      <c r="AF32" s="127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89</v>
      </c>
      <c r="T33" s="127"/>
      <c r="U33" s="127"/>
      <c r="V33" s="127"/>
      <c r="W33" s="127"/>
      <c r="X33" s="127"/>
      <c r="Y33" s="127">
        <v>64</v>
      </c>
      <c r="Z33" s="127"/>
      <c r="AA33" s="130">
        <f t="shared" si="2"/>
        <v>7.441860465116279E-2</v>
      </c>
      <c r="AB33" s="127"/>
      <c r="AC33" s="127"/>
      <c r="AD33" s="127"/>
      <c r="AE33" s="127"/>
      <c r="AF33" s="127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7" t="s">
        <v>90</v>
      </c>
      <c r="T34" s="127"/>
      <c r="U34" s="127"/>
      <c r="V34" s="127"/>
      <c r="W34" s="127"/>
      <c r="X34" s="127"/>
      <c r="Y34" s="127">
        <v>860</v>
      </c>
      <c r="Z34" s="127"/>
      <c r="AA34" s="131">
        <f t="shared" si="2"/>
        <v>1</v>
      </c>
      <c r="AB34" s="127"/>
      <c r="AC34" s="127"/>
      <c r="AD34" s="127"/>
      <c r="AE34" s="127"/>
      <c r="AF34" s="127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7" t="s">
        <v>102</v>
      </c>
      <c r="T36" s="127"/>
      <c r="U36" s="127"/>
      <c r="V36" s="127"/>
      <c r="W36" s="127"/>
      <c r="X36" s="127"/>
      <c r="Y36" s="127"/>
      <c r="Z36" s="127"/>
      <c r="AA36" s="127" t="s">
        <v>27</v>
      </c>
      <c r="AB36" s="127"/>
      <c r="AC36" s="127" t="s">
        <v>28</v>
      </c>
      <c r="AD36" s="127"/>
      <c r="AE36" s="127" t="s">
        <v>29</v>
      </c>
      <c r="AF36" s="127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7" t="s">
        <v>12</v>
      </c>
      <c r="T37" s="127">
        <v>493</v>
      </c>
      <c r="U37" s="127">
        <v>508</v>
      </c>
      <c r="V37" s="127">
        <v>471</v>
      </c>
      <c r="W37" s="127">
        <v>391</v>
      </c>
      <c r="X37" s="127">
        <v>294</v>
      </c>
      <c r="Y37" s="127">
        <v>458</v>
      </c>
      <c r="Z37" s="127"/>
      <c r="AA37" s="127" t="str">
        <f>TEXT(Y37,"###,###")</f>
        <v>458</v>
      </c>
      <c r="AB37" s="127"/>
      <c r="AC37" s="127">
        <f>Y37/X37-1</f>
        <v>0.55782312925170063</v>
      </c>
      <c r="AD37" s="127"/>
      <c r="AE37" s="127">
        <f>Y37/T37-1</f>
        <v>-7.0993914807302216E-2</v>
      </c>
      <c r="AF37" s="127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7" t="s">
        <v>13</v>
      </c>
      <c r="T38" s="127">
        <v>120</v>
      </c>
      <c r="U38" s="127">
        <v>127</v>
      </c>
      <c r="V38" s="127">
        <v>121</v>
      </c>
      <c r="W38" s="127">
        <v>110</v>
      </c>
      <c r="X38" s="127">
        <v>61</v>
      </c>
      <c r="Y38" s="127">
        <v>107</v>
      </c>
      <c r="Z38" s="127"/>
      <c r="AA38" s="127" t="str">
        <f>TEXT(Y38,"###,###")</f>
        <v>107</v>
      </c>
      <c r="AB38" s="127"/>
      <c r="AC38" s="127">
        <f>Y38/X38-1</f>
        <v>0.75409836065573765</v>
      </c>
      <c r="AD38" s="127"/>
      <c r="AE38" s="127">
        <f>Y38/T38-1</f>
        <v>-0.10833333333333328</v>
      </c>
      <c r="AF38" s="127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7" t="s">
        <v>14</v>
      </c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7" t="s">
        <v>36</v>
      </c>
      <c r="T40" s="127">
        <v>613</v>
      </c>
      <c r="U40" s="127">
        <v>635</v>
      </c>
      <c r="V40" s="127">
        <v>592</v>
      </c>
      <c r="W40" s="127">
        <v>501</v>
      </c>
      <c r="X40" s="127">
        <v>355</v>
      </c>
      <c r="Y40" s="127">
        <v>565</v>
      </c>
      <c r="Z40" s="127"/>
      <c r="AA40" s="127"/>
      <c r="AB40" s="127"/>
      <c r="AC40" s="127" t="s">
        <v>35</v>
      </c>
      <c r="AD40" s="127"/>
      <c r="AE40" s="127" t="s">
        <v>27</v>
      </c>
      <c r="AF40" s="127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7"/>
      <c r="T41" s="127"/>
      <c r="U41" s="127"/>
      <c r="V41" s="127"/>
      <c r="W41" s="127"/>
      <c r="X41" s="127"/>
      <c r="Y41" s="127"/>
      <c r="Z41" s="127"/>
      <c r="AA41" s="127" t="s">
        <v>127</v>
      </c>
      <c r="AB41" s="127"/>
      <c r="AC41" s="127">
        <f>Y37/($Y$37+$Y$38)*100</f>
        <v>81.061946902654867</v>
      </c>
      <c r="AD41" s="127"/>
      <c r="AE41" s="127"/>
      <c r="AF41" s="127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7" t="s">
        <v>37</v>
      </c>
      <c r="T42" s="127"/>
      <c r="U42" s="127"/>
      <c r="V42" s="127"/>
      <c r="W42" s="127"/>
      <c r="X42" s="127"/>
      <c r="Y42" s="127"/>
      <c r="Z42" s="127"/>
      <c r="AA42" s="127" t="s">
        <v>128</v>
      </c>
      <c r="AB42" s="127"/>
      <c r="AC42" s="127">
        <f>Y38/($Y$37+$Y$38)*100</f>
        <v>18.938053097345133</v>
      </c>
      <c r="AD42" s="127"/>
      <c r="AE42" s="127"/>
      <c r="AF42" s="127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7" t="s">
        <v>38</v>
      </c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39</v>
      </c>
      <c r="T44" s="127"/>
      <c r="U44" s="127">
        <v>0</v>
      </c>
      <c r="V44" s="127">
        <v>0</v>
      </c>
      <c r="W44" s="127">
        <v>0</v>
      </c>
      <c r="X44" s="129">
        <v>0</v>
      </c>
      <c r="Y44" s="129">
        <v>0</v>
      </c>
      <c r="Z44" s="127"/>
      <c r="AA44" s="127"/>
      <c r="AB44" s="127"/>
      <c r="AC44" s="127"/>
      <c r="AD44" s="127"/>
      <c r="AE44" s="127"/>
      <c r="AF44" s="127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40</v>
      </c>
      <c r="T45" s="127"/>
      <c r="U45" s="127">
        <v>0</v>
      </c>
      <c r="V45" s="127">
        <v>0</v>
      </c>
      <c r="W45" s="127">
        <v>0</v>
      </c>
      <c r="X45" s="129">
        <v>0</v>
      </c>
      <c r="Y45" s="129">
        <v>4</v>
      </c>
      <c r="Z45" s="127"/>
      <c r="AA45" s="127"/>
      <c r="AB45" s="127"/>
      <c r="AC45" s="127"/>
      <c r="AD45" s="127"/>
      <c r="AE45" s="127"/>
      <c r="AF45" s="127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41</v>
      </c>
      <c r="T46" s="127"/>
      <c r="U46" s="127">
        <v>0</v>
      </c>
      <c r="V46" s="127">
        <v>0</v>
      </c>
      <c r="W46" s="127">
        <v>0</v>
      </c>
      <c r="X46" s="129">
        <v>19</v>
      </c>
      <c r="Y46" s="129">
        <v>22</v>
      </c>
      <c r="Z46" s="127"/>
      <c r="AA46" s="127"/>
      <c r="AB46" s="127"/>
      <c r="AC46" s="127"/>
      <c r="AD46" s="127"/>
      <c r="AE46" s="127"/>
      <c r="AF46" s="127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42</v>
      </c>
      <c r="T47" s="127"/>
      <c r="U47" s="127">
        <v>0</v>
      </c>
      <c r="V47" s="127">
        <v>0</v>
      </c>
      <c r="W47" s="127">
        <v>0</v>
      </c>
      <c r="X47" s="129">
        <v>35</v>
      </c>
      <c r="Y47" s="129">
        <v>52</v>
      </c>
      <c r="Z47" s="127"/>
      <c r="AA47" s="127"/>
      <c r="AB47" s="127"/>
      <c r="AC47" s="127"/>
      <c r="AD47" s="127"/>
      <c r="AE47" s="127"/>
      <c r="AF47" s="127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7" t="s">
        <v>43</v>
      </c>
      <c r="T48" s="127"/>
      <c r="U48" s="127">
        <v>0</v>
      </c>
      <c r="V48" s="127">
        <v>0</v>
      </c>
      <c r="W48" s="127">
        <v>0</v>
      </c>
      <c r="X48" s="129">
        <v>35</v>
      </c>
      <c r="Y48" s="129">
        <v>40</v>
      </c>
      <c r="Z48" s="127"/>
      <c r="AA48" s="127"/>
      <c r="AB48" s="127"/>
      <c r="AC48" s="127"/>
      <c r="AD48" s="127"/>
      <c r="AE48" s="127"/>
      <c r="AF48" s="127"/>
    </row>
    <row r="49" spans="1:32" ht="15" customHeight="1" x14ac:dyDescent="0.25">
      <c r="A49" s="90" t="str">
        <f>"Number of jobs by age and sex of job holders in "&amp;'Table 13.14'!S1&amp;" ("&amp;'Table 13.14'!Y2&amp;") *"</f>
        <v>Number of jobs by age and sex of job holders in Victoria Daly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7" t="s">
        <v>44</v>
      </c>
      <c r="T49" s="127"/>
      <c r="U49" s="127">
        <v>0</v>
      </c>
      <c r="V49" s="127">
        <v>0</v>
      </c>
      <c r="W49" s="127">
        <v>0</v>
      </c>
      <c r="X49" s="129">
        <v>32</v>
      </c>
      <c r="Y49" s="129">
        <v>59</v>
      </c>
      <c r="Z49" s="127"/>
      <c r="AA49" s="127"/>
      <c r="AB49" s="127"/>
      <c r="AC49" s="127"/>
      <c r="AD49" s="127"/>
      <c r="AE49" s="127"/>
      <c r="AF49" s="127"/>
    </row>
    <row r="50" spans="1:32" ht="15" customHeight="1" x14ac:dyDescent="0.25">
      <c r="A50" s="5"/>
      <c r="S50" s="127" t="s">
        <v>45</v>
      </c>
      <c r="T50" s="127"/>
      <c r="U50" s="127">
        <v>0</v>
      </c>
      <c r="V50" s="127">
        <v>0</v>
      </c>
      <c r="W50" s="127">
        <v>0</v>
      </c>
      <c r="X50" s="129">
        <v>31</v>
      </c>
      <c r="Y50" s="129">
        <v>66</v>
      </c>
      <c r="Z50" s="127"/>
      <c r="AA50" s="127"/>
      <c r="AB50" s="127"/>
      <c r="AC50" s="127"/>
      <c r="AD50" s="127"/>
      <c r="AE50" s="127"/>
      <c r="AF50" s="127"/>
    </row>
    <row r="51" spans="1:32" ht="15" customHeight="1" x14ac:dyDescent="0.25">
      <c r="S51" s="127" t="s">
        <v>46</v>
      </c>
      <c r="T51" s="127"/>
      <c r="U51" s="127">
        <v>0</v>
      </c>
      <c r="V51" s="127">
        <v>0</v>
      </c>
      <c r="W51" s="127">
        <v>0</v>
      </c>
      <c r="X51" s="129">
        <v>29</v>
      </c>
      <c r="Y51" s="129">
        <v>27</v>
      </c>
      <c r="Z51" s="127"/>
      <c r="AA51" s="127"/>
      <c r="AB51" s="127"/>
      <c r="AC51" s="127"/>
      <c r="AD51" s="127"/>
      <c r="AE51" s="127"/>
      <c r="AF51" s="127"/>
    </row>
    <row r="52" spans="1:32" ht="15" customHeight="1" x14ac:dyDescent="0.25">
      <c r="A52" s="3"/>
      <c r="B52" s="3"/>
      <c r="C52" s="3"/>
      <c r="D52" s="4"/>
      <c r="E52" s="8"/>
      <c r="S52" s="127" t="s">
        <v>47</v>
      </c>
      <c r="T52" s="127"/>
      <c r="U52" s="127">
        <v>0</v>
      </c>
      <c r="V52" s="127">
        <v>0</v>
      </c>
      <c r="W52" s="127">
        <v>0</v>
      </c>
      <c r="X52" s="129">
        <v>21</v>
      </c>
      <c r="Y52" s="129">
        <v>34</v>
      </c>
      <c r="Z52" s="127"/>
      <c r="AA52" s="127"/>
      <c r="AB52" s="127"/>
      <c r="AC52" s="127"/>
      <c r="AD52" s="127"/>
      <c r="AE52" s="127"/>
      <c r="AF52" s="127"/>
    </row>
    <row r="53" spans="1:32" ht="15" customHeight="1" x14ac:dyDescent="0.25">
      <c r="A53" s="3"/>
      <c r="B53" s="3"/>
      <c r="C53" s="3"/>
      <c r="D53" s="4"/>
      <c r="E53" s="8"/>
      <c r="S53" s="127" t="s">
        <v>48</v>
      </c>
      <c r="T53" s="127"/>
      <c r="U53" s="127">
        <v>0</v>
      </c>
      <c r="V53" s="127">
        <v>0</v>
      </c>
      <c r="W53" s="127">
        <v>0</v>
      </c>
      <c r="X53" s="129">
        <v>37</v>
      </c>
      <c r="Y53" s="129">
        <v>36</v>
      </c>
      <c r="Z53" s="127"/>
      <c r="AA53" s="127"/>
      <c r="AB53" s="127"/>
      <c r="AC53" s="127"/>
      <c r="AD53" s="127"/>
      <c r="AE53" s="127"/>
      <c r="AF53" s="127"/>
    </row>
    <row r="54" spans="1:32" ht="15" customHeight="1" x14ac:dyDescent="0.25">
      <c r="A54" s="3"/>
      <c r="B54" s="3"/>
      <c r="C54" s="3"/>
      <c r="D54" s="4"/>
      <c r="E54" s="8"/>
      <c r="S54" s="127" t="s">
        <v>49</v>
      </c>
      <c r="T54" s="127"/>
      <c r="U54" s="127">
        <v>0</v>
      </c>
      <c r="V54" s="127">
        <v>0</v>
      </c>
      <c r="W54" s="127">
        <v>0</v>
      </c>
      <c r="X54" s="129">
        <v>23</v>
      </c>
      <c r="Y54" s="129">
        <v>30</v>
      </c>
      <c r="Z54" s="127"/>
      <c r="AA54" s="127"/>
      <c r="AB54" s="127"/>
      <c r="AC54" s="127"/>
      <c r="AD54" s="127"/>
      <c r="AE54" s="127"/>
      <c r="AF54" s="127"/>
    </row>
    <row r="55" spans="1:32" ht="15" customHeight="1" x14ac:dyDescent="0.25">
      <c r="A55" s="1"/>
      <c r="B55" s="1"/>
      <c r="C55" s="1"/>
      <c r="D55" s="1"/>
      <c r="E55" s="1"/>
      <c r="S55" s="127" t="s">
        <v>50</v>
      </c>
      <c r="T55" s="127"/>
      <c r="U55" s="127">
        <v>0</v>
      </c>
      <c r="V55" s="127">
        <v>0</v>
      </c>
      <c r="W55" s="127">
        <v>0</v>
      </c>
      <c r="X55" s="129">
        <v>17</v>
      </c>
      <c r="Y55" s="129">
        <v>35</v>
      </c>
      <c r="Z55" s="127"/>
      <c r="AA55" s="127"/>
      <c r="AB55" s="127"/>
      <c r="AC55" s="127"/>
      <c r="AD55" s="127"/>
      <c r="AE55" s="127"/>
      <c r="AF55" s="127"/>
    </row>
    <row r="56" spans="1:32" ht="15" customHeight="1" x14ac:dyDescent="0.25">
      <c r="A56" s="9"/>
      <c r="B56" s="3"/>
      <c r="C56" s="3"/>
      <c r="D56" s="3"/>
      <c r="E56" s="3"/>
      <c r="S56" s="127" t="s">
        <v>51</v>
      </c>
      <c r="T56" s="127"/>
      <c r="U56" s="127">
        <v>0</v>
      </c>
      <c r="V56" s="127">
        <v>0</v>
      </c>
      <c r="W56" s="127">
        <v>0</v>
      </c>
      <c r="X56" s="129">
        <v>9</v>
      </c>
      <c r="Y56" s="129">
        <v>6</v>
      </c>
      <c r="Z56" s="127"/>
      <c r="AA56" s="127"/>
      <c r="AB56" s="127"/>
      <c r="AC56" s="127"/>
      <c r="AD56" s="127"/>
      <c r="AE56" s="127"/>
      <c r="AF56" s="127"/>
    </row>
    <row r="57" spans="1:32" ht="15" customHeight="1" x14ac:dyDescent="0.25">
      <c r="A57" s="3"/>
      <c r="B57" s="3"/>
      <c r="C57" s="3"/>
      <c r="D57" s="3"/>
      <c r="E57" s="3"/>
      <c r="S57" s="127" t="s">
        <v>52</v>
      </c>
      <c r="T57" s="127"/>
      <c r="U57" s="127">
        <v>0</v>
      </c>
      <c r="V57" s="127">
        <v>0</v>
      </c>
      <c r="W57" s="127">
        <v>0</v>
      </c>
      <c r="X57" s="129">
        <v>3</v>
      </c>
      <c r="Y57" s="129">
        <v>8</v>
      </c>
      <c r="Z57" s="127"/>
      <c r="AA57" s="127"/>
      <c r="AB57" s="127"/>
      <c r="AC57" s="127"/>
      <c r="AD57" s="127"/>
      <c r="AE57" s="127"/>
      <c r="AF57" s="127"/>
    </row>
    <row r="58" spans="1:32" ht="15" customHeight="1" x14ac:dyDescent="0.25">
      <c r="A58" s="3"/>
      <c r="B58" s="3"/>
      <c r="C58" s="3"/>
      <c r="D58" s="10"/>
      <c r="E58" s="8"/>
      <c r="S58" s="127" t="s">
        <v>53</v>
      </c>
      <c r="T58" s="127"/>
      <c r="U58" s="127">
        <v>0</v>
      </c>
      <c r="V58" s="127">
        <v>0</v>
      </c>
      <c r="W58" s="127">
        <v>0</v>
      </c>
      <c r="X58" s="129">
        <v>0</v>
      </c>
      <c r="Y58" s="129">
        <v>0</v>
      </c>
      <c r="Z58" s="127"/>
      <c r="AA58" s="127"/>
      <c r="AB58" s="127"/>
      <c r="AC58" s="127"/>
      <c r="AD58" s="127"/>
      <c r="AE58" s="127"/>
      <c r="AF58" s="127"/>
    </row>
    <row r="59" spans="1:32" ht="15" customHeight="1" x14ac:dyDescent="0.25">
      <c r="A59" s="3"/>
      <c r="B59" s="3"/>
      <c r="C59" s="3"/>
      <c r="D59" s="10"/>
      <c r="E59" s="8"/>
      <c r="S59" s="127" t="s">
        <v>54</v>
      </c>
      <c r="T59" s="127"/>
      <c r="U59" s="127">
        <v>0</v>
      </c>
      <c r="V59" s="127">
        <v>0</v>
      </c>
      <c r="W59" s="127">
        <v>0</v>
      </c>
      <c r="X59" s="129">
        <v>0</v>
      </c>
      <c r="Y59" s="129">
        <v>0</v>
      </c>
      <c r="Z59" s="127"/>
      <c r="AA59" s="127"/>
      <c r="AB59" s="127"/>
      <c r="AC59" s="127"/>
      <c r="AD59" s="127"/>
      <c r="AE59" s="127"/>
      <c r="AF59" s="127"/>
    </row>
    <row r="60" spans="1:32" ht="15" customHeight="1" x14ac:dyDescent="0.25">
      <c r="A60" s="3"/>
      <c r="B60" s="3"/>
      <c r="C60" s="3"/>
      <c r="D60" s="10"/>
      <c r="E60" s="8"/>
      <c r="S60" s="127" t="s">
        <v>55</v>
      </c>
      <c r="T60" s="127"/>
      <c r="U60" s="127">
        <v>0</v>
      </c>
      <c r="V60" s="127">
        <v>0</v>
      </c>
      <c r="W60" s="127">
        <v>0</v>
      </c>
      <c r="X60" s="129">
        <v>0</v>
      </c>
      <c r="Y60" s="129">
        <v>0</v>
      </c>
      <c r="Z60" s="127"/>
      <c r="AA60" s="127"/>
      <c r="AB60" s="127"/>
      <c r="AC60" s="127"/>
      <c r="AD60" s="127"/>
      <c r="AE60" s="127"/>
      <c r="AF60" s="127"/>
    </row>
    <row r="61" spans="1:32" ht="15" customHeight="1" x14ac:dyDescent="0.25">
      <c r="S61" s="127" t="s">
        <v>56</v>
      </c>
      <c r="T61" s="127"/>
      <c r="U61" s="127">
        <v>0</v>
      </c>
      <c r="V61" s="127">
        <v>0</v>
      </c>
      <c r="W61" s="127">
        <v>0</v>
      </c>
      <c r="X61" s="129">
        <v>298</v>
      </c>
      <c r="Y61" s="129">
        <v>428</v>
      </c>
      <c r="Z61" s="127"/>
      <c r="AA61" s="127"/>
      <c r="AB61" s="127"/>
      <c r="AC61" s="127"/>
      <c r="AD61" s="127"/>
      <c r="AE61" s="127"/>
      <c r="AF61" s="127"/>
    </row>
    <row r="62" spans="1:32" x14ac:dyDescent="0.25">
      <c r="S62" s="127" t="s">
        <v>57</v>
      </c>
      <c r="T62" s="127"/>
      <c r="U62" s="127"/>
      <c r="V62" s="127"/>
      <c r="W62" s="127"/>
      <c r="X62" s="129"/>
      <c r="Y62" s="129"/>
      <c r="Z62" s="127"/>
      <c r="AA62" s="127"/>
      <c r="AB62" s="127"/>
      <c r="AC62" s="127"/>
      <c r="AD62" s="127"/>
      <c r="AE62" s="127"/>
      <c r="AF62" s="127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7" t="s">
        <v>39</v>
      </c>
      <c r="T63" s="127"/>
      <c r="U63" s="127">
        <v>0</v>
      </c>
      <c r="V63" s="127">
        <v>0</v>
      </c>
      <c r="W63" s="127">
        <v>0</v>
      </c>
      <c r="X63" s="129">
        <v>0</v>
      </c>
      <c r="Y63" s="129">
        <v>0</v>
      </c>
      <c r="Z63" s="127"/>
      <c r="AA63" s="127"/>
      <c r="AB63" s="127"/>
      <c r="AC63" s="127"/>
      <c r="AD63" s="127"/>
      <c r="AE63" s="127"/>
      <c r="AF63" s="127"/>
    </row>
    <row r="64" spans="1:32" ht="15.75" customHeight="1" x14ac:dyDescent="0.25">
      <c r="A64" s="90" t="str">
        <f>"Number of employed persons per occupation of main job by sex in "&amp;'Table 13.14'!S1&amp;" ("&amp;'Table 13.14'!Y2&amp;") *"</f>
        <v>Number of employed persons per occupation of main job by sex in Victoria Daly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7" t="s">
        <v>40</v>
      </c>
      <c r="T64" s="127"/>
      <c r="U64" s="127">
        <v>0</v>
      </c>
      <c r="V64" s="127">
        <v>0</v>
      </c>
      <c r="W64" s="127">
        <v>0</v>
      </c>
      <c r="X64" s="129">
        <v>7</v>
      </c>
      <c r="Y64" s="129">
        <v>6</v>
      </c>
      <c r="Z64" s="127"/>
      <c r="AA64" s="127"/>
      <c r="AB64" s="127"/>
      <c r="AC64" s="127"/>
      <c r="AD64" s="127"/>
      <c r="AE64" s="127"/>
      <c r="AF64" s="127"/>
    </row>
    <row r="65" spans="19:32" x14ac:dyDescent="0.25">
      <c r="S65" s="127" t="s">
        <v>41</v>
      </c>
      <c r="T65" s="127"/>
      <c r="U65" s="127">
        <v>0</v>
      </c>
      <c r="V65" s="127">
        <v>0</v>
      </c>
      <c r="W65" s="127">
        <v>0</v>
      </c>
      <c r="X65" s="129">
        <v>3</v>
      </c>
      <c r="Y65" s="129">
        <v>18</v>
      </c>
      <c r="Z65" s="127"/>
      <c r="AA65" s="127"/>
      <c r="AB65" s="127"/>
      <c r="AC65" s="127"/>
      <c r="AD65" s="127"/>
      <c r="AE65" s="127"/>
      <c r="AF65" s="127"/>
    </row>
    <row r="66" spans="19:32" x14ac:dyDescent="0.25">
      <c r="S66" s="127" t="s">
        <v>42</v>
      </c>
      <c r="T66" s="127"/>
      <c r="U66" s="127">
        <v>0</v>
      </c>
      <c r="V66" s="127">
        <v>0</v>
      </c>
      <c r="W66" s="127">
        <v>0</v>
      </c>
      <c r="X66" s="129">
        <v>19</v>
      </c>
      <c r="Y66" s="129">
        <v>53</v>
      </c>
      <c r="Z66" s="127"/>
      <c r="AA66" s="127"/>
      <c r="AB66" s="127"/>
      <c r="AC66" s="127"/>
      <c r="AD66" s="127"/>
      <c r="AE66" s="127"/>
      <c r="AF66" s="127"/>
    </row>
    <row r="67" spans="19:32" x14ac:dyDescent="0.25">
      <c r="S67" s="127" t="s">
        <v>43</v>
      </c>
      <c r="T67" s="127"/>
      <c r="U67" s="127">
        <v>0</v>
      </c>
      <c r="V67" s="127">
        <v>0</v>
      </c>
      <c r="W67" s="127">
        <v>0</v>
      </c>
      <c r="X67" s="129">
        <v>29</v>
      </c>
      <c r="Y67" s="129">
        <v>75</v>
      </c>
      <c r="Z67" s="127"/>
      <c r="AA67" s="127"/>
      <c r="AB67" s="127"/>
      <c r="AC67" s="127"/>
      <c r="AD67" s="127"/>
      <c r="AE67" s="127"/>
      <c r="AF67" s="127"/>
    </row>
    <row r="68" spans="19:32" x14ac:dyDescent="0.25">
      <c r="S68" s="127" t="s">
        <v>44</v>
      </c>
      <c r="T68" s="127"/>
      <c r="U68" s="127">
        <v>0</v>
      </c>
      <c r="V68" s="127">
        <v>0</v>
      </c>
      <c r="W68" s="127">
        <v>0</v>
      </c>
      <c r="X68" s="129">
        <v>32</v>
      </c>
      <c r="Y68" s="129">
        <v>49</v>
      </c>
      <c r="Z68" s="127"/>
      <c r="AA68" s="127"/>
      <c r="AB68" s="127"/>
      <c r="AC68" s="127"/>
      <c r="AD68" s="127"/>
      <c r="AE68" s="127"/>
      <c r="AF68" s="127"/>
    </row>
    <row r="69" spans="19:32" x14ac:dyDescent="0.25">
      <c r="S69" s="127" t="s">
        <v>45</v>
      </c>
      <c r="T69" s="127"/>
      <c r="U69" s="127">
        <v>0</v>
      </c>
      <c r="V69" s="127">
        <v>0</v>
      </c>
      <c r="W69" s="127">
        <v>0</v>
      </c>
      <c r="X69" s="129">
        <v>17</v>
      </c>
      <c r="Y69" s="129">
        <v>36</v>
      </c>
      <c r="Z69" s="127"/>
      <c r="AA69" s="127"/>
      <c r="AB69" s="127"/>
      <c r="AC69" s="127"/>
      <c r="AD69" s="127"/>
      <c r="AE69" s="127"/>
      <c r="AF69" s="127"/>
    </row>
    <row r="70" spans="19:32" x14ac:dyDescent="0.25">
      <c r="S70" s="127" t="s">
        <v>46</v>
      </c>
      <c r="T70" s="127"/>
      <c r="U70" s="127">
        <v>0</v>
      </c>
      <c r="V70" s="127">
        <v>0</v>
      </c>
      <c r="W70" s="127">
        <v>0</v>
      </c>
      <c r="X70" s="129">
        <v>32</v>
      </c>
      <c r="Y70" s="129">
        <v>32</v>
      </c>
      <c r="Z70" s="127"/>
      <c r="AA70" s="127"/>
      <c r="AB70" s="127"/>
      <c r="AC70" s="127"/>
      <c r="AD70" s="127"/>
      <c r="AE70" s="127"/>
      <c r="AF70" s="127"/>
    </row>
    <row r="71" spans="19:32" x14ac:dyDescent="0.25">
      <c r="S71" s="127" t="s">
        <v>47</v>
      </c>
      <c r="T71" s="127"/>
      <c r="U71" s="127">
        <v>0</v>
      </c>
      <c r="V71" s="127">
        <v>0</v>
      </c>
      <c r="W71" s="127">
        <v>0</v>
      </c>
      <c r="X71" s="129">
        <v>33</v>
      </c>
      <c r="Y71" s="129">
        <v>37</v>
      </c>
      <c r="Z71" s="127"/>
      <c r="AA71" s="127"/>
      <c r="AB71" s="127"/>
      <c r="AC71" s="127"/>
      <c r="AD71" s="127"/>
      <c r="AE71" s="127"/>
      <c r="AF71" s="127"/>
    </row>
    <row r="72" spans="19:32" x14ac:dyDescent="0.25">
      <c r="S72" s="127" t="s">
        <v>48</v>
      </c>
      <c r="T72" s="127"/>
      <c r="U72" s="127">
        <v>0</v>
      </c>
      <c r="V72" s="127">
        <v>0</v>
      </c>
      <c r="W72" s="127">
        <v>0</v>
      </c>
      <c r="X72" s="129">
        <v>33</v>
      </c>
      <c r="Y72" s="129">
        <v>49</v>
      </c>
      <c r="Z72" s="127"/>
      <c r="AA72" s="127"/>
      <c r="AB72" s="127"/>
      <c r="AC72" s="127"/>
      <c r="AD72" s="127"/>
      <c r="AE72" s="127"/>
      <c r="AF72" s="127"/>
    </row>
    <row r="73" spans="19:32" x14ac:dyDescent="0.25">
      <c r="S73" s="127" t="s">
        <v>49</v>
      </c>
      <c r="T73" s="127"/>
      <c r="U73" s="127">
        <v>0</v>
      </c>
      <c r="V73" s="127">
        <v>0</v>
      </c>
      <c r="W73" s="127">
        <v>0</v>
      </c>
      <c r="X73" s="129">
        <v>29</v>
      </c>
      <c r="Y73" s="129">
        <v>45</v>
      </c>
      <c r="Z73" s="127"/>
      <c r="AA73" s="127"/>
      <c r="AB73" s="127"/>
      <c r="AC73" s="127"/>
      <c r="AD73" s="127"/>
      <c r="AE73" s="127"/>
      <c r="AF73" s="127"/>
    </row>
    <row r="74" spans="19:32" x14ac:dyDescent="0.25">
      <c r="S74" s="127" t="s">
        <v>50</v>
      </c>
      <c r="T74" s="127"/>
      <c r="U74" s="127">
        <v>0</v>
      </c>
      <c r="V74" s="127">
        <v>0</v>
      </c>
      <c r="W74" s="127">
        <v>0</v>
      </c>
      <c r="X74" s="129">
        <v>8</v>
      </c>
      <c r="Y74" s="129">
        <v>17</v>
      </c>
      <c r="Z74" s="127"/>
      <c r="AA74" s="127"/>
      <c r="AB74" s="127"/>
      <c r="AC74" s="127"/>
      <c r="AD74" s="127"/>
      <c r="AE74" s="127"/>
      <c r="AF74" s="127"/>
    </row>
    <row r="75" spans="19:32" x14ac:dyDescent="0.25">
      <c r="S75" s="127" t="s">
        <v>51</v>
      </c>
      <c r="T75" s="127"/>
      <c r="U75" s="127">
        <v>0</v>
      </c>
      <c r="V75" s="127">
        <v>0</v>
      </c>
      <c r="W75" s="127">
        <v>0</v>
      </c>
      <c r="X75" s="129">
        <v>0</v>
      </c>
      <c r="Y75" s="129">
        <v>12</v>
      </c>
      <c r="Z75" s="127"/>
      <c r="AA75" s="127"/>
      <c r="AB75" s="127"/>
      <c r="AC75" s="127"/>
      <c r="AD75" s="127"/>
      <c r="AE75" s="127"/>
      <c r="AF75" s="127"/>
    </row>
    <row r="76" spans="19:32" x14ac:dyDescent="0.25">
      <c r="S76" s="127" t="s">
        <v>52</v>
      </c>
      <c r="T76" s="127"/>
      <c r="U76" s="127">
        <v>0</v>
      </c>
      <c r="V76" s="127">
        <v>0</v>
      </c>
      <c r="W76" s="127">
        <v>0</v>
      </c>
      <c r="X76" s="129">
        <v>5</v>
      </c>
      <c r="Y76" s="129">
        <v>0</v>
      </c>
      <c r="Z76" s="127"/>
      <c r="AA76" s="127"/>
      <c r="AB76" s="127"/>
      <c r="AC76" s="127"/>
      <c r="AD76" s="127"/>
      <c r="AE76" s="127"/>
      <c r="AF76" s="127"/>
    </row>
    <row r="77" spans="19:32" x14ac:dyDescent="0.25">
      <c r="S77" s="127" t="s">
        <v>53</v>
      </c>
      <c r="T77" s="127"/>
      <c r="U77" s="127">
        <v>0</v>
      </c>
      <c r="V77" s="127">
        <v>0</v>
      </c>
      <c r="W77" s="127">
        <v>0</v>
      </c>
      <c r="X77" s="129">
        <v>0</v>
      </c>
      <c r="Y77" s="129">
        <v>0</v>
      </c>
      <c r="Z77" s="127"/>
      <c r="AA77" s="127"/>
      <c r="AB77" s="127"/>
      <c r="AC77" s="127"/>
      <c r="AD77" s="127"/>
      <c r="AE77" s="127"/>
      <c r="AF77" s="127"/>
    </row>
    <row r="78" spans="19:32" x14ac:dyDescent="0.25">
      <c r="S78" s="127" t="s">
        <v>54</v>
      </c>
      <c r="T78" s="127"/>
      <c r="U78" s="127">
        <v>0</v>
      </c>
      <c r="V78" s="127">
        <v>0</v>
      </c>
      <c r="W78" s="127">
        <v>0</v>
      </c>
      <c r="X78" s="129">
        <v>0</v>
      </c>
      <c r="Y78" s="129">
        <v>0</v>
      </c>
      <c r="Z78" s="127"/>
      <c r="AA78" s="127"/>
      <c r="AB78" s="127"/>
      <c r="AC78" s="127"/>
      <c r="AD78" s="127"/>
      <c r="AE78" s="127"/>
      <c r="AF78" s="127"/>
    </row>
    <row r="79" spans="19:32" x14ac:dyDescent="0.25">
      <c r="S79" s="127" t="s">
        <v>55</v>
      </c>
      <c r="T79" s="127"/>
      <c r="U79" s="127">
        <v>0</v>
      </c>
      <c r="V79" s="127">
        <v>0</v>
      </c>
      <c r="W79" s="127">
        <v>0</v>
      </c>
      <c r="X79" s="129">
        <v>0</v>
      </c>
      <c r="Y79" s="129">
        <v>0</v>
      </c>
      <c r="Z79" s="127"/>
      <c r="AA79" s="127"/>
      <c r="AB79" s="127"/>
      <c r="AC79" s="127"/>
      <c r="AD79" s="127"/>
      <c r="AE79" s="127"/>
      <c r="AF79" s="127"/>
    </row>
    <row r="80" spans="19:32" x14ac:dyDescent="0.25">
      <c r="S80" s="127" t="s">
        <v>56</v>
      </c>
      <c r="T80" s="127"/>
      <c r="U80" s="127">
        <v>0</v>
      </c>
      <c r="V80" s="127">
        <v>0</v>
      </c>
      <c r="W80" s="127">
        <v>0</v>
      </c>
      <c r="X80" s="129">
        <v>236</v>
      </c>
      <c r="Y80" s="129">
        <v>432</v>
      </c>
      <c r="Z80" s="127"/>
      <c r="AA80" s="127"/>
      <c r="AB80" s="127"/>
      <c r="AC80" s="127"/>
      <c r="AD80" s="127"/>
      <c r="AE80" s="127"/>
      <c r="AF80" s="127"/>
    </row>
    <row r="81" spans="1:32" x14ac:dyDescent="0.25">
      <c r="S81" s="127" t="s">
        <v>58</v>
      </c>
      <c r="T81" s="127"/>
      <c r="U81" s="127"/>
      <c r="V81" s="127"/>
      <c r="W81" s="127"/>
      <c r="X81" s="129"/>
      <c r="Y81" s="129"/>
      <c r="Z81" s="127"/>
      <c r="AA81" s="127"/>
      <c r="AB81" s="127"/>
      <c r="AC81" s="127"/>
      <c r="AD81" s="127"/>
      <c r="AE81" s="127"/>
      <c r="AF81" s="127"/>
    </row>
    <row r="82" spans="1:32" ht="15.75" customHeight="1" x14ac:dyDescent="0.25">
      <c r="A82" s="93"/>
      <c r="B82" s="93"/>
      <c r="C82" s="120" t="str">
        <f>'Table 13.14'!S1</f>
        <v>Victoria Daly</v>
      </c>
      <c r="D82" s="120"/>
      <c r="E82" s="120"/>
      <c r="F82" s="120"/>
      <c r="G82" s="120"/>
      <c r="H82" s="94"/>
      <c r="I82" s="94"/>
      <c r="J82" s="121" t="str">
        <f>'State data for spotlight'!A1</f>
        <v>Northern Territory</v>
      </c>
      <c r="K82" s="121"/>
      <c r="L82" s="121"/>
      <c r="M82" s="121"/>
      <c r="N82" s="121"/>
      <c r="O82" s="121"/>
      <c r="S82" s="127" t="s">
        <v>38</v>
      </c>
      <c r="T82" s="127"/>
      <c r="U82" s="127"/>
      <c r="V82" s="127"/>
      <c r="W82" s="127"/>
      <c r="X82" s="129"/>
      <c r="Y82" s="129"/>
      <c r="Z82" s="127"/>
      <c r="AA82" s="127"/>
      <c r="AB82" s="127"/>
      <c r="AC82" s="127"/>
      <c r="AD82" s="127"/>
      <c r="AE82" s="127"/>
      <c r="AF82" s="127"/>
    </row>
    <row r="83" spans="1:32" ht="15" customHeight="1" x14ac:dyDescent="0.25">
      <c r="A83" s="93"/>
      <c r="B83" s="93"/>
      <c r="C83" s="95"/>
      <c r="D83" s="122" t="s">
        <v>2</v>
      </c>
      <c r="E83" s="122"/>
      <c r="F83" s="122" t="s">
        <v>2</v>
      </c>
      <c r="G83" s="122"/>
      <c r="H83" s="95"/>
      <c r="I83" s="95"/>
      <c r="J83" s="95"/>
      <c r="K83" s="95"/>
      <c r="L83" s="122" t="s">
        <v>2</v>
      </c>
      <c r="M83" s="122"/>
      <c r="N83" s="122" t="s">
        <v>2</v>
      </c>
      <c r="O83" s="122"/>
      <c r="S83" s="127" t="s">
        <v>59</v>
      </c>
      <c r="T83" s="127"/>
      <c r="U83" s="127">
        <v>0</v>
      </c>
      <c r="V83" s="127">
        <v>0</v>
      </c>
      <c r="W83" s="127">
        <v>0</v>
      </c>
      <c r="X83" s="129">
        <v>21</v>
      </c>
      <c r="Y83" s="129">
        <v>30</v>
      </c>
      <c r="Z83" s="127"/>
      <c r="AA83" s="127"/>
      <c r="AB83" s="127"/>
      <c r="AC83" s="127"/>
      <c r="AD83" s="127"/>
      <c r="AE83" s="127"/>
      <c r="AF83" s="127"/>
    </row>
    <row r="84" spans="1:32" ht="15" customHeight="1" x14ac:dyDescent="0.25">
      <c r="A84" s="93"/>
      <c r="B84" s="93"/>
      <c r="C84" s="113" t="s">
        <v>3</v>
      </c>
      <c r="D84" s="122" t="s">
        <v>4</v>
      </c>
      <c r="E84" s="122"/>
      <c r="F84" s="122" t="s">
        <v>114</v>
      </c>
      <c r="G84" s="122"/>
      <c r="H84" s="95"/>
      <c r="I84" s="95"/>
      <c r="J84" s="95"/>
      <c r="K84" s="113" t="s">
        <v>3</v>
      </c>
      <c r="L84" s="122" t="s">
        <v>4</v>
      </c>
      <c r="M84" s="122"/>
      <c r="N84" s="122" t="s">
        <v>114</v>
      </c>
      <c r="O84" s="122"/>
      <c r="S84" s="127" t="s">
        <v>60</v>
      </c>
      <c r="T84" s="127"/>
      <c r="U84" s="127">
        <v>0</v>
      </c>
      <c r="V84" s="127">
        <v>0</v>
      </c>
      <c r="W84" s="127">
        <v>0</v>
      </c>
      <c r="X84" s="129">
        <v>28</v>
      </c>
      <c r="Y84" s="129">
        <v>35</v>
      </c>
      <c r="Z84" s="127"/>
      <c r="AA84" s="127"/>
      <c r="AB84" s="127"/>
      <c r="AC84" s="127"/>
      <c r="AD84" s="127"/>
      <c r="AE84" s="127"/>
      <c r="AF84" s="127"/>
    </row>
    <row r="85" spans="1:32" ht="15" customHeight="1" x14ac:dyDescent="0.25">
      <c r="A85" s="96" t="s">
        <v>5</v>
      </c>
      <c r="B85" s="96"/>
      <c r="C85" s="111" t="str">
        <f>'Table 13.14'!AA4</f>
        <v>860</v>
      </c>
      <c r="D85" s="97">
        <f>'Table 13.14'!AC4</f>
        <v>0.61350844277673544</v>
      </c>
      <c r="E85" s="98">
        <f>'Table 13.14'!AC4</f>
        <v>0.61350844277673544</v>
      </c>
      <c r="F85" s="97">
        <f>'Table 13.14'!AE4</f>
        <v>-5.7017543859649078E-2</v>
      </c>
      <c r="G85" s="98">
        <f>'Table 13.14'!AE4</f>
        <v>-5.7017543859649078E-2</v>
      </c>
      <c r="H85" s="112"/>
      <c r="I85" s="112"/>
      <c r="J85" s="124" t="str">
        <f>'State data for spotlight'!I4</f>
        <v>209,690</v>
      </c>
      <c r="K85" s="124"/>
      <c r="L85" s="97">
        <f>'State data for spotlight'!K4</f>
        <v>1.0515257243094212E-2</v>
      </c>
      <c r="M85" s="98">
        <f>'State data for spotlight'!K4</f>
        <v>1.0515257243094212E-2</v>
      </c>
      <c r="N85" s="97">
        <f>'State data for spotlight'!M4</f>
        <v>3.2350494045362499E-2</v>
      </c>
      <c r="O85" s="98">
        <f>'State data for spotlight'!M4</f>
        <v>3.2350494045362499E-2</v>
      </c>
      <c r="S85" s="127" t="s">
        <v>61</v>
      </c>
      <c r="T85" s="127"/>
      <c r="U85" s="127">
        <v>0</v>
      </c>
      <c r="V85" s="127">
        <v>0</v>
      </c>
      <c r="W85" s="127">
        <v>0</v>
      </c>
      <c r="X85" s="129">
        <v>24</v>
      </c>
      <c r="Y85" s="129">
        <v>37</v>
      </c>
      <c r="Z85" s="127"/>
      <c r="AA85" s="127"/>
      <c r="AB85" s="127"/>
      <c r="AC85" s="127"/>
      <c r="AD85" s="127"/>
      <c r="AE85" s="127"/>
      <c r="AF85" s="127"/>
    </row>
    <row r="86" spans="1:32" ht="15" customHeight="1" x14ac:dyDescent="0.25">
      <c r="A86" s="99" t="s">
        <v>6</v>
      </c>
      <c r="B86" s="96"/>
      <c r="C86" s="111" t="str">
        <f>'Table 13.14'!AA5</f>
        <v>428</v>
      </c>
      <c r="D86" s="97">
        <f>'Table 13.14'!AC5</f>
        <v>0.43143812709030094</v>
      </c>
      <c r="E86" s="98">
        <f>'Table 13.14'!AC5</f>
        <v>0.43143812709030094</v>
      </c>
      <c r="F86" s="97">
        <f>'Table 13.14'!AE5</f>
        <v>-9.3220338983050821E-2</v>
      </c>
      <c r="G86" s="98">
        <f>'Table 13.14'!AE5</f>
        <v>-9.3220338983050821E-2</v>
      </c>
      <c r="H86" s="112"/>
      <c r="I86" s="112"/>
      <c r="J86" s="124" t="str">
        <f>'State data for spotlight'!I5</f>
        <v>110,876</v>
      </c>
      <c r="K86" s="124"/>
      <c r="L86" s="97">
        <f>'State data for spotlight'!K5</f>
        <v>3.0577719879136822E-3</v>
      </c>
      <c r="M86" s="98">
        <f>'State data for spotlight'!K5</f>
        <v>3.0577719879136822E-3</v>
      </c>
      <c r="N86" s="97">
        <f>'State data for spotlight'!M5</f>
        <v>3.6795990312415316E-2</v>
      </c>
      <c r="O86" s="98">
        <f>'State data for spotlight'!M5</f>
        <v>3.6795990312415316E-2</v>
      </c>
      <c r="S86" s="127" t="s">
        <v>62</v>
      </c>
      <c r="T86" s="127"/>
      <c r="U86" s="127">
        <v>0</v>
      </c>
      <c r="V86" s="127">
        <v>0</v>
      </c>
      <c r="W86" s="127">
        <v>0</v>
      </c>
      <c r="X86" s="129">
        <v>20</v>
      </c>
      <c r="Y86" s="129">
        <v>39</v>
      </c>
      <c r="Z86" s="127"/>
      <c r="AA86" s="127"/>
      <c r="AB86" s="127"/>
      <c r="AC86" s="127"/>
      <c r="AD86" s="127"/>
      <c r="AE86" s="127"/>
      <c r="AF86" s="127"/>
    </row>
    <row r="87" spans="1:32" ht="15" customHeight="1" x14ac:dyDescent="0.25">
      <c r="A87" s="99" t="s">
        <v>7</v>
      </c>
      <c r="B87" s="96"/>
      <c r="C87" s="111" t="str">
        <f>'Table 13.14'!AA6</f>
        <v>432</v>
      </c>
      <c r="D87" s="97">
        <f>'Table 13.14'!AC6</f>
        <v>0.83829787234042552</v>
      </c>
      <c r="E87" s="98">
        <f>'Table 13.14'!AC6</f>
        <v>0.83829787234042552</v>
      </c>
      <c r="F87" s="97">
        <f>'Table 13.14'!AE6</f>
        <v>-1.5945330296127547E-2</v>
      </c>
      <c r="G87" s="98">
        <f>'Table 13.14'!AE6</f>
        <v>-1.5945330296127547E-2</v>
      </c>
      <c r="H87" s="112"/>
      <c r="I87" s="112"/>
      <c r="J87" s="124" t="str">
        <f>'State data for spotlight'!I6</f>
        <v>98,814</v>
      </c>
      <c r="K87" s="124"/>
      <c r="L87" s="97">
        <f>'State data for spotlight'!K6</f>
        <v>1.9026699254400814E-2</v>
      </c>
      <c r="M87" s="98">
        <f>'State data for spotlight'!K6</f>
        <v>1.9026699254400814E-2</v>
      </c>
      <c r="N87" s="97">
        <f>'State data for spotlight'!M6</f>
        <v>2.7407515232173774E-2</v>
      </c>
      <c r="O87" s="98">
        <f>'State data for spotlight'!M6</f>
        <v>2.7407515232173774E-2</v>
      </c>
      <c r="S87" s="127" t="s">
        <v>63</v>
      </c>
      <c r="T87" s="127"/>
      <c r="U87" s="127">
        <v>0</v>
      </c>
      <c r="V87" s="127">
        <v>0</v>
      </c>
      <c r="W87" s="127">
        <v>0</v>
      </c>
      <c r="X87" s="129">
        <v>5</v>
      </c>
      <c r="Y87" s="129">
        <v>10</v>
      </c>
      <c r="Z87" s="127"/>
      <c r="AA87" s="127"/>
      <c r="AB87" s="127"/>
      <c r="AC87" s="127"/>
      <c r="AD87" s="127"/>
      <c r="AE87" s="127"/>
      <c r="AF87" s="127"/>
    </row>
    <row r="88" spans="1:32" ht="15" customHeight="1" x14ac:dyDescent="0.25">
      <c r="A88" s="96" t="s">
        <v>8</v>
      </c>
      <c r="B88" s="96"/>
      <c r="C88" s="111" t="str">
        <f>'Table 13.14'!AA7</f>
        <v>565</v>
      </c>
      <c r="D88" s="97">
        <f>'Table 13.14'!AC7</f>
        <v>0.59604519774011289</v>
      </c>
      <c r="E88" s="98">
        <f>'Table 13.14'!AC7</f>
        <v>0.59604519774011289</v>
      </c>
      <c r="F88" s="97">
        <f>'Table 13.14'!AE7</f>
        <v>-8.279220779220775E-2</v>
      </c>
      <c r="G88" s="98">
        <f>'Table 13.14'!AE7</f>
        <v>-8.279220779220775E-2</v>
      </c>
      <c r="H88" s="112"/>
      <c r="I88" s="112"/>
      <c r="J88" s="124" t="str">
        <f>'State data for spotlight'!I7</f>
        <v>138,628</v>
      </c>
      <c r="K88" s="124"/>
      <c r="L88" s="97">
        <f>'State data for spotlight'!K7</f>
        <v>8.5850648972702892E-3</v>
      </c>
      <c r="M88" s="98">
        <f>'State data for spotlight'!K7</f>
        <v>8.5850648972702892E-3</v>
      </c>
      <c r="N88" s="97">
        <f>'State data for spotlight'!M7</f>
        <v>5.1167728237792032E-2</v>
      </c>
      <c r="O88" s="98">
        <f>'State data for spotlight'!M7</f>
        <v>5.1167728237792032E-2</v>
      </c>
      <c r="S88" s="127" t="s">
        <v>64</v>
      </c>
      <c r="T88" s="127"/>
      <c r="U88" s="127">
        <v>0</v>
      </c>
      <c r="V88" s="127">
        <v>0</v>
      </c>
      <c r="W88" s="127">
        <v>0</v>
      </c>
      <c r="X88" s="129">
        <v>0</v>
      </c>
      <c r="Y88" s="129">
        <v>3</v>
      </c>
      <c r="Z88" s="127"/>
      <c r="AA88" s="127"/>
      <c r="AB88" s="127"/>
      <c r="AC88" s="127"/>
      <c r="AD88" s="127"/>
      <c r="AE88" s="127"/>
      <c r="AF88" s="127"/>
    </row>
    <row r="89" spans="1:32" ht="15" customHeight="1" x14ac:dyDescent="0.25">
      <c r="A89" s="96" t="s">
        <v>12</v>
      </c>
      <c r="B89" s="100"/>
      <c r="C89" s="111" t="str">
        <f>'Table 13.14'!AA37</f>
        <v>458</v>
      </c>
      <c r="D89" s="97">
        <f>'Table 13.14'!AC37</f>
        <v>0.55782312925170063</v>
      </c>
      <c r="E89" s="98">
        <f>'Table 13.14'!AC37</f>
        <v>0.55782312925170063</v>
      </c>
      <c r="F89" s="97">
        <f>'Table 13.14'!AE37</f>
        <v>-7.0993914807302216E-2</v>
      </c>
      <c r="G89" s="98">
        <f>'Table 13.14'!AE37</f>
        <v>-7.0993914807302216E-2</v>
      </c>
      <c r="H89" s="112"/>
      <c r="I89" s="112"/>
      <c r="J89" s="125" t="str">
        <f>'State data for spotlight'!I37</f>
        <v>112,170</v>
      </c>
      <c r="K89" s="125"/>
      <c r="L89" s="97">
        <f>'State data for spotlight'!K37</f>
        <v>-4.1637443514235262E-3</v>
      </c>
      <c r="M89" s="98">
        <f>'State data for spotlight'!K37</f>
        <v>-4.1637443514235262E-3</v>
      </c>
      <c r="N89" s="97">
        <f>'State data for spotlight'!M37</f>
        <v>4.0441517484463452E-2</v>
      </c>
      <c r="O89" s="98">
        <f>'State data for spotlight'!M37</f>
        <v>4.0441517484463452E-2</v>
      </c>
      <c r="S89" s="127" t="s">
        <v>65</v>
      </c>
      <c r="T89" s="127"/>
      <c r="U89" s="127">
        <v>0</v>
      </c>
      <c r="V89" s="127">
        <v>0</v>
      </c>
      <c r="W89" s="127">
        <v>0</v>
      </c>
      <c r="X89" s="129">
        <v>17</v>
      </c>
      <c r="Y89" s="129">
        <v>22</v>
      </c>
      <c r="Z89" s="127"/>
      <c r="AA89" s="127"/>
      <c r="AB89" s="127"/>
      <c r="AC89" s="127"/>
      <c r="AD89" s="127"/>
      <c r="AE89" s="127"/>
      <c r="AF89" s="127"/>
    </row>
    <row r="90" spans="1:32" ht="15" customHeight="1" x14ac:dyDescent="0.25">
      <c r="A90" s="101" t="s">
        <v>13</v>
      </c>
      <c r="B90" s="100"/>
      <c r="C90" s="111" t="str">
        <f>'Table 13.14'!AA38</f>
        <v>107</v>
      </c>
      <c r="D90" s="97">
        <f>'Table 13.14'!AC38</f>
        <v>0.75409836065573765</v>
      </c>
      <c r="E90" s="98">
        <f>'Table 13.14'!AC38</f>
        <v>0.75409836065573765</v>
      </c>
      <c r="F90" s="97">
        <f>'Table 13.14'!AE38</f>
        <v>-0.10833333333333328</v>
      </c>
      <c r="G90" s="98">
        <f>'Table 13.14'!AE38</f>
        <v>-0.10833333333333328</v>
      </c>
      <c r="H90" s="112"/>
      <c r="I90" s="112"/>
      <c r="J90" s="125" t="str">
        <f>'State data for spotlight'!I38</f>
        <v>26,458</v>
      </c>
      <c r="K90" s="125"/>
      <c r="L90" s="97">
        <f>'State data for spotlight'!K38</f>
        <v>6.6467814099721911E-2</v>
      </c>
      <c r="M90" s="98">
        <f>'State data for spotlight'!K38</f>
        <v>6.6467814099721911E-2</v>
      </c>
      <c r="N90" s="97">
        <f>'State data for spotlight'!M38</f>
        <v>9.9210635646032497E-2</v>
      </c>
      <c r="O90" s="98">
        <f>'State data for spotlight'!M38</f>
        <v>9.9210635646032497E-2</v>
      </c>
      <c r="S90" s="127" t="s">
        <v>66</v>
      </c>
      <c r="T90" s="127"/>
      <c r="U90" s="127">
        <v>0</v>
      </c>
      <c r="V90" s="127">
        <v>0</v>
      </c>
      <c r="W90" s="127">
        <v>0</v>
      </c>
      <c r="X90" s="129">
        <v>36</v>
      </c>
      <c r="Y90" s="129">
        <v>49</v>
      </c>
      <c r="Z90" s="127"/>
      <c r="AA90" s="127"/>
      <c r="AB90" s="127"/>
      <c r="AC90" s="127"/>
      <c r="AD90" s="127"/>
      <c r="AE90" s="127"/>
      <c r="AF90" s="127"/>
    </row>
    <row r="91" spans="1:32" ht="15" customHeight="1" x14ac:dyDescent="0.25">
      <c r="A91" s="99" t="s">
        <v>93</v>
      </c>
      <c r="B91" s="100"/>
      <c r="C91" s="111" t="str">
        <f>'Table 13.14'!AA114</f>
        <v>49</v>
      </c>
      <c r="D91" s="97">
        <f>'Table 13.14'!AC114</f>
        <v>0.36111111111111116</v>
      </c>
      <c r="E91" s="98">
        <f>'Table 13.14'!AC114</f>
        <v>0.36111111111111116</v>
      </c>
      <c r="F91" s="97">
        <f>'Table 13.14'!AE114</f>
        <v>-0.15517241379310343</v>
      </c>
      <c r="G91" s="98">
        <f>'Table 13.14'!AE114</f>
        <v>-0.15517241379310343</v>
      </c>
      <c r="H91" s="112"/>
      <c r="I91" s="112"/>
      <c r="J91" s="123" t="str">
        <f>'State data for spotlight'!I55</f>
        <v>12,910</v>
      </c>
      <c r="K91" s="123"/>
      <c r="L91" s="97">
        <f>'State data for spotlight'!K55</f>
        <v>6.6677683219036554E-2</v>
      </c>
      <c r="M91" s="98">
        <f>'State data for spotlight'!K55</f>
        <v>6.6677683219036554E-2</v>
      </c>
      <c r="N91" s="97">
        <f>'State data for spotlight'!M55</f>
        <v>0.17203812982296873</v>
      </c>
      <c r="O91" s="98">
        <f>'State data for spotlight'!M55</f>
        <v>0.17203812982296873</v>
      </c>
      <c r="S91" s="127" t="s">
        <v>56</v>
      </c>
      <c r="T91" s="127"/>
      <c r="U91" s="127">
        <v>0</v>
      </c>
      <c r="V91" s="127">
        <v>0</v>
      </c>
      <c r="W91" s="127">
        <v>0</v>
      </c>
      <c r="X91" s="129">
        <v>204</v>
      </c>
      <c r="Y91" s="129">
        <v>291</v>
      </c>
      <c r="Z91" s="127"/>
      <c r="AA91" s="127"/>
      <c r="AB91" s="127"/>
      <c r="AC91" s="127"/>
      <c r="AD91" s="127"/>
      <c r="AE91" s="127"/>
      <c r="AF91" s="127"/>
    </row>
    <row r="92" spans="1:32" ht="15" customHeight="1" x14ac:dyDescent="0.25">
      <c r="A92" s="99" t="s">
        <v>94</v>
      </c>
      <c r="B92" s="100"/>
      <c r="C92" s="111" t="str">
        <f>'Table 13.14'!AA115</f>
        <v>58</v>
      </c>
      <c r="D92" s="97">
        <f>'Table 13.14'!AC115</f>
        <v>0.93333333333333335</v>
      </c>
      <c r="E92" s="98">
        <f>'Table 13.14'!AC115</f>
        <v>0.93333333333333335</v>
      </c>
      <c r="F92" s="97">
        <f>'Table 13.14'!AE115</f>
        <v>-3.3333333333333326E-2</v>
      </c>
      <c r="G92" s="98">
        <f>'Table 13.14'!AE115</f>
        <v>-3.3333333333333326E-2</v>
      </c>
      <c r="H92" s="112"/>
      <c r="I92" s="112"/>
      <c r="J92" s="123" t="str">
        <f>'State data for spotlight'!I56</f>
        <v>13,548</v>
      </c>
      <c r="K92" s="123"/>
      <c r="L92" s="97">
        <f>'State data for spotlight'!K56</f>
        <v>6.6267904926806231E-2</v>
      </c>
      <c r="M92" s="98">
        <f>'State data for spotlight'!K56</f>
        <v>6.6267904926806231E-2</v>
      </c>
      <c r="N92" s="97">
        <f>'State data for spotlight'!M56</f>
        <v>3.7763309076981999E-2</v>
      </c>
      <c r="O92" s="98">
        <f>'State data for spotlight'!M56</f>
        <v>3.7763309076981999E-2</v>
      </c>
      <c r="S92" s="127" t="s">
        <v>57</v>
      </c>
      <c r="T92" s="127"/>
      <c r="U92" s="127"/>
      <c r="V92" s="127"/>
      <c r="W92" s="127"/>
      <c r="X92" s="129"/>
      <c r="Y92" s="129"/>
      <c r="Z92" s="127"/>
      <c r="AA92" s="127"/>
      <c r="AB92" s="127"/>
      <c r="AC92" s="127"/>
      <c r="AD92" s="127"/>
      <c r="AE92" s="127"/>
      <c r="AF92" s="127"/>
    </row>
    <row r="93" spans="1:32" ht="15" customHeight="1" x14ac:dyDescent="0.25">
      <c r="A93" s="96" t="s">
        <v>117</v>
      </c>
      <c r="B93" s="96"/>
      <c r="C93" s="111" t="str">
        <f>'Table 13.14'!AA8</f>
        <v>$32,244</v>
      </c>
      <c r="D93" s="97">
        <f>'Table 13.14'!AC8</f>
        <v>-8.6265019270006738E-2</v>
      </c>
      <c r="E93" s="98">
        <f>'Table 13.14'!AC8</f>
        <v>-8.6265019270006738E-2</v>
      </c>
      <c r="F93" s="97">
        <f>'Table 13.14'!AE8</f>
        <v>0.36806313377741962</v>
      </c>
      <c r="G93" s="98">
        <f>'Table 13.14'!AE8</f>
        <v>0.36806313377741962</v>
      </c>
      <c r="H93" s="112"/>
      <c r="I93" s="112"/>
      <c r="J93" s="112"/>
      <c r="K93" s="111" t="str">
        <f>'State data for spotlight'!I8</f>
        <v>$47,367</v>
      </c>
      <c r="L93" s="97">
        <f>'State data for spotlight'!K8</f>
        <v>-1.4136789390726823E-2</v>
      </c>
      <c r="M93" s="98">
        <f>'State data for spotlight'!K8</f>
        <v>-1.4136789390726823E-2</v>
      </c>
      <c r="N93" s="97">
        <f>'State data for spotlight'!M8</f>
        <v>0.12722329311534719</v>
      </c>
      <c r="O93" s="98">
        <f>'State data for spotlight'!M8</f>
        <v>0.12722329311534719</v>
      </c>
      <c r="S93" s="127" t="s">
        <v>59</v>
      </c>
      <c r="T93" s="127"/>
      <c r="U93" s="127">
        <v>0</v>
      </c>
      <c r="V93" s="127">
        <v>0</v>
      </c>
      <c r="W93" s="127">
        <v>0</v>
      </c>
      <c r="X93" s="129">
        <v>13</v>
      </c>
      <c r="Y93" s="129">
        <v>16</v>
      </c>
      <c r="Z93" s="127"/>
      <c r="AA93" s="127"/>
      <c r="AB93" s="127"/>
      <c r="AC93" s="127"/>
      <c r="AD93" s="127"/>
      <c r="AE93" s="127"/>
      <c r="AF93" s="127"/>
    </row>
    <row r="94" spans="1:32" ht="15" customHeight="1" x14ac:dyDescent="0.25">
      <c r="A94" s="96" t="s">
        <v>9</v>
      </c>
      <c r="B94" s="96"/>
      <c r="C94" s="111" t="str">
        <f>'Table 13.14'!AA9</f>
        <v>$22.8 mil</v>
      </c>
      <c r="D94" s="97">
        <f>'Table 13.14'!AC9</f>
        <v>0.38467650540927223</v>
      </c>
      <c r="E94" s="98">
        <f>'Table 13.14'!AC9</f>
        <v>0.38467650540927223</v>
      </c>
      <c r="F94" s="97">
        <f>'Table 13.14'!AE9</f>
        <v>0.1439554127458178</v>
      </c>
      <c r="G94" s="98">
        <f>'Table 13.14'!AE9</f>
        <v>0.1439554127458178</v>
      </c>
      <c r="H94" s="112"/>
      <c r="I94" s="112"/>
      <c r="J94" s="112"/>
      <c r="K94" s="111" t="str">
        <f>'State data for spotlight'!I9</f>
        <v>$8.9 bil</v>
      </c>
      <c r="L94" s="97">
        <f>'State data for spotlight'!K9</f>
        <v>8.9265333025223548E-3</v>
      </c>
      <c r="M94" s="98">
        <f>'State data for spotlight'!K9</f>
        <v>8.9265333025223548E-3</v>
      </c>
      <c r="N94" s="97">
        <f>'State data for spotlight'!M9</f>
        <v>0.24800968989819316</v>
      </c>
      <c r="O94" s="98">
        <f>'State data for spotlight'!M9</f>
        <v>0.24800968989819316</v>
      </c>
      <c r="S94" s="127" t="s">
        <v>60</v>
      </c>
      <c r="T94" s="127"/>
      <c r="U94" s="127">
        <v>0</v>
      </c>
      <c r="V94" s="127">
        <v>0</v>
      </c>
      <c r="W94" s="127">
        <v>0</v>
      </c>
      <c r="X94" s="129">
        <v>29</v>
      </c>
      <c r="Y94" s="129">
        <v>47</v>
      </c>
      <c r="Z94" s="127"/>
      <c r="AA94" s="127"/>
      <c r="AB94" s="127"/>
      <c r="AC94" s="127"/>
      <c r="AD94" s="127"/>
      <c r="AE94" s="127"/>
      <c r="AF94" s="127"/>
    </row>
    <row r="95" spans="1:32" ht="15" customHeight="1" x14ac:dyDescent="0.25">
      <c r="S95" s="127" t="s">
        <v>61</v>
      </c>
      <c r="T95" s="127"/>
      <c r="U95" s="127">
        <v>0</v>
      </c>
      <c r="V95" s="127">
        <v>0</v>
      </c>
      <c r="W95" s="127">
        <v>0</v>
      </c>
      <c r="X95" s="129">
        <v>0</v>
      </c>
      <c r="Y95" s="129">
        <v>9</v>
      </c>
      <c r="Z95" s="127"/>
      <c r="AA95" s="127"/>
      <c r="AB95" s="127"/>
      <c r="AC95" s="127"/>
      <c r="AD95" s="127"/>
      <c r="AE95" s="127"/>
      <c r="AF95" s="127"/>
    </row>
    <row r="96" spans="1:32" ht="15" customHeight="1" x14ac:dyDescent="0.25">
      <c r="A96" s="27" t="s">
        <v>118</v>
      </c>
      <c r="S96" s="127" t="s">
        <v>62</v>
      </c>
      <c r="T96" s="127"/>
      <c r="U96" s="127">
        <v>0</v>
      </c>
      <c r="V96" s="127">
        <v>0</v>
      </c>
      <c r="W96" s="127">
        <v>0</v>
      </c>
      <c r="X96" s="129">
        <v>29</v>
      </c>
      <c r="Y96" s="129">
        <v>65</v>
      </c>
      <c r="Z96" s="127"/>
      <c r="AA96" s="127"/>
      <c r="AB96" s="127"/>
      <c r="AC96" s="127"/>
      <c r="AD96" s="127"/>
      <c r="AE96" s="127"/>
      <c r="AF96" s="127"/>
    </row>
    <row r="97" spans="1:32" ht="15" customHeight="1" x14ac:dyDescent="0.25">
      <c r="A97" s="110" t="s">
        <v>106</v>
      </c>
      <c r="S97" s="127" t="s">
        <v>63</v>
      </c>
      <c r="T97" s="127"/>
      <c r="U97" s="127">
        <v>0</v>
      </c>
      <c r="V97" s="127">
        <v>0</v>
      </c>
      <c r="W97" s="127">
        <v>0</v>
      </c>
      <c r="X97" s="129">
        <v>19</v>
      </c>
      <c r="Y97" s="129">
        <v>37</v>
      </c>
      <c r="Z97" s="127"/>
      <c r="AA97" s="127"/>
      <c r="AB97" s="127"/>
      <c r="AC97" s="127"/>
      <c r="AD97" s="127"/>
      <c r="AE97" s="127"/>
      <c r="AF97" s="127"/>
    </row>
    <row r="98" spans="1:32" ht="15" customHeight="1" x14ac:dyDescent="0.25">
      <c r="S98" s="127" t="s">
        <v>64</v>
      </c>
      <c r="T98" s="127"/>
      <c r="U98" s="127">
        <v>0</v>
      </c>
      <c r="V98" s="127">
        <v>0</v>
      </c>
      <c r="W98" s="127">
        <v>0</v>
      </c>
      <c r="X98" s="129">
        <v>9</v>
      </c>
      <c r="Y98" s="129">
        <v>14</v>
      </c>
      <c r="Z98" s="127"/>
      <c r="AA98" s="127"/>
      <c r="AB98" s="127"/>
      <c r="AC98" s="127"/>
      <c r="AD98" s="127"/>
      <c r="AE98" s="127"/>
      <c r="AF98" s="127"/>
    </row>
    <row r="99" spans="1:32" ht="15" customHeight="1" x14ac:dyDescent="0.25">
      <c r="S99" s="127" t="s">
        <v>65</v>
      </c>
      <c r="T99" s="127"/>
      <c r="U99" s="127">
        <v>0</v>
      </c>
      <c r="V99" s="127">
        <v>0</v>
      </c>
      <c r="W99" s="127">
        <v>0</v>
      </c>
      <c r="X99" s="129">
        <v>0</v>
      </c>
      <c r="Y99" s="129">
        <v>7</v>
      </c>
      <c r="Z99" s="127"/>
      <c r="AA99" s="127"/>
      <c r="AB99" s="127"/>
      <c r="AC99" s="127"/>
      <c r="AD99" s="127"/>
      <c r="AE99" s="127"/>
      <c r="AF99" s="127"/>
    </row>
    <row r="100" spans="1:32" x14ac:dyDescent="0.25">
      <c r="A100" s="28"/>
      <c r="S100" s="127" t="s">
        <v>66</v>
      </c>
      <c r="T100" s="127"/>
      <c r="U100" s="127">
        <v>0</v>
      </c>
      <c r="V100" s="127">
        <v>0</v>
      </c>
      <c r="W100" s="127">
        <v>0</v>
      </c>
      <c r="X100" s="129">
        <v>13</v>
      </c>
      <c r="Y100" s="129">
        <v>23</v>
      </c>
      <c r="Z100" s="127"/>
      <c r="AA100" s="127"/>
      <c r="AB100" s="127"/>
      <c r="AC100" s="127"/>
      <c r="AD100" s="127"/>
      <c r="AE100" s="127"/>
      <c r="AF100" s="127"/>
    </row>
    <row r="101" spans="1:32" x14ac:dyDescent="0.25">
      <c r="S101" s="127" t="s">
        <v>56</v>
      </c>
      <c r="T101" s="127"/>
      <c r="U101" s="127">
        <v>0</v>
      </c>
      <c r="V101" s="127">
        <v>0</v>
      </c>
      <c r="W101" s="127">
        <v>0</v>
      </c>
      <c r="X101" s="129">
        <v>153</v>
      </c>
      <c r="Y101" s="129">
        <v>274</v>
      </c>
      <c r="Z101" s="127"/>
      <c r="AA101" s="127"/>
      <c r="AB101" s="127"/>
      <c r="AC101" s="127"/>
      <c r="AD101" s="127"/>
      <c r="AE101" s="127"/>
      <c r="AF101" s="127"/>
    </row>
    <row r="102" spans="1:32" x14ac:dyDescent="0.25">
      <c r="A102" s="29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</row>
    <row r="103" spans="1:32" x14ac:dyDescent="0.25">
      <c r="A103" s="30"/>
      <c r="S103" s="127" t="s">
        <v>16</v>
      </c>
      <c r="T103" s="127"/>
      <c r="U103" s="127" t="s">
        <v>68</v>
      </c>
      <c r="V103" s="127" t="s">
        <v>69</v>
      </c>
      <c r="W103" s="127" t="s">
        <v>70</v>
      </c>
      <c r="X103" s="127" t="s">
        <v>67</v>
      </c>
      <c r="Y103" s="127" t="s">
        <v>105</v>
      </c>
      <c r="Z103" s="127"/>
      <c r="AA103" s="127" t="s">
        <v>27</v>
      </c>
      <c r="AB103" s="127"/>
      <c r="AC103" s="127" t="s">
        <v>35</v>
      </c>
      <c r="AD103" s="127"/>
      <c r="AE103" s="127" t="s">
        <v>27</v>
      </c>
      <c r="AF103" s="127"/>
    </row>
    <row r="104" spans="1:32" x14ac:dyDescent="0.25">
      <c r="S104" s="127" t="s">
        <v>17</v>
      </c>
      <c r="T104" s="127"/>
      <c r="U104" s="127">
        <v>0</v>
      </c>
      <c r="V104" s="127">
        <v>0</v>
      </c>
      <c r="W104" s="127">
        <v>0</v>
      </c>
      <c r="X104" s="127">
        <v>289</v>
      </c>
      <c r="Y104" s="127">
        <v>466</v>
      </c>
      <c r="Z104" s="127"/>
      <c r="AA104" s="127" t="str">
        <f>TEXT(Y104,"###,###")</f>
        <v>466</v>
      </c>
      <c r="AB104" s="127"/>
      <c r="AC104" s="127">
        <f>Y104/($Y$4)*100</f>
        <v>54.186046511627907</v>
      </c>
      <c r="AD104" s="127"/>
      <c r="AE104" s="127"/>
      <c r="AF104" s="127"/>
    </row>
    <row r="105" spans="1:32" x14ac:dyDescent="0.25">
      <c r="S105" s="127" t="s">
        <v>20</v>
      </c>
      <c r="T105" s="127"/>
      <c r="U105" s="127">
        <v>0</v>
      </c>
      <c r="V105" s="127">
        <v>0</v>
      </c>
      <c r="W105" s="127">
        <v>0</v>
      </c>
      <c r="X105" s="127">
        <v>209</v>
      </c>
      <c r="Y105" s="127">
        <v>331</v>
      </c>
      <c r="Z105" s="127"/>
      <c r="AA105" s="127" t="str">
        <f>TEXT(Y105,"###,###")</f>
        <v>331</v>
      </c>
      <c r="AB105" s="127"/>
      <c r="AC105" s="127">
        <f>Y105/($Y$4)*100</f>
        <v>38.488372093023251</v>
      </c>
      <c r="AD105" s="127"/>
      <c r="AE105" s="127"/>
      <c r="AF105" s="127"/>
    </row>
    <row r="106" spans="1:32" x14ac:dyDescent="0.25">
      <c r="S106" s="127" t="s">
        <v>56</v>
      </c>
      <c r="T106" s="127"/>
      <c r="U106" s="127">
        <v>0</v>
      </c>
      <c r="V106" s="127">
        <v>0</v>
      </c>
      <c r="W106" s="127">
        <v>0</v>
      </c>
      <c r="X106" s="127">
        <v>498</v>
      </c>
      <c r="Y106" s="127">
        <v>797</v>
      </c>
      <c r="Z106" s="127"/>
      <c r="AA106" s="127"/>
      <c r="AB106" s="127"/>
      <c r="AC106" s="127"/>
      <c r="AD106" s="127"/>
      <c r="AE106" s="127"/>
      <c r="AF106" s="127"/>
    </row>
    <row r="107" spans="1:32" x14ac:dyDescent="0.25">
      <c r="S107" s="127" t="s">
        <v>21</v>
      </c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</row>
    <row r="108" spans="1:32" x14ac:dyDescent="0.25">
      <c r="S108" s="127" t="s">
        <v>22</v>
      </c>
      <c r="T108" s="127"/>
      <c r="U108" s="127">
        <v>0</v>
      </c>
      <c r="V108" s="127">
        <v>0</v>
      </c>
      <c r="W108" s="127">
        <v>0</v>
      </c>
      <c r="X108" s="127">
        <v>42</v>
      </c>
      <c r="Y108" s="127">
        <v>77</v>
      </c>
      <c r="Z108" s="127"/>
      <c r="AA108" s="127" t="str">
        <f>TEXT(Y108,"###,###")</f>
        <v>77</v>
      </c>
      <c r="AB108" s="127"/>
      <c r="AC108" s="127">
        <f>Y108/($Y$4)*100</f>
        <v>8.9534883720930232</v>
      </c>
      <c r="AD108" s="127"/>
      <c r="AE108" s="127"/>
      <c r="AF108" s="127"/>
    </row>
    <row r="109" spans="1:32" x14ac:dyDescent="0.25">
      <c r="S109" s="127" t="s">
        <v>23</v>
      </c>
      <c r="T109" s="127"/>
      <c r="U109" s="127">
        <v>0</v>
      </c>
      <c r="V109" s="127">
        <v>0</v>
      </c>
      <c r="W109" s="127">
        <v>0</v>
      </c>
      <c r="X109" s="127">
        <v>124</v>
      </c>
      <c r="Y109" s="127">
        <v>139</v>
      </c>
      <c r="Z109" s="127"/>
      <c r="AA109" s="127" t="str">
        <f>TEXT(Y109,"###,###")</f>
        <v>139</v>
      </c>
      <c r="AB109" s="127"/>
      <c r="AC109" s="127">
        <f t="shared" ref="AC109:AC111" si="3">Y109/($Y$4)*100</f>
        <v>16.162790697674417</v>
      </c>
      <c r="AD109" s="127"/>
      <c r="AE109" s="127"/>
      <c r="AF109" s="127"/>
    </row>
    <row r="110" spans="1:32" x14ac:dyDescent="0.25">
      <c r="S110" s="127" t="s">
        <v>24</v>
      </c>
      <c r="T110" s="127"/>
      <c r="U110" s="127">
        <v>0</v>
      </c>
      <c r="V110" s="127">
        <v>0</v>
      </c>
      <c r="W110" s="127">
        <v>0</v>
      </c>
      <c r="X110" s="127">
        <v>114</v>
      </c>
      <c r="Y110" s="127">
        <v>253</v>
      </c>
      <c r="Z110" s="127"/>
      <c r="AA110" s="127" t="str">
        <f>TEXT(Y110,"###,###")</f>
        <v>253</v>
      </c>
      <c r="AB110" s="127"/>
      <c r="AC110" s="127">
        <f t="shared" si="3"/>
        <v>29.418604651162788</v>
      </c>
      <c r="AD110" s="127"/>
      <c r="AE110" s="127"/>
      <c r="AF110" s="127"/>
    </row>
    <row r="111" spans="1:32" x14ac:dyDescent="0.25">
      <c r="S111" s="127" t="s">
        <v>25</v>
      </c>
      <c r="T111" s="127"/>
      <c r="U111" s="127">
        <v>0</v>
      </c>
      <c r="V111" s="127">
        <v>0</v>
      </c>
      <c r="W111" s="127">
        <v>0</v>
      </c>
      <c r="X111" s="127">
        <v>216</v>
      </c>
      <c r="Y111" s="127">
        <v>328</v>
      </c>
      <c r="Z111" s="127"/>
      <c r="AA111" s="127" t="str">
        <f>TEXT(Y111,"###,###")</f>
        <v>328</v>
      </c>
      <c r="AB111" s="127"/>
      <c r="AC111" s="127">
        <f t="shared" si="3"/>
        <v>38.139534883720934</v>
      </c>
      <c r="AD111" s="127"/>
      <c r="AE111" s="127"/>
      <c r="AF111" s="127"/>
    </row>
    <row r="112" spans="1:32" x14ac:dyDescent="0.25">
      <c r="S112" s="127" t="s">
        <v>56</v>
      </c>
      <c r="T112" s="127"/>
      <c r="U112" s="127">
        <v>0</v>
      </c>
      <c r="V112" s="127">
        <v>0</v>
      </c>
      <c r="W112" s="127">
        <v>0</v>
      </c>
      <c r="X112" s="127">
        <v>535</v>
      </c>
      <c r="Y112" s="127">
        <v>860</v>
      </c>
      <c r="Z112" s="127"/>
      <c r="AA112" s="127"/>
      <c r="AB112" s="127"/>
      <c r="AC112" s="127"/>
      <c r="AD112" s="127"/>
      <c r="AE112" s="127"/>
      <c r="AF112" s="127"/>
    </row>
    <row r="113" spans="19:32" x14ac:dyDescent="0.25">
      <c r="S113" s="127"/>
      <c r="T113" s="127"/>
      <c r="U113" s="127"/>
      <c r="V113" s="127"/>
      <c r="W113" s="127"/>
      <c r="X113" s="127"/>
      <c r="Y113" s="127"/>
      <c r="Z113" s="127"/>
      <c r="AA113" s="127" t="s">
        <v>27</v>
      </c>
      <c r="AB113" s="127"/>
      <c r="AC113" s="127" t="s">
        <v>28</v>
      </c>
      <c r="AD113" s="127"/>
      <c r="AE113" s="127" t="s">
        <v>29</v>
      </c>
      <c r="AF113" s="127"/>
    </row>
    <row r="114" spans="19:32" x14ac:dyDescent="0.25">
      <c r="S114" s="127" t="s">
        <v>103</v>
      </c>
      <c r="T114" s="127">
        <v>58</v>
      </c>
      <c r="U114" s="127">
        <v>62</v>
      </c>
      <c r="V114" s="127">
        <v>59</v>
      </c>
      <c r="W114" s="127">
        <v>50</v>
      </c>
      <c r="X114" s="127">
        <v>36</v>
      </c>
      <c r="Y114" s="127">
        <v>49</v>
      </c>
      <c r="Z114" s="127"/>
      <c r="AA114" s="127" t="str">
        <f>TEXT(Y114,"###,###")</f>
        <v>49</v>
      </c>
      <c r="AB114" s="127"/>
      <c r="AC114" s="127">
        <f>Y114/X114-1</f>
        <v>0.36111111111111116</v>
      </c>
      <c r="AD114" s="127"/>
      <c r="AE114" s="127">
        <f>Y114/T114-1</f>
        <v>-0.15517241379310343</v>
      </c>
      <c r="AF114" s="127"/>
    </row>
    <row r="115" spans="19:32" x14ac:dyDescent="0.25">
      <c r="S115" s="127" t="s">
        <v>104</v>
      </c>
      <c r="T115" s="127">
        <v>60</v>
      </c>
      <c r="U115" s="127">
        <v>65</v>
      </c>
      <c r="V115" s="127">
        <v>68</v>
      </c>
      <c r="W115" s="127">
        <v>61</v>
      </c>
      <c r="X115" s="127">
        <v>30</v>
      </c>
      <c r="Y115" s="127">
        <v>58</v>
      </c>
      <c r="Z115" s="127"/>
      <c r="AA115" s="127" t="str">
        <f>TEXT(Y115,"###,###")</f>
        <v>58</v>
      </c>
      <c r="AB115" s="127"/>
      <c r="AC115" s="127">
        <f>Y115/X115-1</f>
        <v>0.93333333333333335</v>
      </c>
      <c r="AD115" s="127"/>
      <c r="AE115" s="127">
        <f>Y115/T115-1</f>
        <v>-3.3333333333333326E-2</v>
      </c>
      <c r="AF115" s="127"/>
    </row>
    <row r="116" spans="19:32" x14ac:dyDescent="0.25">
      <c r="S116" s="127" t="s">
        <v>56</v>
      </c>
      <c r="T116" s="127">
        <v>118</v>
      </c>
      <c r="U116" s="127">
        <v>127</v>
      </c>
      <c r="V116" s="127">
        <v>127</v>
      </c>
      <c r="W116" s="127">
        <v>111</v>
      </c>
      <c r="X116" s="127">
        <v>66</v>
      </c>
      <c r="Y116" s="127">
        <v>107</v>
      </c>
      <c r="Z116" s="127"/>
      <c r="AA116" s="127"/>
      <c r="AB116" s="127"/>
      <c r="AC116" s="127"/>
      <c r="AD116" s="127"/>
      <c r="AE116" s="127"/>
      <c r="AF116" s="127"/>
    </row>
    <row r="117" spans="19:32" x14ac:dyDescent="0.25"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</row>
    <row r="118" spans="19:32" x14ac:dyDescent="0.25">
      <c r="S118" s="127" t="s">
        <v>119</v>
      </c>
      <c r="T118" s="127"/>
      <c r="U118" s="127">
        <v>35.32</v>
      </c>
      <c r="V118" s="127">
        <v>40.75</v>
      </c>
      <c r="W118" s="127">
        <v>39.14</v>
      </c>
      <c r="X118" s="127">
        <v>39.409999999999997</v>
      </c>
      <c r="Y118" s="127">
        <v>40.26</v>
      </c>
      <c r="Z118" s="127"/>
      <c r="AA118" s="127" t="str">
        <f>TEXT(Y118,"##.0")</f>
        <v>40.3</v>
      </c>
      <c r="AB118" s="127"/>
      <c r="AC118" s="127"/>
      <c r="AD118" s="127"/>
      <c r="AE118" s="127"/>
      <c r="AF118" s="127"/>
    </row>
    <row r="119" spans="19:32" x14ac:dyDescent="0.25"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</row>
    <row r="120" spans="19:32" x14ac:dyDescent="0.25">
      <c r="S120" s="127" t="s">
        <v>120</v>
      </c>
      <c r="T120" s="127"/>
      <c r="U120" s="127">
        <v>587</v>
      </c>
      <c r="V120" s="127">
        <v>568</v>
      </c>
      <c r="W120" s="127">
        <v>469</v>
      </c>
      <c r="X120" s="127">
        <v>319</v>
      </c>
      <c r="Y120" s="127">
        <v>525</v>
      </c>
      <c r="Z120" s="127"/>
      <c r="AA120" s="127" t="str">
        <f>TEXT(Y120,"###,###")</f>
        <v>525</v>
      </c>
      <c r="AB120" s="127"/>
      <c r="AC120" s="127"/>
      <c r="AD120" s="127"/>
      <c r="AE120" s="127"/>
      <c r="AF120" s="127"/>
    </row>
    <row r="121" spans="19:32" x14ac:dyDescent="0.25">
      <c r="S121" s="127" t="s">
        <v>121</v>
      </c>
      <c r="T121" s="127"/>
      <c r="U121" s="127">
        <v>18</v>
      </c>
      <c r="V121" s="127">
        <v>9</v>
      </c>
      <c r="W121" s="127">
        <v>16</v>
      </c>
      <c r="X121" s="127">
        <v>20</v>
      </c>
      <c r="Y121" s="127">
        <v>14</v>
      </c>
      <c r="Z121" s="127"/>
      <c r="AA121" s="127" t="str">
        <f t="shared" ref="AA121:AA128" si="4">TEXT(Y121,"###,###")</f>
        <v>14</v>
      </c>
      <c r="AB121" s="127"/>
      <c r="AC121" s="127"/>
      <c r="AD121" s="127"/>
      <c r="AE121" s="127"/>
      <c r="AF121" s="127"/>
    </row>
    <row r="122" spans="19:32" x14ac:dyDescent="0.25">
      <c r="S122" s="127" t="s">
        <v>122</v>
      </c>
      <c r="T122" s="127"/>
      <c r="U122" s="127">
        <v>34</v>
      </c>
      <c r="V122" s="127">
        <v>17</v>
      </c>
      <c r="W122" s="127">
        <v>27</v>
      </c>
      <c r="X122" s="127">
        <v>17</v>
      </c>
      <c r="Y122" s="127">
        <v>26</v>
      </c>
      <c r="Z122" s="127"/>
      <c r="AA122" s="127" t="str">
        <f t="shared" si="4"/>
        <v>26</v>
      </c>
      <c r="AB122" s="127"/>
      <c r="AC122" s="127"/>
      <c r="AD122" s="127"/>
      <c r="AE122" s="127"/>
      <c r="AF122" s="127"/>
    </row>
    <row r="123" spans="19:32" x14ac:dyDescent="0.25">
      <c r="S123" s="127"/>
      <c r="T123" s="127"/>
      <c r="U123" s="127"/>
      <c r="V123" s="127"/>
      <c r="W123" s="127"/>
      <c r="X123" s="127"/>
      <c r="Y123" s="127"/>
      <c r="Z123" s="127"/>
      <c r="AA123" s="127" t="s">
        <v>27</v>
      </c>
      <c r="AB123" s="127"/>
      <c r="AC123" s="127" t="s">
        <v>35</v>
      </c>
      <c r="AD123" s="127"/>
      <c r="AE123" s="127" t="s">
        <v>27</v>
      </c>
      <c r="AF123" s="127"/>
    </row>
    <row r="124" spans="19:32" x14ac:dyDescent="0.25">
      <c r="S124" s="127" t="s">
        <v>123</v>
      </c>
      <c r="T124" s="127"/>
      <c r="U124" s="127">
        <v>621</v>
      </c>
      <c r="V124" s="127">
        <v>585</v>
      </c>
      <c r="W124" s="127">
        <v>496</v>
      </c>
      <c r="X124" s="127">
        <v>336</v>
      </c>
      <c r="Y124" s="127">
        <v>551</v>
      </c>
      <c r="Z124" s="127"/>
      <c r="AA124" s="127" t="str">
        <f t="shared" si="4"/>
        <v>551</v>
      </c>
      <c r="AB124" s="127"/>
      <c r="AC124" s="127">
        <f>Y124/$Y$7*100</f>
        <v>97.522123893805315</v>
      </c>
      <c r="AD124" s="127"/>
      <c r="AE124" s="127"/>
      <c r="AF124" s="127"/>
    </row>
    <row r="125" spans="19:32" x14ac:dyDescent="0.25">
      <c r="S125" s="127" t="s">
        <v>124</v>
      </c>
      <c r="T125" s="127"/>
      <c r="U125" s="127">
        <v>52</v>
      </c>
      <c r="V125" s="127">
        <v>26</v>
      </c>
      <c r="W125" s="127">
        <v>43</v>
      </c>
      <c r="X125" s="127">
        <v>37</v>
      </c>
      <c r="Y125" s="127">
        <v>40</v>
      </c>
      <c r="Z125" s="127"/>
      <c r="AA125" s="127" t="str">
        <f t="shared" si="4"/>
        <v>40</v>
      </c>
      <c r="AB125" s="127"/>
      <c r="AC125" s="127">
        <f>Y125/$Y$7*100</f>
        <v>7.0796460176991154</v>
      </c>
      <c r="AD125" s="127"/>
      <c r="AE125" s="127"/>
      <c r="AF125" s="127"/>
    </row>
    <row r="126" spans="19:32" x14ac:dyDescent="0.25"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</row>
    <row r="127" spans="19:32" x14ac:dyDescent="0.25">
      <c r="S127" s="127" t="s">
        <v>125</v>
      </c>
      <c r="T127" s="127"/>
      <c r="U127" s="127">
        <v>332</v>
      </c>
      <c r="V127" s="127">
        <v>304</v>
      </c>
      <c r="W127" s="127">
        <v>266</v>
      </c>
      <c r="X127" s="127">
        <v>204</v>
      </c>
      <c r="Y127" s="127">
        <v>291</v>
      </c>
      <c r="Z127" s="127"/>
      <c r="AA127" s="127" t="str">
        <f t="shared" si="4"/>
        <v>291</v>
      </c>
      <c r="AB127" s="127"/>
      <c r="AC127" s="127">
        <f>Y127/$Y$7*100</f>
        <v>51.504424778761063</v>
      </c>
      <c r="AD127" s="127"/>
      <c r="AE127" s="127"/>
      <c r="AF127" s="127"/>
    </row>
    <row r="128" spans="19:32" x14ac:dyDescent="0.25">
      <c r="S128" s="127" t="s">
        <v>126</v>
      </c>
      <c r="T128" s="127"/>
      <c r="U128" s="127">
        <v>298</v>
      </c>
      <c r="V128" s="127">
        <v>287</v>
      </c>
      <c r="W128" s="127">
        <v>236</v>
      </c>
      <c r="X128" s="127">
        <v>152</v>
      </c>
      <c r="Y128" s="127">
        <v>274</v>
      </c>
      <c r="Z128" s="127"/>
      <c r="AA128" s="127" t="str">
        <f t="shared" si="4"/>
        <v>274</v>
      </c>
      <c r="AB128" s="127"/>
      <c r="AC128" s="127">
        <f>Y128/$Y$7*100</f>
        <v>48.495575221238937</v>
      </c>
      <c r="AD128" s="127"/>
      <c r="AE128" s="127"/>
      <c r="AF128" s="127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9813B1F-BC36-42DA-8F0A-627683B37E2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5290E0C8-D0CA-42CE-AAF0-6D3B7E0A724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B2451659-D68C-436F-8DC0-0F4F792197C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4F0F6694-EF48-4320-8718-349F94CEA66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6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14" customWidth="1"/>
    <col min="2" max="2" width="12.42578125" style="114" customWidth="1"/>
    <col min="3" max="3" width="11.7109375" style="114" customWidth="1"/>
    <col min="4" max="4" width="6.7109375" style="114" customWidth="1"/>
    <col min="5" max="5" width="5" style="114" customWidth="1"/>
    <col min="6" max="6" width="6.28515625" style="114" customWidth="1"/>
    <col min="7" max="8" width="4.28515625" style="114" customWidth="1"/>
    <col min="9" max="9" width="2.85546875" style="114" customWidth="1"/>
    <col min="10" max="10" width="5.28515625" style="114" bestFit="1" customWidth="1"/>
    <col min="11" max="11" width="3.7109375" style="114" customWidth="1"/>
    <col min="12" max="12" width="6" style="114" customWidth="1"/>
    <col min="13" max="13" width="3.85546875" style="114" customWidth="1"/>
    <col min="14" max="14" width="6" style="114" customWidth="1"/>
    <col min="15" max="15" width="4.7109375" style="114" customWidth="1"/>
    <col min="16" max="16" width="3.85546875" style="114" customWidth="1"/>
    <col min="17" max="18" width="6.140625" style="114" customWidth="1"/>
    <col min="19" max="19" width="43.140625" style="114" bestFit="1" customWidth="1"/>
    <col min="20" max="22" width="12.7109375" style="114" customWidth="1"/>
    <col min="23" max="25" width="12.7109375" style="114" bestFit="1" customWidth="1"/>
    <col min="26" max="26" width="4" style="114" customWidth="1"/>
    <col min="27" max="27" width="11.5703125" style="114" bestFit="1" customWidth="1"/>
    <col min="28" max="28" width="4.140625" style="114" customWidth="1"/>
    <col min="29" max="29" width="11.5703125" style="114" bestFit="1" customWidth="1"/>
    <col min="30" max="30" width="4.42578125" style="114" customWidth="1"/>
    <col min="31" max="31" width="10.28515625" style="114" bestFit="1" customWidth="1"/>
    <col min="32" max="32" width="4.85546875" style="114" customWidth="1"/>
    <col min="33" max="16384" width="9.140625" style="114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7" t="str">
        <f>U3</f>
        <v>Wagait</v>
      </c>
      <c r="T1" s="127"/>
      <c r="U1" s="127"/>
      <c r="V1" s="127"/>
      <c r="W1" s="127"/>
      <c r="X1" s="127"/>
      <c r="Y1" s="127" t="str">
        <f>Y3</f>
        <v>13.15</v>
      </c>
      <c r="Z1" s="127"/>
      <c r="AA1" s="127"/>
      <c r="AB1" s="127"/>
      <c r="AC1" s="127"/>
      <c r="AD1" s="127"/>
      <c r="AE1" s="127"/>
      <c r="AF1" s="127"/>
    </row>
    <row r="2" spans="1:32" ht="19.5" customHeight="1" x14ac:dyDescent="0.3">
      <c r="A2" s="31" t="str">
        <f>"6160.0 "&amp;'State data for spotlight'!$C$3&amp;" Jobs in Australia Spotlights by LGA"</f>
        <v>6160.0 Northern Territory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7"/>
      <c r="T2" s="127" t="s">
        <v>115</v>
      </c>
      <c r="U2" s="127" t="s">
        <v>68</v>
      </c>
      <c r="V2" s="127" t="s">
        <v>69</v>
      </c>
      <c r="W2" s="127" t="s">
        <v>70</v>
      </c>
      <c r="X2" s="127" t="s">
        <v>67</v>
      </c>
      <c r="Y2" s="127" t="s">
        <v>105</v>
      </c>
      <c r="Z2" s="127"/>
      <c r="AA2" s="128" t="s">
        <v>105</v>
      </c>
      <c r="AB2" s="128"/>
      <c r="AC2" s="128"/>
      <c r="AD2" s="128"/>
      <c r="AE2" s="128"/>
      <c r="AF2" s="127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7"/>
      <c r="T3" s="127"/>
      <c r="U3" s="127" t="s">
        <v>144</v>
      </c>
      <c r="V3" s="127"/>
      <c r="W3" s="127"/>
      <c r="X3" s="127"/>
      <c r="Y3" s="127" t="s">
        <v>161</v>
      </c>
      <c r="Z3" s="127"/>
      <c r="AA3" s="127" t="s">
        <v>27</v>
      </c>
      <c r="AB3" s="127"/>
      <c r="AC3" s="127" t="s">
        <v>28</v>
      </c>
      <c r="AD3" s="127"/>
      <c r="AE3" s="127" t="s">
        <v>112</v>
      </c>
      <c r="AF3" s="127"/>
    </row>
    <row r="4" spans="1:32" ht="15" customHeight="1" x14ac:dyDescent="0.25">
      <c r="A4" s="36" t="str">
        <f>"Table "&amp;'Table 13.15'!$Y$3&amp;" "&amp;'Table 13.15'!$U$3&amp;", "&amp;'State data for spotlight'!$C$3&amp;", "&amp;'Table 13.15'!$Y$2</f>
        <v>Table 13.15 Wagait, Northern Territory,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7" t="s">
        <v>30</v>
      </c>
      <c r="T4" s="129">
        <v>296</v>
      </c>
      <c r="U4" s="129">
        <v>353</v>
      </c>
      <c r="V4" s="129">
        <v>319</v>
      </c>
      <c r="W4" s="129">
        <v>346</v>
      </c>
      <c r="X4" s="129">
        <v>339</v>
      </c>
      <c r="Y4" s="129">
        <v>385</v>
      </c>
      <c r="Z4" s="127"/>
      <c r="AA4" s="127" t="str">
        <f>TEXT(Y4,"###,###")</f>
        <v>385</v>
      </c>
      <c r="AB4" s="127"/>
      <c r="AC4" s="127">
        <f t="shared" ref="AC4:AC9" si="0">Y4/X4-1</f>
        <v>0.13569321533923295</v>
      </c>
      <c r="AD4" s="127"/>
      <c r="AE4" s="127">
        <f>Y4/T4-1</f>
        <v>0.30067567567567566</v>
      </c>
      <c r="AF4" s="127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7" t="s">
        <v>93</v>
      </c>
      <c r="T5" s="129">
        <v>157</v>
      </c>
      <c r="U5" s="129">
        <v>181</v>
      </c>
      <c r="V5" s="129">
        <v>165</v>
      </c>
      <c r="W5" s="129">
        <v>178</v>
      </c>
      <c r="X5" s="129">
        <v>161</v>
      </c>
      <c r="Y5" s="129">
        <v>183</v>
      </c>
      <c r="Z5" s="127"/>
      <c r="AA5" s="127" t="str">
        <f>TEXT(Y5,"###,###")</f>
        <v>183</v>
      </c>
      <c r="AB5" s="127"/>
      <c r="AC5" s="127">
        <f t="shared" si="0"/>
        <v>0.13664596273291929</v>
      </c>
      <c r="AD5" s="127"/>
      <c r="AE5" s="127">
        <f t="shared" ref="AE5:AE9" si="1">Y5/T5-1</f>
        <v>0.16560509554140124</v>
      </c>
      <c r="AF5" s="127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7" t="s">
        <v>94</v>
      </c>
      <c r="T6" s="129">
        <v>139</v>
      </c>
      <c r="U6" s="129">
        <v>173</v>
      </c>
      <c r="V6" s="129">
        <v>155</v>
      </c>
      <c r="W6" s="129">
        <v>168</v>
      </c>
      <c r="X6" s="129">
        <v>180</v>
      </c>
      <c r="Y6" s="129">
        <v>202</v>
      </c>
      <c r="Z6" s="127"/>
      <c r="AA6" s="127" t="str">
        <f>TEXT(Y6,"###,###")</f>
        <v>202</v>
      </c>
      <c r="AB6" s="127"/>
      <c r="AC6" s="127">
        <f t="shared" si="0"/>
        <v>0.12222222222222223</v>
      </c>
      <c r="AD6" s="127"/>
      <c r="AE6" s="127">
        <f t="shared" si="1"/>
        <v>0.45323741007194251</v>
      </c>
      <c r="AF6" s="127"/>
    </row>
    <row r="7" spans="1:32" ht="16.5" customHeight="1" thickBot="1" x14ac:dyDescent="0.3">
      <c r="A7" s="44" t="str">
        <f>"QUICK STATS for "&amp;'Table 13.15'!Y2&amp;"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7" t="s">
        <v>8</v>
      </c>
      <c r="T7" s="129">
        <v>193</v>
      </c>
      <c r="U7" s="129">
        <v>224</v>
      </c>
      <c r="V7" s="129">
        <v>213</v>
      </c>
      <c r="W7" s="129">
        <v>229</v>
      </c>
      <c r="X7" s="129">
        <v>234</v>
      </c>
      <c r="Y7" s="129">
        <v>251</v>
      </c>
      <c r="Z7" s="127"/>
      <c r="AA7" s="127" t="str">
        <f>TEXT(Y7,"###,###")</f>
        <v>251</v>
      </c>
      <c r="AB7" s="127"/>
      <c r="AC7" s="127">
        <f t="shared" si="0"/>
        <v>7.2649572649572614E-2</v>
      </c>
      <c r="AD7" s="127"/>
      <c r="AE7" s="127">
        <f t="shared" si="1"/>
        <v>0.30051813471502586</v>
      </c>
      <c r="AF7" s="127"/>
    </row>
    <row r="8" spans="1:32" ht="17.25" customHeight="1" x14ac:dyDescent="0.25">
      <c r="A8" s="45" t="s">
        <v>15</v>
      </c>
      <c r="B8" s="46"/>
      <c r="C8" s="47"/>
      <c r="D8" s="48" t="str">
        <f>AA4</f>
        <v>385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13.15'!AA7</f>
        <v>251</v>
      </c>
      <c r="P8" s="49"/>
      <c r="S8" s="127" t="s">
        <v>96</v>
      </c>
      <c r="T8" s="127">
        <v>47918.02</v>
      </c>
      <c r="U8" s="127">
        <v>53978.87</v>
      </c>
      <c r="V8" s="127">
        <v>57005.42</v>
      </c>
      <c r="W8" s="127">
        <v>49077</v>
      </c>
      <c r="X8" s="127">
        <v>50818</v>
      </c>
      <c r="Y8" s="127">
        <v>54263.33</v>
      </c>
      <c r="Z8" s="127"/>
      <c r="AA8" s="127" t="str">
        <f>TEXT(Y8,"$###,###")</f>
        <v>$54,263</v>
      </c>
      <c r="AB8" s="127"/>
      <c r="AC8" s="127">
        <f t="shared" si="0"/>
        <v>6.7797433980085753E-2</v>
      </c>
      <c r="AD8" s="127"/>
      <c r="AE8" s="127">
        <f t="shared" si="1"/>
        <v>0.1324201208647604</v>
      </c>
      <c r="AF8" s="127"/>
    </row>
    <row r="9" spans="1:32" x14ac:dyDescent="0.25">
      <c r="A9" s="53" t="s">
        <v>17</v>
      </c>
      <c r="B9" s="54"/>
      <c r="C9" s="55"/>
      <c r="D9" s="56">
        <f>'Table 13.15'!AC104</f>
        <v>65.714285714285708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48.207171314741039</v>
      </c>
      <c r="P9" s="57" t="s">
        <v>97</v>
      </c>
      <c r="S9" s="127" t="s">
        <v>9</v>
      </c>
      <c r="T9" s="127">
        <v>12164455</v>
      </c>
      <c r="U9" s="127">
        <v>14328491</v>
      </c>
      <c r="V9" s="127">
        <v>13100088</v>
      </c>
      <c r="W9" s="127">
        <v>14691113</v>
      </c>
      <c r="X9" s="127">
        <v>14412287</v>
      </c>
      <c r="Y9" s="127">
        <v>16576614</v>
      </c>
      <c r="Z9" s="127"/>
      <c r="AA9" s="127" t="str">
        <f>TEXT(Y9/1000000,"$#,###.0")&amp;" mil"</f>
        <v>$16.6 mil</v>
      </c>
      <c r="AB9" s="127"/>
      <c r="AC9" s="127">
        <f t="shared" si="0"/>
        <v>0.15017234946820035</v>
      </c>
      <c r="AD9" s="127"/>
      <c r="AE9" s="127">
        <f t="shared" si="1"/>
        <v>0.36270913904486468</v>
      </c>
      <c r="AF9" s="127"/>
    </row>
    <row r="10" spans="1:32" x14ac:dyDescent="0.25">
      <c r="A10" s="53" t="s">
        <v>20</v>
      </c>
      <c r="B10" s="54"/>
      <c r="C10" s="55"/>
      <c r="D10" s="56">
        <f>'Table 13.15'!AC105</f>
        <v>24.935064935064936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51.792828685258961</v>
      </c>
      <c r="P10" s="57" t="s">
        <v>97</v>
      </c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92.828685258964143</v>
      </c>
      <c r="P11" s="57" t="s">
        <v>97</v>
      </c>
      <c r="S11" s="127" t="s">
        <v>32</v>
      </c>
      <c r="T11" s="129">
        <v>260</v>
      </c>
      <c r="U11" s="129">
        <v>320</v>
      </c>
      <c r="V11" s="129">
        <v>283</v>
      </c>
      <c r="W11" s="129">
        <v>308</v>
      </c>
      <c r="X11" s="129">
        <v>297</v>
      </c>
      <c r="Y11" s="129">
        <v>346</v>
      </c>
      <c r="Z11" s="127"/>
      <c r="AA11" s="127"/>
      <c r="AB11" s="127"/>
      <c r="AC11" s="127"/>
      <c r="AD11" s="127"/>
      <c r="AE11" s="127"/>
      <c r="AF11" s="127"/>
    </row>
    <row r="12" spans="1:32" ht="28.5" customHeight="1" x14ac:dyDescent="0.25">
      <c r="A12" s="53" t="s">
        <v>22</v>
      </c>
      <c r="B12" s="55"/>
      <c r="C12" s="55"/>
      <c r="D12" s="56">
        <f>'Table 13.15'!AC108</f>
        <v>14.285714285714285</v>
      </c>
      <c r="E12" s="57" t="s">
        <v>97</v>
      </c>
      <c r="F12" s="37"/>
      <c r="G12" s="118" t="s">
        <v>99</v>
      </c>
      <c r="H12" s="119"/>
      <c r="I12" s="119"/>
      <c r="J12" s="119"/>
      <c r="K12" s="119"/>
      <c r="L12" s="119"/>
      <c r="M12" s="67"/>
      <c r="N12" s="55"/>
      <c r="O12" s="56">
        <f>AC125</f>
        <v>15.53784860557769</v>
      </c>
      <c r="P12" s="57" t="s">
        <v>97</v>
      </c>
      <c r="S12" s="127" t="s">
        <v>33</v>
      </c>
      <c r="T12" s="129">
        <v>36</v>
      </c>
      <c r="U12" s="129">
        <v>32</v>
      </c>
      <c r="V12" s="129">
        <v>36</v>
      </c>
      <c r="W12" s="129">
        <v>38</v>
      </c>
      <c r="X12" s="129">
        <v>46</v>
      </c>
      <c r="Y12" s="129">
        <v>39</v>
      </c>
      <c r="Z12" s="127"/>
      <c r="AA12" s="127"/>
      <c r="AB12" s="127"/>
      <c r="AC12" s="127"/>
      <c r="AD12" s="127"/>
      <c r="AE12" s="127"/>
      <c r="AF12" s="127"/>
    </row>
    <row r="13" spans="1:32" ht="15" customHeight="1" x14ac:dyDescent="0.25">
      <c r="A13" s="53" t="s">
        <v>23</v>
      </c>
      <c r="B13" s="55"/>
      <c r="C13" s="55"/>
      <c r="D13" s="56">
        <f>'Table 13.15'!AC109</f>
        <v>17.662337662337663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13.15'!AA118</f>
        <v>46.0</v>
      </c>
      <c r="P13" s="57" t="s">
        <v>116</v>
      </c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</row>
    <row r="14" spans="1:32" ht="15" customHeight="1" x14ac:dyDescent="0.25">
      <c r="A14" s="53" t="s">
        <v>24</v>
      </c>
      <c r="B14" s="55"/>
      <c r="C14" s="55"/>
      <c r="D14" s="56">
        <f>'Table 13.15'!AC110</f>
        <v>20.779220779220779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17.131474103585656</v>
      </c>
      <c r="P14" s="57" t="s">
        <v>97</v>
      </c>
      <c r="S14" s="127" t="s">
        <v>34</v>
      </c>
      <c r="T14" s="127"/>
      <c r="U14" s="127"/>
      <c r="V14" s="127"/>
      <c r="W14" s="127"/>
      <c r="X14" s="127"/>
      <c r="Y14" s="127"/>
      <c r="Z14" s="127"/>
      <c r="AA14" s="127" t="s">
        <v>35</v>
      </c>
      <c r="AB14" s="127"/>
      <c r="AC14" s="127"/>
      <c r="AD14" s="127"/>
      <c r="AE14" s="127"/>
      <c r="AF14" s="127"/>
    </row>
    <row r="15" spans="1:32" ht="15" customHeight="1" thickBot="1" x14ac:dyDescent="0.3">
      <c r="A15" s="73" t="s">
        <v>25</v>
      </c>
      <c r="B15" s="74"/>
      <c r="C15" s="74"/>
      <c r="D15" s="75">
        <f>'Table 13.15'!AC111</f>
        <v>37.922077922077925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82.86852589641434</v>
      </c>
      <c r="P15" s="79" t="s">
        <v>97</v>
      </c>
      <c r="S15" s="127" t="s">
        <v>71</v>
      </c>
      <c r="T15" s="127"/>
      <c r="U15" s="127"/>
      <c r="V15" s="127"/>
      <c r="W15" s="127"/>
      <c r="X15" s="127"/>
      <c r="Y15" s="127">
        <v>5</v>
      </c>
      <c r="Z15" s="127"/>
      <c r="AA15" s="130">
        <f t="shared" ref="AA15:AA34" si="2">IF(Y15="np",0,Y15/$Y$34)</f>
        <v>1.2987012987012988E-2</v>
      </c>
      <c r="AB15" s="127"/>
      <c r="AC15" s="127"/>
      <c r="AD15" s="127"/>
      <c r="AE15" s="127"/>
      <c r="AF15" s="127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7" t="s">
        <v>72</v>
      </c>
      <c r="T16" s="127"/>
      <c r="U16" s="127"/>
      <c r="V16" s="127"/>
      <c r="W16" s="127"/>
      <c r="X16" s="127"/>
      <c r="Y16" s="127">
        <v>6</v>
      </c>
      <c r="Z16" s="127"/>
      <c r="AA16" s="130">
        <f t="shared" si="2"/>
        <v>1.5584415584415584E-2</v>
      </c>
      <c r="AB16" s="127"/>
      <c r="AC16" s="127"/>
      <c r="AD16" s="127"/>
      <c r="AE16" s="127"/>
      <c r="AF16" s="127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7" t="s">
        <v>73</v>
      </c>
      <c r="T17" s="127"/>
      <c r="U17" s="127"/>
      <c r="V17" s="127"/>
      <c r="W17" s="127"/>
      <c r="X17" s="127"/>
      <c r="Y17" s="127">
        <v>9</v>
      </c>
      <c r="Z17" s="127"/>
      <c r="AA17" s="130">
        <f t="shared" si="2"/>
        <v>2.3376623376623377E-2</v>
      </c>
      <c r="AB17" s="127"/>
      <c r="AC17" s="127"/>
      <c r="AD17" s="127"/>
      <c r="AE17" s="127"/>
      <c r="AF17" s="127"/>
    </row>
    <row r="18" spans="1:32" x14ac:dyDescent="0.25">
      <c r="A18" s="83" t="str">
        <f>'Table 13.15'!$S$1&amp;" ("&amp;'Table 13.15'!$T$2&amp;" to "&amp;'Table 13.15'!$Y$2&amp;")"</f>
        <v>Wagait (2011-12 to 2016-17)</v>
      </c>
      <c r="B18" s="83"/>
      <c r="C18" s="83"/>
      <c r="D18" s="83"/>
      <c r="E18" s="83"/>
      <c r="F18" s="83"/>
      <c r="G18" s="83" t="str">
        <f>'Table 13.15'!$S$1&amp;" ("&amp;'Table 13.15'!$T$2&amp;" to "&amp;'Table 13.15'!$Y$2&amp;")"</f>
        <v>Wagait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7" t="s">
        <v>74</v>
      </c>
      <c r="T18" s="127"/>
      <c r="U18" s="127"/>
      <c r="V18" s="127"/>
      <c r="W18" s="127"/>
      <c r="X18" s="127"/>
      <c r="Y18" s="127">
        <v>0</v>
      </c>
      <c r="Z18" s="127"/>
      <c r="AA18" s="130">
        <f t="shared" si="2"/>
        <v>0</v>
      </c>
      <c r="AB18" s="127"/>
      <c r="AC18" s="127"/>
      <c r="AD18" s="127"/>
      <c r="AE18" s="127"/>
      <c r="AF18" s="127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75</v>
      </c>
      <c r="T19" s="127"/>
      <c r="U19" s="127"/>
      <c r="V19" s="127"/>
      <c r="W19" s="127"/>
      <c r="X19" s="127"/>
      <c r="Y19" s="127">
        <v>34</v>
      </c>
      <c r="Z19" s="127"/>
      <c r="AA19" s="130">
        <f t="shared" si="2"/>
        <v>8.8311688311688313E-2</v>
      </c>
      <c r="AB19" s="127"/>
      <c r="AC19" s="127"/>
      <c r="AD19" s="127"/>
      <c r="AE19" s="127"/>
      <c r="AF19" s="127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76</v>
      </c>
      <c r="T20" s="127"/>
      <c r="U20" s="127"/>
      <c r="V20" s="127"/>
      <c r="W20" s="127"/>
      <c r="X20" s="127"/>
      <c r="Y20" s="127">
        <v>8</v>
      </c>
      <c r="Z20" s="127"/>
      <c r="AA20" s="130">
        <f t="shared" si="2"/>
        <v>2.0779220779220779E-2</v>
      </c>
      <c r="AB20" s="127"/>
      <c r="AC20" s="127"/>
      <c r="AD20" s="127"/>
      <c r="AE20" s="127"/>
      <c r="AF20" s="127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77</v>
      </c>
      <c r="T21" s="127"/>
      <c r="U21" s="127"/>
      <c r="V21" s="127"/>
      <c r="W21" s="127"/>
      <c r="X21" s="127"/>
      <c r="Y21" s="127">
        <v>27</v>
      </c>
      <c r="Z21" s="127"/>
      <c r="AA21" s="130">
        <f t="shared" si="2"/>
        <v>7.0129870129870125E-2</v>
      </c>
      <c r="AB21" s="127"/>
      <c r="AC21" s="127"/>
      <c r="AD21" s="127"/>
      <c r="AE21" s="127"/>
      <c r="AF21" s="127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78</v>
      </c>
      <c r="T22" s="127"/>
      <c r="U22" s="127"/>
      <c r="V22" s="127"/>
      <c r="W22" s="127"/>
      <c r="X22" s="127"/>
      <c r="Y22" s="127">
        <v>14</v>
      </c>
      <c r="Z22" s="127"/>
      <c r="AA22" s="130">
        <f t="shared" si="2"/>
        <v>3.6363636363636362E-2</v>
      </c>
      <c r="AB22" s="127"/>
      <c r="AC22" s="127"/>
      <c r="AD22" s="127"/>
      <c r="AE22" s="127"/>
      <c r="AF22" s="127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79</v>
      </c>
      <c r="T23" s="127"/>
      <c r="U23" s="127"/>
      <c r="V23" s="127"/>
      <c r="W23" s="127"/>
      <c r="X23" s="127"/>
      <c r="Y23" s="127">
        <v>24</v>
      </c>
      <c r="Z23" s="127"/>
      <c r="AA23" s="130">
        <f t="shared" si="2"/>
        <v>6.2337662337662338E-2</v>
      </c>
      <c r="AB23" s="127"/>
      <c r="AC23" s="127"/>
      <c r="AD23" s="127"/>
      <c r="AE23" s="127"/>
      <c r="AF23" s="127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80</v>
      </c>
      <c r="T24" s="127"/>
      <c r="U24" s="127"/>
      <c r="V24" s="127"/>
      <c r="W24" s="127"/>
      <c r="X24" s="127"/>
      <c r="Y24" s="127">
        <v>4</v>
      </c>
      <c r="Z24" s="127"/>
      <c r="AA24" s="130">
        <f t="shared" si="2"/>
        <v>1.038961038961039E-2</v>
      </c>
      <c r="AB24" s="127"/>
      <c r="AC24" s="127"/>
      <c r="AD24" s="127"/>
      <c r="AE24" s="127"/>
      <c r="AF24" s="127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81</v>
      </c>
      <c r="T25" s="127"/>
      <c r="U25" s="127"/>
      <c r="V25" s="127"/>
      <c r="W25" s="127"/>
      <c r="X25" s="127"/>
      <c r="Y25" s="127">
        <v>8</v>
      </c>
      <c r="Z25" s="127"/>
      <c r="AA25" s="130">
        <f t="shared" si="2"/>
        <v>2.0779220779220779E-2</v>
      </c>
      <c r="AB25" s="127"/>
      <c r="AC25" s="127"/>
      <c r="AD25" s="127"/>
      <c r="AE25" s="127"/>
      <c r="AF25" s="127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82</v>
      </c>
      <c r="T26" s="127"/>
      <c r="U26" s="127"/>
      <c r="V26" s="127"/>
      <c r="W26" s="127"/>
      <c r="X26" s="127"/>
      <c r="Y26" s="127">
        <v>8</v>
      </c>
      <c r="Z26" s="127"/>
      <c r="AA26" s="130">
        <f t="shared" si="2"/>
        <v>2.0779220779220779E-2</v>
      </c>
      <c r="AB26" s="127"/>
      <c r="AC26" s="127"/>
      <c r="AD26" s="127"/>
      <c r="AE26" s="127"/>
      <c r="AF26" s="127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83</v>
      </c>
      <c r="T27" s="127"/>
      <c r="U27" s="127"/>
      <c r="V27" s="127"/>
      <c r="W27" s="127"/>
      <c r="X27" s="127"/>
      <c r="Y27" s="127">
        <v>22</v>
      </c>
      <c r="Z27" s="127"/>
      <c r="AA27" s="130">
        <f t="shared" si="2"/>
        <v>5.7142857142857141E-2</v>
      </c>
      <c r="AB27" s="127"/>
      <c r="AC27" s="127"/>
      <c r="AD27" s="127"/>
      <c r="AE27" s="127"/>
      <c r="AF27" s="127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84</v>
      </c>
      <c r="T28" s="127"/>
      <c r="U28" s="127"/>
      <c r="V28" s="127"/>
      <c r="W28" s="127"/>
      <c r="X28" s="127"/>
      <c r="Y28" s="127">
        <v>35</v>
      </c>
      <c r="Z28" s="127"/>
      <c r="AA28" s="130">
        <f t="shared" si="2"/>
        <v>9.0909090909090912E-2</v>
      </c>
      <c r="AB28" s="127"/>
      <c r="AC28" s="127"/>
      <c r="AD28" s="127"/>
      <c r="AE28" s="127"/>
      <c r="AF28" s="127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85</v>
      </c>
      <c r="T29" s="127"/>
      <c r="U29" s="127"/>
      <c r="V29" s="127"/>
      <c r="W29" s="127"/>
      <c r="X29" s="127"/>
      <c r="Y29" s="127">
        <v>44</v>
      </c>
      <c r="Z29" s="127"/>
      <c r="AA29" s="130">
        <f t="shared" si="2"/>
        <v>0.11428571428571428</v>
      </c>
      <c r="AB29" s="127"/>
      <c r="AC29" s="127"/>
      <c r="AD29" s="127"/>
      <c r="AE29" s="127"/>
      <c r="AF29" s="127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86</v>
      </c>
      <c r="T30" s="127"/>
      <c r="U30" s="127"/>
      <c r="V30" s="127"/>
      <c r="W30" s="127"/>
      <c r="X30" s="127"/>
      <c r="Y30" s="127">
        <v>35</v>
      </c>
      <c r="Z30" s="127"/>
      <c r="AA30" s="130">
        <f t="shared" si="2"/>
        <v>9.0909090909090912E-2</v>
      </c>
      <c r="AB30" s="127"/>
      <c r="AC30" s="127"/>
      <c r="AD30" s="127"/>
      <c r="AE30" s="127"/>
      <c r="AF30" s="127"/>
    </row>
    <row r="31" spans="1:32" ht="15.75" customHeight="1" x14ac:dyDescent="0.25">
      <c r="A31" s="83" t="str">
        <f>"Distribution of employee jobs per industry "&amp;"("&amp;'Table 13.15'!Y2&amp;")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7" t="s">
        <v>87</v>
      </c>
      <c r="T31" s="127"/>
      <c r="U31" s="127"/>
      <c r="V31" s="127"/>
      <c r="W31" s="127"/>
      <c r="X31" s="127"/>
      <c r="Y31" s="127">
        <v>23</v>
      </c>
      <c r="Z31" s="127"/>
      <c r="AA31" s="130">
        <f t="shared" si="2"/>
        <v>5.9740259740259739E-2</v>
      </c>
      <c r="AB31" s="127"/>
      <c r="AC31" s="127"/>
      <c r="AD31" s="127"/>
      <c r="AE31" s="127"/>
      <c r="AF31" s="127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88</v>
      </c>
      <c r="T32" s="127"/>
      <c r="U32" s="127"/>
      <c r="V32" s="127"/>
      <c r="W32" s="127"/>
      <c r="X32" s="127"/>
      <c r="Y32" s="127">
        <v>19</v>
      </c>
      <c r="Z32" s="127"/>
      <c r="AA32" s="130">
        <f t="shared" si="2"/>
        <v>4.9350649350649353E-2</v>
      </c>
      <c r="AB32" s="127"/>
      <c r="AC32" s="127"/>
      <c r="AD32" s="127"/>
      <c r="AE32" s="127"/>
      <c r="AF32" s="127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89</v>
      </c>
      <c r="T33" s="127"/>
      <c r="U33" s="127"/>
      <c r="V33" s="127"/>
      <c r="W33" s="127"/>
      <c r="X33" s="127"/>
      <c r="Y33" s="127">
        <v>30</v>
      </c>
      <c r="Z33" s="127"/>
      <c r="AA33" s="130">
        <f t="shared" si="2"/>
        <v>7.792207792207792E-2</v>
      </c>
      <c r="AB33" s="127"/>
      <c r="AC33" s="127"/>
      <c r="AD33" s="127"/>
      <c r="AE33" s="127"/>
      <c r="AF33" s="127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7" t="s">
        <v>90</v>
      </c>
      <c r="T34" s="127"/>
      <c r="U34" s="127"/>
      <c r="V34" s="127"/>
      <c r="W34" s="127"/>
      <c r="X34" s="127"/>
      <c r="Y34" s="127">
        <v>385</v>
      </c>
      <c r="Z34" s="127"/>
      <c r="AA34" s="131">
        <f t="shared" si="2"/>
        <v>1</v>
      </c>
      <c r="AB34" s="127"/>
      <c r="AC34" s="127"/>
      <c r="AD34" s="127"/>
      <c r="AE34" s="127"/>
      <c r="AF34" s="127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7" t="s">
        <v>102</v>
      </c>
      <c r="T36" s="127"/>
      <c r="U36" s="127"/>
      <c r="V36" s="127"/>
      <c r="W36" s="127"/>
      <c r="X36" s="127"/>
      <c r="Y36" s="127"/>
      <c r="Z36" s="127"/>
      <c r="AA36" s="127" t="s">
        <v>27</v>
      </c>
      <c r="AB36" s="127"/>
      <c r="AC36" s="127" t="s">
        <v>28</v>
      </c>
      <c r="AD36" s="127"/>
      <c r="AE36" s="127" t="s">
        <v>29</v>
      </c>
      <c r="AF36" s="127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7" t="s">
        <v>12</v>
      </c>
      <c r="T37" s="127">
        <v>158</v>
      </c>
      <c r="U37" s="127">
        <v>186</v>
      </c>
      <c r="V37" s="127">
        <v>169</v>
      </c>
      <c r="W37" s="127">
        <v>172</v>
      </c>
      <c r="X37" s="127">
        <v>189</v>
      </c>
      <c r="Y37" s="127">
        <v>208</v>
      </c>
      <c r="Z37" s="127"/>
      <c r="AA37" s="127" t="str">
        <f>TEXT(Y37,"###,###")</f>
        <v>208</v>
      </c>
      <c r="AB37" s="127"/>
      <c r="AC37" s="127">
        <f>Y37/X37-1</f>
        <v>0.10052910052910047</v>
      </c>
      <c r="AD37" s="127"/>
      <c r="AE37" s="127">
        <f>Y37/T37-1</f>
        <v>0.31645569620253156</v>
      </c>
      <c r="AF37" s="127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7" t="s">
        <v>13</v>
      </c>
      <c r="T38" s="127">
        <v>30</v>
      </c>
      <c r="U38" s="127">
        <v>33</v>
      </c>
      <c r="V38" s="127">
        <v>39</v>
      </c>
      <c r="W38" s="127">
        <v>54</v>
      </c>
      <c r="X38" s="127">
        <v>39</v>
      </c>
      <c r="Y38" s="127">
        <v>43</v>
      </c>
      <c r="Z38" s="127"/>
      <c r="AA38" s="127" t="str">
        <f>TEXT(Y38,"###,###")</f>
        <v>43</v>
      </c>
      <c r="AB38" s="127"/>
      <c r="AC38" s="127">
        <f>Y38/X38-1</f>
        <v>0.10256410256410264</v>
      </c>
      <c r="AD38" s="127"/>
      <c r="AE38" s="127">
        <f>Y38/T38-1</f>
        <v>0.43333333333333335</v>
      </c>
      <c r="AF38" s="127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7" t="s">
        <v>14</v>
      </c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7" t="s">
        <v>36</v>
      </c>
      <c r="T40" s="127">
        <v>188</v>
      </c>
      <c r="U40" s="127">
        <v>219</v>
      </c>
      <c r="V40" s="127">
        <v>208</v>
      </c>
      <c r="W40" s="127">
        <v>226</v>
      </c>
      <c r="X40" s="127">
        <v>228</v>
      </c>
      <c r="Y40" s="127">
        <v>251</v>
      </c>
      <c r="Z40" s="127"/>
      <c r="AA40" s="127"/>
      <c r="AB40" s="127"/>
      <c r="AC40" s="127" t="s">
        <v>35</v>
      </c>
      <c r="AD40" s="127"/>
      <c r="AE40" s="127" t="s">
        <v>27</v>
      </c>
      <c r="AF40" s="127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7"/>
      <c r="T41" s="127"/>
      <c r="U41" s="127"/>
      <c r="V41" s="127"/>
      <c r="W41" s="127"/>
      <c r="X41" s="127"/>
      <c r="Y41" s="127"/>
      <c r="Z41" s="127"/>
      <c r="AA41" s="127" t="s">
        <v>127</v>
      </c>
      <c r="AB41" s="127"/>
      <c r="AC41" s="127">
        <f>Y37/($Y$37+$Y$38)*100</f>
        <v>82.86852589641434</v>
      </c>
      <c r="AD41" s="127"/>
      <c r="AE41" s="127"/>
      <c r="AF41" s="127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7" t="s">
        <v>37</v>
      </c>
      <c r="T42" s="127"/>
      <c r="U42" s="127"/>
      <c r="V42" s="127"/>
      <c r="W42" s="127"/>
      <c r="X42" s="127"/>
      <c r="Y42" s="127"/>
      <c r="Z42" s="127"/>
      <c r="AA42" s="127" t="s">
        <v>128</v>
      </c>
      <c r="AB42" s="127"/>
      <c r="AC42" s="127">
        <f>Y38/($Y$37+$Y$38)*100</f>
        <v>17.131474103585656</v>
      </c>
      <c r="AD42" s="127"/>
      <c r="AE42" s="127"/>
      <c r="AF42" s="127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7" t="s">
        <v>38</v>
      </c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39</v>
      </c>
      <c r="T44" s="127"/>
      <c r="U44" s="127">
        <v>0</v>
      </c>
      <c r="V44" s="127">
        <v>0</v>
      </c>
      <c r="W44" s="127">
        <v>0</v>
      </c>
      <c r="X44" s="129">
        <v>0</v>
      </c>
      <c r="Y44" s="129">
        <v>0</v>
      </c>
      <c r="Z44" s="127"/>
      <c r="AA44" s="127"/>
      <c r="AB44" s="127"/>
      <c r="AC44" s="127"/>
      <c r="AD44" s="127"/>
      <c r="AE44" s="127"/>
      <c r="AF44" s="127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40</v>
      </c>
      <c r="T45" s="127"/>
      <c r="U45" s="127">
        <v>0</v>
      </c>
      <c r="V45" s="127">
        <v>0</v>
      </c>
      <c r="W45" s="127">
        <v>0</v>
      </c>
      <c r="X45" s="129">
        <v>0</v>
      </c>
      <c r="Y45" s="129">
        <v>0</v>
      </c>
      <c r="Z45" s="127"/>
      <c r="AA45" s="127"/>
      <c r="AB45" s="127"/>
      <c r="AC45" s="127"/>
      <c r="AD45" s="127"/>
      <c r="AE45" s="127"/>
      <c r="AF45" s="127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41</v>
      </c>
      <c r="T46" s="127"/>
      <c r="U46" s="127">
        <v>0</v>
      </c>
      <c r="V46" s="127">
        <v>0</v>
      </c>
      <c r="W46" s="127">
        <v>0</v>
      </c>
      <c r="X46" s="129">
        <v>7</v>
      </c>
      <c r="Y46" s="129">
        <v>10</v>
      </c>
      <c r="Z46" s="127"/>
      <c r="AA46" s="127"/>
      <c r="AB46" s="127"/>
      <c r="AC46" s="127"/>
      <c r="AD46" s="127"/>
      <c r="AE46" s="127"/>
      <c r="AF46" s="127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42</v>
      </c>
      <c r="T47" s="127"/>
      <c r="U47" s="127">
        <v>0</v>
      </c>
      <c r="V47" s="127">
        <v>0</v>
      </c>
      <c r="W47" s="127">
        <v>0</v>
      </c>
      <c r="X47" s="129">
        <v>10</v>
      </c>
      <c r="Y47" s="129">
        <v>5</v>
      </c>
      <c r="Z47" s="127"/>
      <c r="AA47" s="127"/>
      <c r="AB47" s="127"/>
      <c r="AC47" s="127"/>
      <c r="AD47" s="127"/>
      <c r="AE47" s="127"/>
      <c r="AF47" s="127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7" t="s">
        <v>43</v>
      </c>
      <c r="T48" s="127"/>
      <c r="U48" s="127">
        <v>0</v>
      </c>
      <c r="V48" s="127">
        <v>0</v>
      </c>
      <c r="W48" s="127">
        <v>0</v>
      </c>
      <c r="X48" s="129">
        <v>9</v>
      </c>
      <c r="Y48" s="129">
        <v>9</v>
      </c>
      <c r="Z48" s="127"/>
      <c r="AA48" s="127"/>
      <c r="AB48" s="127"/>
      <c r="AC48" s="127"/>
      <c r="AD48" s="127"/>
      <c r="AE48" s="127"/>
      <c r="AF48" s="127"/>
    </row>
    <row r="49" spans="1:32" ht="15" customHeight="1" x14ac:dyDescent="0.25">
      <c r="A49" s="90" t="str">
        <f>"Number of jobs by age and sex of job holders in "&amp;'Table 13.15'!S1&amp;" ("&amp;'Table 13.15'!Y2&amp;") *"</f>
        <v>Number of jobs by age and sex of job holders in Wagait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7" t="s">
        <v>44</v>
      </c>
      <c r="T49" s="127"/>
      <c r="U49" s="127">
        <v>0</v>
      </c>
      <c r="V49" s="127">
        <v>0</v>
      </c>
      <c r="W49" s="127">
        <v>0</v>
      </c>
      <c r="X49" s="129">
        <v>18</v>
      </c>
      <c r="Y49" s="129">
        <v>18</v>
      </c>
      <c r="Z49" s="127"/>
      <c r="AA49" s="127"/>
      <c r="AB49" s="127"/>
      <c r="AC49" s="127"/>
      <c r="AD49" s="127"/>
      <c r="AE49" s="127"/>
      <c r="AF49" s="127"/>
    </row>
    <row r="50" spans="1:32" ht="15" customHeight="1" x14ac:dyDescent="0.25">
      <c r="A50" s="5"/>
      <c r="S50" s="127" t="s">
        <v>45</v>
      </c>
      <c r="T50" s="127"/>
      <c r="U50" s="127">
        <v>0</v>
      </c>
      <c r="V50" s="127">
        <v>0</v>
      </c>
      <c r="W50" s="127">
        <v>0</v>
      </c>
      <c r="X50" s="129">
        <v>16</v>
      </c>
      <c r="Y50" s="129">
        <v>12</v>
      </c>
      <c r="Z50" s="127"/>
      <c r="AA50" s="127"/>
      <c r="AB50" s="127"/>
      <c r="AC50" s="127"/>
      <c r="AD50" s="127"/>
      <c r="AE50" s="127"/>
      <c r="AF50" s="127"/>
    </row>
    <row r="51" spans="1:32" ht="15" customHeight="1" x14ac:dyDescent="0.25">
      <c r="S51" s="127" t="s">
        <v>46</v>
      </c>
      <c r="T51" s="127"/>
      <c r="U51" s="127">
        <v>0</v>
      </c>
      <c r="V51" s="127">
        <v>0</v>
      </c>
      <c r="W51" s="127">
        <v>0</v>
      </c>
      <c r="X51" s="129">
        <v>23</v>
      </c>
      <c r="Y51" s="129">
        <v>27</v>
      </c>
      <c r="Z51" s="127"/>
      <c r="AA51" s="127"/>
      <c r="AB51" s="127"/>
      <c r="AC51" s="127"/>
      <c r="AD51" s="127"/>
      <c r="AE51" s="127"/>
      <c r="AF51" s="127"/>
    </row>
    <row r="52" spans="1:32" ht="15" customHeight="1" x14ac:dyDescent="0.25">
      <c r="A52" s="3"/>
      <c r="B52" s="3"/>
      <c r="C52" s="3"/>
      <c r="D52" s="4"/>
      <c r="E52" s="8"/>
      <c r="S52" s="127" t="s">
        <v>47</v>
      </c>
      <c r="T52" s="127"/>
      <c r="U52" s="127">
        <v>0</v>
      </c>
      <c r="V52" s="127">
        <v>0</v>
      </c>
      <c r="W52" s="127">
        <v>0</v>
      </c>
      <c r="X52" s="129">
        <v>20</v>
      </c>
      <c r="Y52" s="129">
        <v>25</v>
      </c>
      <c r="Z52" s="127"/>
      <c r="AA52" s="127"/>
      <c r="AB52" s="127"/>
      <c r="AC52" s="127"/>
      <c r="AD52" s="127"/>
      <c r="AE52" s="127"/>
      <c r="AF52" s="127"/>
    </row>
    <row r="53" spans="1:32" ht="15" customHeight="1" x14ac:dyDescent="0.25">
      <c r="A53" s="3"/>
      <c r="B53" s="3"/>
      <c r="C53" s="3"/>
      <c r="D53" s="4"/>
      <c r="E53" s="8"/>
      <c r="S53" s="127" t="s">
        <v>48</v>
      </c>
      <c r="T53" s="127"/>
      <c r="U53" s="127">
        <v>0</v>
      </c>
      <c r="V53" s="127">
        <v>0</v>
      </c>
      <c r="W53" s="127">
        <v>0</v>
      </c>
      <c r="X53" s="129">
        <v>14</v>
      </c>
      <c r="Y53" s="129">
        <v>23</v>
      </c>
      <c r="Z53" s="127"/>
      <c r="AA53" s="127"/>
      <c r="AB53" s="127"/>
      <c r="AC53" s="127"/>
      <c r="AD53" s="127"/>
      <c r="AE53" s="127"/>
      <c r="AF53" s="127"/>
    </row>
    <row r="54" spans="1:32" ht="15" customHeight="1" x14ac:dyDescent="0.25">
      <c r="A54" s="3"/>
      <c r="B54" s="3"/>
      <c r="C54" s="3"/>
      <c r="D54" s="4"/>
      <c r="E54" s="8"/>
      <c r="S54" s="127" t="s">
        <v>49</v>
      </c>
      <c r="T54" s="127"/>
      <c r="U54" s="127">
        <v>0</v>
      </c>
      <c r="V54" s="127">
        <v>0</v>
      </c>
      <c r="W54" s="127">
        <v>0</v>
      </c>
      <c r="X54" s="129">
        <v>25</v>
      </c>
      <c r="Y54" s="129">
        <v>28</v>
      </c>
      <c r="Z54" s="127"/>
      <c r="AA54" s="127"/>
      <c r="AB54" s="127"/>
      <c r="AC54" s="127"/>
      <c r="AD54" s="127"/>
      <c r="AE54" s="127"/>
      <c r="AF54" s="127"/>
    </row>
    <row r="55" spans="1:32" ht="15" customHeight="1" x14ac:dyDescent="0.25">
      <c r="A55" s="1"/>
      <c r="B55" s="1"/>
      <c r="C55" s="1"/>
      <c r="D55" s="1"/>
      <c r="E55" s="1"/>
      <c r="S55" s="127" t="s">
        <v>50</v>
      </c>
      <c r="T55" s="127"/>
      <c r="U55" s="127">
        <v>0</v>
      </c>
      <c r="V55" s="127">
        <v>0</v>
      </c>
      <c r="W55" s="127">
        <v>0</v>
      </c>
      <c r="X55" s="129">
        <v>11</v>
      </c>
      <c r="Y55" s="129">
        <v>17</v>
      </c>
      <c r="Z55" s="127"/>
      <c r="AA55" s="127"/>
      <c r="AB55" s="127"/>
      <c r="AC55" s="127"/>
      <c r="AD55" s="127"/>
      <c r="AE55" s="127"/>
      <c r="AF55" s="127"/>
    </row>
    <row r="56" spans="1:32" ht="15" customHeight="1" x14ac:dyDescent="0.25">
      <c r="A56" s="9"/>
      <c r="B56" s="3"/>
      <c r="C56" s="3"/>
      <c r="D56" s="3"/>
      <c r="E56" s="3"/>
      <c r="S56" s="127" t="s">
        <v>51</v>
      </c>
      <c r="T56" s="127"/>
      <c r="U56" s="127">
        <v>0</v>
      </c>
      <c r="V56" s="127">
        <v>0</v>
      </c>
      <c r="W56" s="127">
        <v>0</v>
      </c>
      <c r="X56" s="129">
        <v>7</v>
      </c>
      <c r="Y56" s="129">
        <v>7</v>
      </c>
      <c r="Z56" s="127"/>
      <c r="AA56" s="127"/>
      <c r="AB56" s="127"/>
      <c r="AC56" s="127"/>
      <c r="AD56" s="127"/>
      <c r="AE56" s="127"/>
      <c r="AF56" s="127"/>
    </row>
    <row r="57" spans="1:32" ht="15" customHeight="1" x14ac:dyDescent="0.25">
      <c r="A57" s="3"/>
      <c r="B57" s="3"/>
      <c r="C57" s="3"/>
      <c r="D57" s="3"/>
      <c r="E57" s="3"/>
      <c r="S57" s="127" t="s">
        <v>52</v>
      </c>
      <c r="T57" s="127"/>
      <c r="U57" s="127">
        <v>0</v>
      </c>
      <c r="V57" s="127">
        <v>0</v>
      </c>
      <c r="W57" s="127">
        <v>0</v>
      </c>
      <c r="X57" s="129">
        <v>0</v>
      </c>
      <c r="Y57" s="129">
        <v>4</v>
      </c>
      <c r="Z57" s="127"/>
      <c r="AA57" s="127"/>
      <c r="AB57" s="127"/>
      <c r="AC57" s="127"/>
      <c r="AD57" s="127"/>
      <c r="AE57" s="127"/>
      <c r="AF57" s="127"/>
    </row>
    <row r="58" spans="1:32" ht="15" customHeight="1" x14ac:dyDescent="0.25">
      <c r="A58" s="3"/>
      <c r="B58" s="3"/>
      <c r="C58" s="3"/>
      <c r="D58" s="10"/>
      <c r="E58" s="8"/>
      <c r="S58" s="127" t="s">
        <v>53</v>
      </c>
      <c r="T58" s="127"/>
      <c r="U58" s="127">
        <v>0</v>
      </c>
      <c r="V58" s="127">
        <v>0</v>
      </c>
      <c r="W58" s="127">
        <v>0</v>
      </c>
      <c r="X58" s="129">
        <v>0</v>
      </c>
      <c r="Y58" s="129">
        <v>0</v>
      </c>
      <c r="Z58" s="127"/>
      <c r="AA58" s="127"/>
      <c r="AB58" s="127"/>
      <c r="AC58" s="127"/>
      <c r="AD58" s="127"/>
      <c r="AE58" s="127"/>
      <c r="AF58" s="127"/>
    </row>
    <row r="59" spans="1:32" ht="15" customHeight="1" x14ac:dyDescent="0.25">
      <c r="A59" s="3"/>
      <c r="B59" s="3"/>
      <c r="C59" s="3"/>
      <c r="D59" s="10"/>
      <c r="E59" s="8"/>
      <c r="S59" s="127" t="s">
        <v>54</v>
      </c>
      <c r="T59" s="127"/>
      <c r="U59" s="127">
        <v>0</v>
      </c>
      <c r="V59" s="127">
        <v>0</v>
      </c>
      <c r="W59" s="127">
        <v>0</v>
      </c>
      <c r="X59" s="129">
        <v>0</v>
      </c>
      <c r="Y59" s="129">
        <v>0</v>
      </c>
      <c r="Z59" s="127"/>
      <c r="AA59" s="127"/>
      <c r="AB59" s="127"/>
      <c r="AC59" s="127"/>
      <c r="AD59" s="127"/>
      <c r="AE59" s="127"/>
      <c r="AF59" s="127"/>
    </row>
    <row r="60" spans="1:32" ht="15" customHeight="1" x14ac:dyDescent="0.25">
      <c r="A60" s="3"/>
      <c r="B60" s="3"/>
      <c r="C60" s="3"/>
      <c r="D60" s="10"/>
      <c r="E60" s="8"/>
      <c r="S60" s="127" t="s">
        <v>55</v>
      </c>
      <c r="T60" s="127"/>
      <c r="U60" s="127">
        <v>0</v>
      </c>
      <c r="V60" s="127">
        <v>0</v>
      </c>
      <c r="W60" s="127">
        <v>0</v>
      </c>
      <c r="X60" s="129">
        <v>0</v>
      </c>
      <c r="Y60" s="129">
        <v>0</v>
      </c>
      <c r="Z60" s="127"/>
      <c r="AA60" s="127"/>
      <c r="AB60" s="127"/>
      <c r="AC60" s="127"/>
      <c r="AD60" s="127"/>
      <c r="AE60" s="127"/>
      <c r="AF60" s="127"/>
    </row>
    <row r="61" spans="1:32" ht="15" customHeight="1" x14ac:dyDescent="0.25">
      <c r="S61" s="127" t="s">
        <v>56</v>
      </c>
      <c r="T61" s="127"/>
      <c r="U61" s="127">
        <v>0</v>
      </c>
      <c r="V61" s="127">
        <v>0</v>
      </c>
      <c r="W61" s="127">
        <v>0</v>
      </c>
      <c r="X61" s="129">
        <v>163</v>
      </c>
      <c r="Y61" s="129">
        <v>183</v>
      </c>
      <c r="Z61" s="127"/>
      <c r="AA61" s="127"/>
      <c r="AB61" s="127"/>
      <c r="AC61" s="127"/>
      <c r="AD61" s="127"/>
      <c r="AE61" s="127"/>
      <c r="AF61" s="127"/>
    </row>
    <row r="62" spans="1:32" x14ac:dyDescent="0.25">
      <c r="S62" s="127" t="s">
        <v>57</v>
      </c>
      <c r="T62" s="127"/>
      <c r="U62" s="127"/>
      <c r="V62" s="127"/>
      <c r="W62" s="127"/>
      <c r="X62" s="129"/>
      <c r="Y62" s="129"/>
      <c r="Z62" s="127"/>
      <c r="AA62" s="127"/>
      <c r="AB62" s="127"/>
      <c r="AC62" s="127"/>
      <c r="AD62" s="127"/>
      <c r="AE62" s="127"/>
      <c r="AF62" s="127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7" t="s">
        <v>39</v>
      </c>
      <c r="T63" s="127"/>
      <c r="U63" s="127">
        <v>0</v>
      </c>
      <c r="V63" s="127">
        <v>0</v>
      </c>
      <c r="W63" s="127">
        <v>0</v>
      </c>
      <c r="X63" s="129">
        <v>0</v>
      </c>
      <c r="Y63" s="129">
        <v>0</v>
      </c>
      <c r="Z63" s="127"/>
      <c r="AA63" s="127"/>
      <c r="AB63" s="127"/>
      <c r="AC63" s="127"/>
      <c r="AD63" s="127"/>
      <c r="AE63" s="127"/>
      <c r="AF63" s="127"/>
    </row>
    <row r="64" spans="1:32" ht="15.75" customHeight="1" x14ac:dyDescent="0.25">
      <c r="A64" s="90" t="str">
        <f>"Number of employed persons per occupation of main job by sex in "&amp;'Table 13.15'!S1&amp;" ("&amp;'Table 13.15'!Y2&amp;") *"</f>
        <v>Number of employed persons per occupation of main job by sex in Wagait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7" t="s">
        <v>40</v>
      </c>
      <c r="T64" s="127"/>
      <c r="U64" s="127">
        <v>0</v>
      </c>
      <c r="V64" s="127">
        <v>0</v>
      </c>
      <c r="W64" s="127">
        <v>0</v>
      </c>
      <c r="X64" s="129">
        <v>5</v>
      </c>
      <c r="Y64" s="129">
        <v>13</v>
      </c>
      <c r="Z64" s="127"/>
      <c r="AA64" s="127"/>
      <c r="AB64" s="127"/>
      <c r="AC64" s="127"/>
      <c r="AD64" s="127"/>
      <c r="AE64" s="127"/>
      <c r="AF64" s="127"/>
    </row>
    <row r="65" spans="19:32" x14ac:dyDescent="0.25">
      <c r="S65" s="127" t="s">
        <v>41</v>
      </c>
      <c r="T65" s="127"/>
      <c r="U65" s="127">
        <v>0</v>
      </c>
      <c r="V65" s="127">
        <v>0</v>
      </c>
      <c r="W65" s="127">
        <v>0</v>
      </c>
      <c r="X65" s="129">
        <v>9</v>
      </c>
      <c r="Y65" s="129">
        <v>12</v>
      </c>
      <c r="Z65" s="127"/>
      <c r="AA65" s="127"/>
      <c r="AB65" s="127"/>
      <c r="AC65" s="127"/>
      <c r="AD65" s="127"/>
      <c r="AE65" s="127"/>
      <c r="AF65" s="127"/>
    </row>
    <row r="66" spans="19:32" x14ac:dyDescent="0.25">
      <c r="S66" s="127" t="s">
        <v>42</v>
      </c>
      <c r="T66" s="127"/>
      <c r="U66" s="127">
        <v>0</v>
      </c>
      <c r="V66" s="127">
        <v>0</v>
      </c>
      <c r="W66" s="127">
        <v>0</v>
      </c>
      <c r="X66" s="129">
        <v>6</v>
      </c>
      <c r="Y66" s="129">
        <v>9</v>
      </c>
      <c r="Z66" s="127"/>
      <c r="AA66" s="127"/>
      <c r="AB66" s="127"/>
      <c r="AC66" s="127"/>
      <c r="AD66" s="127"/>
      <c r="AE66" s="127"/>
      <c r="AF66" s="127"/>
    </row>
    <row r="67" spans="19:32" x14ac:dyDescent="0.25">
      <c r="S67" s="127" t="s">
        <v>43</v>
      </c>
      <c r="T67" s="127"/>
      <c r="U67" s="127">
        <v>0</v>
      </c>
      <c r="V67" s="127">
        <v>0</v>
      </c>
      <c r="W67" s="127">
        <v>0</v>
      </c>
      <c r="X67" s="129">
        <v>5</v>
      </c>
      <c r="Y67" s="129">
        <v>10</v>
      </c>
      <c r="Z67" s="127"/>
      <c r="AA67" s="127"/>
      <c r="AB67" s="127"/>
      <c r="AC67" s="127"/>
      <c r="AD67" s="127"/>
      <c r="AE67" s="127"/>
      <c r="AF67" s="127"/>
    </row>
    <row r="68" spans="19:32" x14ac:dyDescent="0.25">
      <c r="S68" s="127" t="s">
        <v>44</v>
      </c>
      <c r="T68" s="127"/>
      <c r="U68" s="127">
        <v>0</v>
      </c>
      <c r="V68" s="127">
        <v>0</v>
      </c>
      <c r="W68" s="127">
        <v>0</v>
      </c>
      <c r="X68" s="129">
        <v>15</v>
      </c>
      <c r="Y68" s="129">
        <v>10</v>
      </c>
      <c r="Z68" s="127"/>
      <c r="AA68" s="127"/>
      <c r="AB68" s="127"/>
      <c r="AC68" s="127"/>
      <c r="AD68" s="127"/>
      <c r="AE68" s="127"/>
      <c r="AF68" s="127"/>
    </row>
    <row r="69" spans="19:32" x14ac:dyDescent="0.25">
      <c r="S69" s="127" t="s">
        <v>45</v>
      </c>
      <c r="T69" s="127"/>
      <c r="U69" s="127">
        <v>0</v>
      </c>
      <c r="V69" s="127">
        <v>0</v>
      </c>
      <c r="W69" s="127">
        <v>0</v>
      </c>
      <c r="X69" s="129">
        <v>14</v>
      </c>
      <c r="Y69" s="129">
        <v>19</v>
      </c>
      <c r="Z69" s="127"/>
      <c r="AA69" s="127"/>
      <c r="AB69" s="127"/>
      <c r="AC69" s="127"/>
      <c r="AD69" s="127"/>
      <c r="AE69" s="127"/>
      <c r="AF69" s="127"/>
    </row>
    <row r="70" spans="19:32" x14ac:dyDescent="0.25">
      <c r="S70" s="127" t="s">
        <v>46</v>
      </c>
      <c r="T70" s="127"/>
      <c r="U70" s="127">
        <v>0</v>
      </c>
      <c r="V70" s="127">
        <v>0</v>
      </c>
      <c r="W70" s="127">
        <v>0</v>
      </c>
      <c r="X70" s="129">
        <v>28</v>
      </c>
      <c r="Y70" s="129">
        <v>29</v>
      </c>
      <c r="Z70" s="127"/>
      <c r="AA70" s="127"/>
      <c r="AB70" s="127"/>
      <c r="AC70" s="127"/>
      <c r="AD70" s="127"/>
      <c r="AE70" s="127"/>
      <c r="AF70" s="127"/>
    </row>
    <row r="71" spans="19:32" x14ac:dyDescent="0.25">
      <c r="S71" s="127" t="s">
        <v>47</v>
      </c>
      <c r="T71" s="127"/>
      <c r="U71" s="127">
        <v>0</v>
      </c>
      <c r="V71" s="127">
        <v>0</v>
      </c>
      <c r="W71" s="127">
        <v>0</v>
      </c>
      <c r="X71" s="129">
        <v>27</v>
      </c>
      <c r="Y71" s="129">
        <v>28</v>
      </c>
      <c r="Z71" s="127"/>
      <c r="AA71" s="127"/>
      <c r="AB71" s="127"/>
      <c r="AC71" s="127"/>
      <c r="AD71" s="127"/>
      <c r="AE71" s="127"/>
      <c r="AF71" s="127"/>
    </row>
    <row r="72" spans="19:32" x14ac:dyDescent="0.25">
      <c r="S72" s="127" t="s">
        <v>48</v>
      </c>
      <c r="T72" s="127"/>
      <c r="U72" s="127">
        <v>0</v>
      </c>
      <c r="V72" s="127">
        <v>0</v>
      </c>
      <c r="W72" s="127">
        <v>0</v>
      </c>
      <c r="X72" s="129">
        <v>28</v>
      </c>
      <c r="Y72" s="129">
        <v>19</v>
      </c>
      <c r="Z72" s="127"/>
      <c r="AA72" s="127"/>
      <c r="AB72" s="127"/>
      <c r="AC72" s="127"/>
      <c r="AD72" s="127"/>
      <c r="AE72" s="127"/>
      <c r="AF72" s="127"/>
    </row>
    <row r="73" spans="19:32" x14ac:dyDescent="0.25">
      <c r="S73" s="127" t="s">
        <v>49</v>
      </c>
      <c r="T73" s="127"/>
      <c r="U73" s="127">
        <v>0</v>
      </c>
      <c r="V73" s="127">
        <v>0</v>
      </c>
      <c r="W73" s="127">
        <v>0</v>
      </c>
      <c r="X73" s="129">
        <v>25</v>
      </c>
      <c r="Y73" s="129">
        <v>38</v>
      </c>
      <c r="Z73" s="127"/>
      <c r="AA73" s="127"/>
      <c r="AB73" s="127"/>
      <c r="AC73" s="127"/>
      <c r="AD73" s="127"/>
      <c r="AE73" s="127"/>
      <c r="AF73" s="127"/>
    </row>
    <row r="74" spans="19:32" x14ac:dyDescent="0.25">
      <c r="S74" s="127" t="s">
        <v>50</v>
      </c>
      <c r="T74" s="127"/>
      <c r="U74" s="127">
        <v>0</v>
      </c>
      <c r="V74" s="127">
        <v>0</v>
      </c>
      <c r="W74" s="127">
        <v>0</v>
      </c>
      <c r="X74" s="129">
        <v>17</v>
      </c>
      <c r="Y74" s="129">
        <v>7</v>
      </c>
      <c r="Z74" s="127"/>
      <c r="AA74" s="127"/>
      <c r="AB74" s="127"/>
      <c r="AC74" s="127"/>
      <c r="AD74" s="127"/>
      <c r="AE74" s="127"/>
      <c r="AF74" s="127"/>
    </row>
    <row r="75" spans="19:32" x14ac:dyDescent="0.25">
      <c r="S75" s="127" t="s">
        <v>51</v>
      </c>
      <c r="T75" s="127"/>
      <c r="U75" s="127">
        <v>0</v>
      </c>
      <c r="V75" s="127">
        <v>0</v>
      </c>
      <c r="W75" s="127">
        <v>0</v>
      </c>
      <c r="X75" s="129">
        <v>9</v>
      </c>
      <c r="Y75" s="129">
        <v>10</v>
      </c>
      <c r="Z75" s="127"/>
      <c r="AA75" s="127"/>
      <c r="AB75" s="127"/>
      <c r="AC75" s="127"/>
      <c r="AD75" s="127"/>
      <c r="AE75" s="127"/>
      <c r="AF75" s="127"/>
    </row>
    <row r="76" spans="19:32" x14ac:dyDescent="0.25">
      <c r="S76" s="127" t="s">
        <v>52</v>
      </c>
      <c r="T76" s="127"/>
      <c r="U76" s="127">
        <v>0</v>
      </c>
      <c r="V76" s="127">
        <v>0</v>
      </c>
      <c r="W76" s="127">
        <v>0</v>
      </c>
      <c r="X76" s="129">
        <v>0</v>
      </c>
      <c r="Y76" s="129">
        <v>0</v>
      </c>
      <c r="Z76" s="127"/>
      <c r="AA76" s="127"/>
      <c r="AB76" s="127"/>
      <c r="AC76" s="127"/>
      <c r="AD76" s="127"/>
      <c r="AE76" s="127"/>
      <c r="AF76" s="127"/>
    </row>
    <row r="77" spans="19:32" x14ac:dyDescent="0.25">
      <c r="S77" s="127" t="s">
        <v>53</v>
      </c>
      <c r="T77" s="127"/>
      <c r="U77" s="127">
        <v>0</v>
      </c>
      <c r="V77" s="127">
        <v>0</v>
      </c>
      <c r="W77" s="127">
        <v>0</v>
      </c>
      <c r="X77" s="129">
        <v>0</v>
      </c>
      <c r="Y77" s="129">
        <v>0</v>
      </c>
      <c r="Z77" s="127"/>
      <c r="AA77" s="127"/>
      <c r="AB77" s="127"/>
      <c r="AC77" s="127"/>
      <c r="AD77" s="127"/>
      <c r="AE77" s="127"/>
      <c r="AF77" s="127"/>
    </row>
    <row r="78" spans="19:32" x14ac:dyDescent="0.25">
      <c r="S78" s="127" t="s">
        <v>54</v>
      </c>
      <c r="T78" s="127"/>
      <c r="U78" s="127">
        <v>0</v>
      </c>
      <c r="V78" s="127">
        <v>0</v>
      </c>
      <c r="W78" s="127">
        <v>0</v>
      </c>
      <c r="X78" s="129">
        <v>0</v>
      </c>
      <c r="Y78" s="129">
        <v>0</v>
      </c>
      <c r="Z78" s="127"/>
      <c r="AA78" s="127"/>
      <c r="AB78" s="127"/>
      <c r="AC78" s="127"/>
      <c r="AD78" s="127"/>
      <c r="AE78" s="127"/>
      <c r="AF78" s="127"/>
    </row>
    <row r="79" spans="19:32" x14ac:dyDescent="0.25">
      <c r="S79" s="127" t="s">
        <v>55</v>
      </c>
      <c r="T79" s="127"/>
      <c r="U79" s="127">
        <v>0</v>
      </c>
      <c r="V79" s="127">
        <v>0</v>
      </c>
      <c r="W79" s="127">
        <v>0</v>
      </c>
      <c r="X79" s="129">
        <v>0</v>
      </c>
      <c r="Y79" s="129">
        <v>0</v>
      </c>
      <c r="Z79" s="127"/>
      <c r="AA79" s="127"/>
      <c r="AB79" s="127"/>
      <c r="AC79" s="127"/>
      <c r="AD79" s="127"/>
      <c r="AE79" s="127"/>
      <c r="AF79" s="127"/>
    </row>
    <row r="80" spans="19:32" x14ac:dyDescent="0.25">
      <c r="S80" s="127" t="s">
        <v>56</v>
      </c>
      <c r="T80" s="127"/>
      <c r="U80" s="127">
        <v>0</v>
      </c>
      <c r="V80" s="127">
        <v>0</v>
      </c>
      <c r="W80" s="127">
        <v>0</v>
      </c>
      <c r="X80" s="129">
        <v>177</v>
      </c>
      <c r="Y80" s="129">
        <v>202</v>
      </c>
      <c r="Z80" s="127"/>
      <c r="AA80" s="127"/>
      <c r="AB80" s="127"/>
      <c r="AC80" s="127"/>
      <c r="AD80" s="127"/>
      <c r="AE80" s="127"/>
      <c r="AF80" s="127"/>
    </row>
    <row r="81" spans="1:32" x14ac:dyDescent="0.25">
      <c r="S81" s="127" t="s">
        <v>58</v>
      </c>
      <c r="T81" s="127"/>
      <c r="U81" s="127"/>
      <c r="V81" s="127"/>
      <c r="W81" s="127"/>
      <c r="X81" s="129"/>
      <c r="Y81" s="129"/>
      <c r="Z81" s="127"/>
      <c r="AA81" s="127"/>
      <c r="AB81" s="127"/>
      <c r="AC81" s="127"/>
      <c r="AD81" s="127"/>
      <c r="AE81" s="127"/>
      <c r="AF81" s="127"/>
    </row>
    <row r="82" spans="1:32" ht="15.75" customHeight="1" x14ac:dyDescent="0.25">
      <c r="A82" s="93"/>
      <c r="B82" s="93"/>
      <c r="C82" s="120" t="str">
        <f>'Table 13.15'!S1</f>
        <v>Wagait</v>
      </c>
      <c r="D82" s="120"/>
      <c r="E82" s="120"/>
      <c r="F82" s="120"/>
      <c r="G82" s="120"/>
      <c r="H82" s="94"/>
      <c r="I82" s="94"/>
      <c r="J82" s="121" t="str">
        <f>'State data for spotlight'!A1</f>
        <v>Northern Territory</v>
      </c>
      <c r="K82" s="121"/>
      <c r="L82" s="121"/>
      <c r="M82" s="121"/>
      <c r="N82" s="121"/>
      <c r="O82" s="121"/>
      <c r="S82" s="127" t="s">
        <v>38</v>
      </c>
      <c r="T82" s="127"/>
      <c r="U82" s="127"/>
      <c r="V82" s="127"/>
      <c r="W82" s="127"/>
      <c r="X82" s="129"/>
      <c r="Y82" s="129"/>
      <c r="Z82" s="127"/>
      <c r="AA82" s="127"/>
      <c r="AB82" s="127"/>
      <c r="AC82" s="127"/>
      <c r="AD82" s="127"/>
      <c r="AE82" s="127"/>
      <c r="AF82" s="127"/>
    </row>
    <row r="83" spans="1:32" ht="15" customHeight="1" x14ac:dyDescent="0.25">
      <c r="A83" s="93"/>
      <c r="B83" s="93"/>
      <c r="C83" s="95"/>
      <c r="D83" s="122" t="s">
        <v>2</v>
      </c>
      <c r="E83" s="122"/>
      <c r="F83" s="122" t="s">
        <v>2</v>
      </c>
      <c r="G83" s="122"/>
      <c r="H83" s="95"/>
      <c r="I83" s="95"/>
      <c r="J83" s="95"/>
      <c r="K83" s="95"/>
      <c r="L83" s="122" t="s">
        <v>2</v>
      </c>
      <c r="M83" s="122"/>
      <c r="N83" s="122" t="s">
        <v>2</v>
      </c>
      <c r="O83" s="122"/>
      <c r="S83" s="127" t="s">
        <v>59</v>
      </c>
      <c r="T83" s="127"/>
      <c r="U83" s="127">
        <v>0</v>
      </c>
      <c r="V83" s="127">
        <v>0</v>
      </c>
      <c r="W83" s="127">
        <v>0</v>
      </c>
      <c r="X83" s="129">
        <v>14</v>
      </c>
      <c r="Y83" s="129">
        <v>14</v>
      </c>
      <c r="Z83" s="127"/>
      <c r="AA83" s="127"/>
      <c r="AB83" s="127"/>
      <c r="AC83" s="127"/>
      <c r="AD83" s="127"/>
      <c r="AE83" s="127"/>
      <c r="AF83" s="127"/>
    </row>
    <row r="84" spans="1:32" ht="15" customHeight="1" x14ac:dyDescent="0.25">
      <c r="A84" s="93"/>
      <c r="B84" s="93"/>
      <c r="C84" s="113" t="s">
        <v>3</v>
      </c>
      <c r="D84" s="122" t="s">
        <v>4</v>
      </c>
      <c r="E84" s="122"/>
      <c r="F84" s="122" t="s">
        <v>114</v>
      </c>
      <c r="G84" s="122"/>
      <c r="H84" s="95"/>
      <c r="I84" s="95"/>
      <c r="J84" s="95"/>
      <c r="K84" s="113" t="s">
        <v>3</v>
      </c>
      <c r="L84" s="122" t="s">
        <v>4</v>
      </c>
      <c r="M84" s="122"/>
      <c r="N84" s="122" t="s">
        <v>114</v>
      </c>
      <c r="O84" s="122"/>
      <c r="S84" s="127" t="s">
        <v>60</v>
      </c>
      <c r="T84" s="127"/>
      <c r="U84" s="127">
        <v>0</v>
      </c>
      <c r="V84" s="127">
        <v>0</v>
      </c>
      <c r="W84" s="127">
        <v>0</v>
      </c>
      <c r="X84" s="129">
        <v>7</v>
      </c>
      <c r="Y84" s="129">
        <v>5</v>
      </c>
      <c r="Z84" s="127"/>
      <c r="AA84" s="127"/>
      <c r="AB84" s="127"/>
      <c r="AC84" s="127"/>
      <c r="AD84" s="127"/>
      <c r="AE84" s="127"/>
      <c r="AF84" s="127"/>
    </row>
    <row r="85" spans="1:32" ht="15" customHeight="1" x14ac:dyDescent="0.25">
      <c r="A85" s="96" t="s">
        <v>5</v>
      </c>
      <c r="B85" s="96"/>
      <c r="C85" s="111" t="str">
        <f>'Table 13.15'!AA4</f>
        <v>385</v>
      </c>
      <c r="D85" s="97">
        <f>'Table 13.15'!AC4</f>
        <v>0.13569321533923295</v>
      </c>
      <c r="E85" s="98">
        <f>'Table 13.15'!AC4</f>
        <v>0.13569321533923295</v>
      </c>
      <c r="F85" s="97">
        <f>'Table 13.15'!AE4</f>
        <v>0.30067567567567566</v>
      </c>
      <c r="G85" s="98">
        <f>'Table 13.15'!AE4</f>
        <v>0.30067567567567566</v>
      </c>
      <c r="H85" s="112"/>
      <c r="I85" s="112"/>
      <c r="J85" s="124" t="str">
        <f>'State data for spotlight'!I4</f>
        <v>209,690</v>
      </c>
      <c r="K85" s="124"/>
      <c r="L85" s="97">
        <f>'State data for spotlight'!K4</f>
        <v>1.0515257243094212E-2</v>
      </c>
      <c r="M85" s="98">
        <f>'State data for spotlight'!K4</f>
        <v>1.0515257243094212E-2</v>
      </c>
      <c r="N85" s="97">
        <f>'State data for spotlight'!M4</f>
        <v>3.2350494045362499E-2</v>
      </c>
      <c r="O85" s="98">
        <f>'State data for spotlight'!M4</f>
        <v>3.2350494045362499E-2</v>
      </c>
      <c r="S85" s="127" t="s">
        <v>61</v>
      </c>
      <c r="T85" s="127"/>
      <c r="U85" s="127">
        <v>0</v>
      </c>
      <c r="V85" s="127">
        <v>0</v>
      </c>
      <c r="W85" s="127">
        <v>0</v>
      </c>
      <c r="X85" s="129">
        <v>22</v>
      </c>
      <c r="Y85" s="129">
        <v>26</v>
      </c>
      <c r="Z85" s="127"/>
      <c r="AA85" s="127"/>
      <c r="AB85" s="127"/>
      <c r="AC85" s="127"/>
      <c r="AD85" s="127"/>
      <c r="AE85" s="127"/>
      <c r="AF85" s="127"/>
    </row>
    <row r="86" spans="1:32" ht="15" customHeight="1" x14ac:dyDescent="0.25">
      <c r="A86" s="99" t="s">
        <v>6</v>
      </c>
      <c r="B86" s="96"/>
      <c r="C86" s="111" t="str">
        <f>'Table 13.15'!AA5</f>
        <v>183</v>
      </c>
      <c r="D86" s="97">
        <f>'Table 13.15'!AC5</f>
        <v>0.13664596273291929</v>
      </c>
      <c r="E86" s="98">
        <f>'Table 13.15'!AC5</f>
        <v>0.13664596273291929</v>
      </c>
      <c r="F86" s="97">
        <f>'Table 13.15'!AE5</f>
        <v>0.16560509554140124</v>
      </c>
      <c r="G86" s="98">
        <f>'Table 13.15'!AE5</f>
        <v>0.16560509554140124</v>
      </c>
      <c r="H86" s="112"/>
      <c r="I86" s="112"/>
      <c r="J86" s="124" t="str">
        <f>'State data for spotlight'!I5</f>
        <v>110,876</v>
      </c>
      <c r="K86" s="124"/>
      <c r="L86" s="97">
        <f>'State data for spotlight'!K5</f>
        <v>3.0577719879136822E-3</v>
      </c>
      <c r="M86" s="98">
        <f>'State data for spotlight'!K5</f>
        <v>3.0577719879136822E-3</v>
      </c>
      <c r="N86" s="97">
        <f>'State data for spotlight'!M5</f>
        <v>3.6795990312415316E-2</v>
      </c>
      <c r="O86" s="98">
        <f>'State data for spotlight'!M5</f>
        <v>3.6795990312415316E-2</v>
      </c>
      <c r="S86" s="127" t="s">
        <v>62</v>
      </c>
      <c r="T86" s="127"/>
      <c r="U86" s="127">
        <v>0</v>
      </c>
      <c r="V86" s="127">
        <v>0</v>
      </c>
      <c r="W86" s="127">
        <v>0</v>
      </c>
      <c r="X86" s="129">
        <v>7</v>
      </c>
      <c r="Y86" s="129">
        <v>5</v>
      </c>
      <c r="Z86" s="127"/>
      <c r="AA86" s="127"/>
      <c r="AB86" s="127"/>
      <c r="AC86" s="127"/>
      <c r="AD86" s="127"/>
      <c r="AE86" s="127"/>
      <c r="AF86" s="127"/>
    </row>
    <row r="87" spans="1:32" ht="15" customHeight="1" x14ac:dyDescent="0.25">
      <c r="A87" s="99" t="s">
        <v>7</v>
      </c>
      <c r="B87" s="96"/>
      <c r="C87" s="111" t="str">
        <f>'Table 13.15'!AA6</f>
        <v>202</v>
      </c>
      <c r="D87" s="97">
        <f>'Table 13.15'!AC6</f>
        <v>0.12222222222222223</v>
      </c>
      <c r="E87" s="98">
        <f>'Table 13.15'!AC6</f>
        <v>0.12222222222222223</v>
      </c>
      <c r="F87" s="97">
        <f>'Table 13.15'!AE6</f>
        <v>0.45323741007194251</v>
      </c>
      <c r="G87" s="98">
        <f>'Table 13.15'!AE6</f>
        <v>0.45323741007194251</v>
      </c>
      <c r="H87" s="112"/>
      <c r="I87" s="112"/>
      <c r="J87" s="124" t="str">
        <f>'State data for spotlight'!I6</f>
        <v>98,814</v>
      </c>
      <c r="K87" s="124"/>
      <c r="L87" s="97">
        <f>'State data for spotlight'!K6</f>
        <v>1.9026699254400814E-2</v>
      </c>
      <c r="M87" s="98">
        <f>'State data for spotlight'!K6</f>
        <v>1.9026699254400814E-2</v>
      </c>
      <c r="N87" s="97">
        <f>'State data for spotlight'!M6</f>
        <v>2.7407515232173774E-2</v>
      </c>
      <c r="O87" s="98">
        <f>'State data for spotlight'!M6</f>
        <v>2.7407515232173774E-2</v>
      </c>
      <c r="S87" s="127" t="s">
        <v>63</v>
      </c>
      <c r="T87" s="127"/>
      <c r="U87" s="127">
        <v>0</v>
      </c>
      <c r="V87" s="127">
        <v>0</v>
      </c>
      <c r="W87" s="127">
        <v>0</v>
      </c>
      <c r="X87" s="129">
        <v>5</v>
      </c>
      <c r="Y87" s="129">
        <v>11</v>
      </c>
      <c r="Z87" s="127"/>
      <c r="AA87" s="127"/>
      <c r="AB87" s="127"/>
      <c r="AC87" s="127"/>
      <c r="AD87" s="127"/>
      <c r="AE87" s="127"/>
      <c r="AF87" s="127"/>
    </row>
    <row r="88" spans="1:32" ht="15" customHeight="1" x14ac:dyDescent="0.25">
      <c r="A88" s="96" t="s">
        <v>8</v>
      </c>
      <c r="B88" s="96"/>
      <c r="C88" s="111" t="str">
        <f>'Table 13.15'!AA7</f>
        <v>251</v>
      </c>
      <c r="D88" s="97">
        <f>'Table 13.15'!AC7</f>
        <v>7.2649572649572614E-2</v>
      </c>
      <c r="E88" s="98">
        <f>'Table 13.15'!AC7</f>
        <v>7.2649572649572614E-2</v>
      </c>
      <c r="F88" s="97">
        <f>'Table 13.15'!AE7</f>
        <v>0.30051813471502586</v>
      </c>
      <c r="G88" s="98">
        <f>'Table 13.15'!AE7</f>
        <v>0.30051813471502586</v>
      </c>
      <c r="H88" s="112"/>
      <c r="I88" s="112"/>
      <c r="J88" s="124" t="str">
        <f>'State data for spotlight'!I7</f>
        <v>138,628</v>
      </c>
      <c r="K88" s="124"/>
      <c r="L88" s="97">
        <f>'State data for spotlight'!K7</f>
        <v>8.5850648972702892E-3</v>
      </c>
      <c r="M88" s="98">
        <f>'State data for spotlight'!K7</f>
        <v>8.5850648972702892E-3</v>
      </c>
      <c r="N88" s="97">
        <f>'State data for spotlight'!M7</f>
        <v>5.1167728237792032E-2</v>
      </c>
      <c r="O88" s="98">
        <f>'State data for spotlight'!M7</f>
        <v>5.1167728237792032E-2</v>
      </c>
      <c r="S88" s="127" t="s">
        <v>64</v>
      </c>
      <c r="T88" s="127"/>
      <c r="U88" s="127">
        <v>0</v>
      </c>
      <c r="V88" s="127">
        <v>0</v>
      </c>
      <c r="W88" s="127">
        <v>0</v>
      </c>
      <c r="X88" s="129">
        <v>8</v>
      </c>
      <c r="Y88" s="129">
        <v>0</v>
      </c>
      <c r="Z88" s="127"/>
      <c r="AA88" s="127"/>
      <c r="AB88" s="127"/>
      <c r="AC88" s="127"/>
      <c r="AD88" s="127"/>
      <c r="AE88" s="127"/>
      <c r="AF88" s="127"/>
    </row>
    <row r="89" spans="1:32" ht="15" customHeight="1" x14ac:dyDescent="0.25">
      <c r="A89" s="96" t="s">
        <v>12</v>
      </c>
      <c r="B89" s="100"/>
      <c r="C89" s="111" t="str">
        <f>'Table 13.15'!AA37</f>
        <v>208</v>
      </c>
      <c r="D89" s="97">
        <f>'Table 13.15'!AC37</f>
        <v>0.10052910052910047</v>
      </c>
      <c r="E89" s="98">
        <f>'Table 13.15'!AC37</f>
        <v>0.10052910052910047</v>
      </c>
      <c r="F89" s="97">
        <f>'Table 13.15'!AE37</f>
        <v>0.31645569620253156</v>
      </c>
      <c r="G89" s="98">
        <f>'Table 13.15'!AE37</f>
        <v>0.31645569620253156</v>
      </c>
      <c r="H89" s="112"/>
      <c r="I89" s="112"/>
      <c r="J89" s="125" t="str">
        <f>'State data for spotlight'!I37</f>
        <v>112,170</v>
      </c>
      <c r="K89" s="125"/>
      <c r="L89" s="97">
        <f>'State data for spotlight'!K37</f>
        <v>-4.1637443514235262E-3</v>
      </c>
      <c r="M89" s="98">
        <f>'State data for spotlight'!K37</f>
        <v>-4.1637443514235262E-3</v>
      </c>
      <c r="N89" s="97">
        <f>'State data for spotlight'!M37</f>
        <v>4.0441517484463452E-2</v>
      </c>
      <c r="O89" s="98">
        <f>'State data for spotlight'!M37</f>
        <v>4.0441517484463452E-2</v>
      </c>
      <c r="S89" s="127" t="s">
        <v>65</v>
      </c>
      <c r="T89" s="127"/>
      <c r="U89" s="127">
        <v>0</v>
      </c>
      <c r="V89" s="127">
        <v>0</v>
      </c>
      <c r="W89" s="127">
        <v>0</v>
      </c>
      <c r="X89" s="129">
        <v>13</v>
      </c>
      <c r="Y89" s="129">
        <v>13</v>
      </c>
      <c r="Z89" s="127"/>
      <c r="AA89" s="127"/>
      <c r="AB89" s="127"/>
      <c r="AC89" s="127"/>
      <c r="AD89" s="127"/>
      <c r="AE89" s="127"/>
      <c r="AF89" s="127"/>
    </row>
    <row r="90" spans="1:32" ht="15" customHeight="1" x14ac:dyDescent="0.25">
      <c r="A90" s="101" t="s">
        <v>13</v>
      </c>
      <c r="B90" s="100"/>
      <c r="C90" s="111" t="str">
        <f>'Table 13.15'!AA38</f>
        <v>43</v>
      </c>
      <c r="D90" s="97">
        <f>'Table 13.15'!AC38</f>
        <v>0.10256410256410264</v>
      </c>
      <c r="E90" s="98">
        <f>'Table 13.15'!AC38</f>
        <v>0.10256410256410264</v>
      </c>
      <c r="F90" s="97">
        <f>'Table 13.15'!AE38</f>
        <v>0.43333333333333335</v>
      </c>
      <c r="G90" s="98">
        <f>'Table 13.15'!AE38</f>
        <v>0.43333333333333335</v>
      </c>
      <c r="H90" s="112"/>
      <c r="I90" s="112"/>
      <c r="J90" s="125" t="str">
        <f>'State data for spotlight'!I38</f>
        <v>26,458</v>
      </c>
      <c r="K90" s="125"/>
      <c r="L90" s="97">
        <f>'State data for spotlight'!K38</f>
        <v>6.6467814099721911E-2</v>
      </c>
      <c r="M90" s="98">
        <f>'State data for spotlight'!K38</f>
        <v>6.6467814099721911E-2</v>
      </c>
      <c r="N90" s="97">
        <f>'State data for spotlight'!M38</f>
        <v>9.9210635646032497E-2</v>
      </c>
      <c r="O90" s="98">
        <f>'State data for spotlight'!M38</f>
        <v>9.9210635646032497E-2</v>
      </c>
      <c r="S90" s="127" t="s">
        <v>66</v>
      </c>
      <c r="T90" s="127"/>
      <c r="U90" s="127">
        <v>0</v>
      </c>
      <c r="V90" s="127">
        <v>0</v>
      </c>
      <c r="W90" s="127">
        <v>0</v>
      </c>
      <c r="X90" s="129">
        <v>18</v>
      </c>
      <c r="Y90" s="129">
        <v>15</v>
      </c>
      <c r="Z90" s="127"/>
      <c r="AA90" s="127"/>
      <c r="AB90" s="127"/>
      <c r="AC90" s="127"/>
      <c r="AD90" s="127"/>
      <c r="AE90" s="127"/>
      <c r="AF90" s="127"/>
    </row>
    <row r="91" spans="1:32" ht="15" customHeight="1" x14ac:dyDescent="0.25">
      <c r="A91" s="99" t="s">
        <v>93</v>
      </c>
      <c r="B91" s="100"/>
      <c r="C91" s="111" t="str">
        <f>'Table 13.15'!AA114</f>
        <v>20</v>
      </c>
      <c r="D91" s="97">
        <f>'Table 13.15'!AC114</f>
        <v>0</v>
      </c>
      <c r="E91" s="98">
        <f>'Table 13.15'!AC114</f>
        <v>0</v>
      </c>
      <c r="F91" s="97">
        <f>'Table 13.15'!AE114</f>
        <v>0.25</v>
      </c>
      <c r="G91" s="98">
        <f>'Table 13.15'!AE114</f>
        <v>0.25</v>
      </c>
      <c r="H91" s="112"/>
      <c r="I91" s="112"/>
      <c r="J91" s="123" t="str">
        <f>'State data for spotlight'!I55</f>
        <v>12,910</v>
      </c>
      <c r="K91" s="123"/>
      <c r="L91" s="97">
        <f>'State data for spotlight'!K55</f>
        <v>6.6677683219036554E-2</v>
      </c>
      <c r="M91" s="98">
        <f>'State data for spotlight'!K55</f>
        <v>6.6677683219036554E-2</v>
      </c>
      <c r="N91" s="97">
        <f>'State data for spotlight'!M55</f>
        <v>0.17203812982296873</v>
      </c>
      <c r="O91" s="98">
        <f>'State data for spotlight'!M55</f>
        <v>0.17203812982296873</v>
      </c>
      <c r="S91" s="127" t="s">
        <v>56</v>
      </c>
      <c r="T91" s="127"/>
      <c r="U91" s="127">
        <v>0</v>
      </c>
      <c r="V91" s="127">
        <v>0</v>
      </c>
      <c r="W91" s="127">
        <v>0</v>
      </c>
      <c r="X91" s="129">
        <v>112</v>
      </c>
      <c r="Y91" s="129">
        <v>121</v>
      </c>
      <c r="Z91" s="127"/>
      <c r="AA91" s="127"/>
      <c r="AB91" s="127"/>
      <c r="AC91" s="127"/>
      <c r="AD91" s="127"/>
      <c r="AE91" s="127"/>
      <c r="AF91" s="127"/>
    </row>
    <row r="92" spans="1:32" ht="15" customHeight="1" x14ac:dyDescent="0.25">
      <c r="A92" s="99" t="s">
        <v>94</v>
      </c>
      <c r="B92" s="100"/>
      <c r="C92" s="111" t="str">
        <f>'Table 13.15'!AA115</f>
        <v>23</v>
      </c>
      <c r="D92" s="97">
        <f>'Table 13.15'!AC115</f>
        <v>0</v>
      </c>
      <c r="E92" s="98">
        <f>'Table 13.15'!AC115</f>
        <v>0</v>
      </c>
      <c r="F92" s="97">
        <f>'Table 13.15'!AE115</f>
        <v>0.27777777777777768</v>
      </c>
      <c r="G92" s="98">
        <f>'Table 13.15'!AE115</f>
        <v>0.27777777777777768</v>
      </c>
      <c r="H92" s="112"/>
      <c r="I92" s="112"/>
      <c r="J92" s="123" t="str">
        <f>'State data for spotlight'!I56</f>
        <v>13,548</v>
      </c>
      <c r="K92" s="123"/>
      <c r="L92" s="97">
        <f>'State data for spotlight'!K56</f>
        <v>6.6267904926806231E-2</v>
      </c>
      <c r="M92" s="98">
        <f>'State data for spotlight'!K56</f>
        <v>6.6267904926806231E-2</v>
      </c>
      <c r="N92" s="97">
        <f>'State data for spotlight'!M56</f>
        <v>3.7763309076981999E-2</v>
      </c>
      <c r="O92" s="98">
        <f>'State data for spotlight'!M56</f>
        <v>3.7763309076981999E-2</v>
      </c>
      <c r="S92" s="127" t="s">
        <v>57</v>
      </c>
      <c r="T92" s="127"/>
      <c r="U92" s="127"/>
      <c r="V92" s="127"/>
      <c r="W92" s="127"/>
      <c r="X92" s="129"/>
      <c r="Y92" s="129"/>
      <c r="Z92" s="127"/>
      <c r="AA92" s="127"/>
      <c r="AB92" s="127"/>
      <c r="AC92" s="127"/>
      <c r="AD92" s="127"/>
      <c r="AE92" s="127"/>
      <c r="AF92" s="127"/>
    </row>
    <row r="93" spans="1:32" ht="15" customHeight="1" x14ac:dyDescent="0.25">
      <c r="A93" s="96" t="s">
        <v>117</v>
      </c>
      <c r="B93" s="96"/>
      <c r="C93" s="111" t="str">
        <f>'Table 13.15'!AA8</f>
        <v>$54,263</v>
      </c>
      <c r="D93" s="97">
        <f>'Table 13.15'!AC8</f>
        <v>6.7797433980085753E-2</v>
      </c>
      <c r="E93" s="98">
        <f>'Table 13.15'!AC8</f>
        <v>6.7797433980085753E-2</v>
      </c>
      <c r="F93" s="97">
        <f>'Table 13.15'!AE8</f>
        <v>0.1324201208647604</v>
      </c>
      <c r="G93" s="98">
        <f>'Table 13.15'!AE8</f>
        <v>0.1324201208647604</v>
      </c>
      <c r="H93" s="112"/>
      <c r="I93" s="112"/>
      <c r="J93" s="112"/>
      <c r="K93" s="111" t="str">
        <f>'State data for spotlight'!I8</f>
        <v>$47,367</v>
      </c>
      <c r="L93" s="97">
        <f>'State data for spotlight'!K8</f>
        <v>-1.4136789390726823E-2</v>
      </c>
      <c r="M93" s="98">
        <f>'State data for spotlight'!K8</f>
        <v>-1.4136789390726823E-2</v>
      </c>
      <c r="N93" s="97">
        <f>'State data for spotlight'!M8</f>
        <v>0.12722329311534719</v>
      </c>
      <c r="O93" s="98">
        <f>'State data for spotlight'!M8</f>
        <v>0.12722329311534719</v>
      </c>
      <c r="S93" s="127" t="s">
        <v>59</v>
      </c>
      <c r="T93" s="127"/>
      <c r="U93" s="127">
        <v>0</v>
      </c>
      <c r="V93" s="127">
        <v>0</v>
      </c>
      <c r="W93" s="127">
        <v>0</v>
      </c>
      <c r="X93" s="129">
        <v>18</v>
      </c>
      <c r="Y93" s="129">
        <v>16</v>
      </c>
      <c r="Z93" s="127"/>
      <c r="AA93" s="127"/>
      <c r="AB93" s="127"/>
      <c r="AC93" s="127"/>
      <c r="AD93" s="127"/>
      <c r="AE93" s="127"/>
      <c r="AF93" s="127"/>
    </row>
    <row r="94" spans="1:32" ht="15" customHeight="1" x14ac:dyDescent="0.25">
      <c r="A94" s="96" t="s">
        <v>9</v>
      </c>
      <c r="B94" s="96"/>
      <c r="C94" s="111" t="str">
        <f>'Table 13.15'!AA9</f>
        <v>$16.6 mil</v>
      </c>
      <c r="D94" s="97">
        <f>'Table 13.15'!AC9</f>
        <v>0.15017234946820035</v>
      </c>
      <c r="E94" s="98">
        <f>'Table 13.15'!AC9</f>
        <v>0.15017234946820035</v>
      </c>
      <c r="F94" s="97">
        <f>'Table 13.15'!AE9</f>
        <v>0.36270913904486468</v>
      </c>
      <c r="G94" s="98">
        <f>'Table 13.15'!AE9</f>
        <v>0.36270913904486468</v>
      </c>
      <c r="H94" s="112"/>
      <c r="I94" s="112"/>
      <c r="J94" s="112"/>
      <c r="K94" s="111" t="str">
        <f>'State data for spotlight'!I9</f>
        <v>$8.9 bil</v>
      </c>
      <c r="L94" s="97">
        <f>'State data for spotlight'!K9</f>
        <v>8.9265333025223548E-3</v>
      </c>
      <c r="M94" s="98">
        <f>'State data for spotlight'!K9</f>
        <v>8.9265333025223548E-3</v>
      </c>
      <c r="N94" s="97">
        <f>'State data for spotlight'!M9</f>
        <v>0.24800968989819316</v>
      </c>
      <c r="O94" s="98">
        <f>'State data for spotlight'!M9</f>
        <v>0.24800968989819316</v>
      </c>
      <c r="S94" s="127" t="s">
        <v>60</v>
      </c>
      <c r="T94" s="127"/>
      <c r="U94" s="127">
        <v>0</v>
      </c>
      <c r="V94" s="127">
        <v>0</v>
      </c>
      <c r="W94" s="127">
        <v>0</v>
      </c>
      <c r="X94" s="129">
        <v>26</v>
      </c>
      <c r="Y94" s="129">
        <v>28</v>
      </c>
      <c r="Z94" s="127"/>
      <c r="AA94" s="127"/>
      <c r="AB94" s="127"/>
      <c r="AC94" s="127"/>
      <c r="AD94" s="127"/>
      <c r="AE94" s="127"/>
      <c r="AF94" s="127"/>
    </row>
    <row r="95" spans="1:32" ht="15" customHeight="1" x14ac:dyDescent="0.25">
      <c r="S95" s="127" t="s">
        <v>61</v>
      </c>
      <c r="T95" s="127"/>
      <c r="U95" s="127">
        <v>0</v>
      </c>
      <c r="V95" s="127">
        <v>0</v>
      </c>
      <c r="W95" s="127">
        <v>0</v>
      </c>
      <c r="X95" s="129">
        <v>10</v>
      </c>
      <c r="Y95" s="129">
        <v>4</v>
      </c>
      <c r="Z95" s="127"/>
      <c r="AA95" s="127"/>
      <c r="AB95" s="127"/>
      <c r="AC95" s="127"/>
      <c r="AD95" s="127"/>
      <c r="AE95" s="127"/>
      <c r="AF95" s="127"/>
    </row>
    <row r="96" spans="1:32" ht="15" customHeight="1" x14ac:dyDescent="0.25">
      <c r="A96" s="27" t="s">
        <v>118</v>
      </c>
      <c r="S96" s="127" t="s">
        <v>62</v>
      </c>
      <c r="T96" s="127"/>
      <c r="U96" s="127">
        <v>0</v>
      </c>
      <c r="V96" s="127">
        <v>0</v>
      </c>
      <c r="W96" s="127">
        <v>0</v>
      </c>
      <c r="X96" s="129">
        <v>8</v>
      </c>
      <c r="Y96" s="129">
        <v>16</v>
      </c>
      <c r="Z96" s="127"/>
      <c r="AA96" s="127"/>
      <c r="AB96" s="127"/>
      <c r="AC96" s="127"/>
      <c r="AD96" s="127"/>
      <c r="AE96" s="127"/>
      <c r="AF96" s="127"/>
    </row>
    <row r="97" spans="1:32" ht="15" customHeight="1" x14ac:dyDescent="0.25">
      <c r="A97" s="110" t="s">
        <v>106</v>
      </c>
      <c r="S97" s="127" t="s">
        <v>63</v>
      </c>
      <c r="T97" s="127"/>
      <c r="U97" s="127">
        <v>0</v>
      </c>
      <c r="V97" s="127">
        <v>0</v>
      </c>
      <c r="W97" s="127">
        <v>0</v>
      </c>
      <c r="X97" s="129">
        <v>23</v>
      </c>
      <c r="Y97" s="129">
        <v>24</v>
      </c>
      <c r="Z97" s="127"/>
      <c r="AA97" s="127"/>
      <c r="AB97" s="127"/>
      <c r="AC97" s="127"/>
      <c r="AD97" s="127"/>
      <c r="AE97" s="127"/>
      <c r="AF97" s="127"/>
    </row>
    <row r="98" spans="1:32" ht="15" customHeight="1" x14ac:dyDescent="0.25">
      <c r="S98" s="127" t="s">
        <v>64</v>
      </c>
      <c r="T98" s="127"/>
      <c r="U98" s="127">
        <v>0</v>
      </c>
      <c r="V98" s="127">
        <v>0</v>
      </c>
      <c r="W98" s="127">
        <v>0</v>
      </c>
      <c r="X98" s="129">
        <v>8</v>
      </c>
      <c r="Y98" s="129">
        <v>13</v>
      </c>
      <c r="Z98" s="127"/>
      <c r="AA98" s="127"/>
      <c r="AB98" s="127"/>
      <c r="AC98" s="127"/>
      <c r="AD98" s="127"/>
      <c r="AE98" s="127"/>
      <c r="AF98" s="127"/>
    </row>
    <row r="99" spans="1:32" ht="15" customHeight="1" x14ac:dyDescent="0.25">
      <c r="S99" s="127" t="s">
        <v>65</v>
      </c>
      <c r="T99" s="127"/>
      <c r="U99" s="127">
        <v>0</v>
      </c>
      <c r="V99" s="127">
        <v>0</v>
      </c>
      <c r="W99" s="127">
        <v>0</v>
      </c>
      <c r="X99" s="129">
        <v>0</v>
      </c>
      <c r="Y99" s="129">
        <v>3</v>
      </c>
      <c r="Z99" s="127"/>
      <c r="AA99" s="127"/>
      <c r="AB99" s="127"/>
      <c r="AC99" s="127"/>
      <c r="AD99" s="127"/>
      <c r="AE99" s="127"/>
      <c r="AF99" s="127"/>
    </row>
    <row r="100" spans="1:32" x14ac:dyDescent="0.25">
      <c r="A100" s="28"/>
      <c r="S100" s="127" t="s">
        <v>66</v>
      </c>
      <c r="T100" s="127"/>
      <c r="U100" s="127">
        <v>0</v>
      </c>
      <c r="V100" s="127">
        <v>0</v>
      </c>
      <c r="W100" s="127">
        <v>0</v>
      </c>
      <c r="X100" s="129">
        <v>5</v>
      </c>
      <c r="Y100" s="129">
        <v>6</v>
      </c>
      <c r="Z100" s="127"/>
      <c r="AA100" s="127"/>
      <c r="AB100" s="127"/>
      <c r="AC100" s="127"/>
      <c r="AD100" s="127"/>
      <c r="AE100" s="127"/>
      <c r="AF100" s="127"/>
    </row>
    <row r="101" spans="1:32" x14ac:dyDescent="0.25">
      <c r="S101" s="127" t="s">
        <v>56</v>
      </c>
      <c r="T101" s="127"/>
      <c r="U101" s="127">
        <v>0</v>
      </c>
      <c r="V101" s="127">
        <v>0</v>
      </c>
      <c r="W101" s="127">
        <v>0</v>
      </c>
      <c r="X101" s="129">
        <v>114</v>
      </c>
      <c r="Y101" s="129">
        <v>130</v>
      </c>
      <c r="Z101" s="127"/>
      <c r="AA101" s="127"/>
      <c r="AB101" s="127"/>
      <c r="AC101" s="127"/>
      <c r="AD101" s="127"/>
      <c r="AE101" s="127"/>
      <c r="AF101" s="127"/>
    </row>
    <row r="102" spans="1:32" x14ac:dyDescent="0.25">
      <c r="A102" s="29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</row>
    <row r="103" spans="1:32" x14ac:dyDescent="0.25">
      <c r="A103" s="30"/>
      <c r="S103" s="127" t="s">
        <v>16</v>
      </c>
      <c r="T103" s="127"/>
      <c r="U103" s="127" t="s">
        <v>68</v>
      </c>
      <c r="V103" s="127" t="s">
        <v>69</v>
      </c>
      <c r="W103" s="127" t="s">
        <v>70</v>
      </c>
      <c r="X103" s="127" t="s">
        <v>67</v>
      </c>
      <c r="Y103" s="127" t="s">
        <v>105</v>
      </c>
      <c r="Z103" s="127"/>
      <c r="AA103" s="127" t="s">
        <v>27</v>
      </c>
      <c r="AB103" s="127"/>
      <c r="AC103" s="127" t="s">
        <v>35</v>
      </c>
      <c r="AD103" s="127"/>
      <c r="AE103" s="127" t="s">
        <v>27</v>
      </c>
      <c r="AF103" s="127"/>
    </row>
    <row r="104" spans="1:32" x14ac:dyDescent="0.25">
      <c r="S104" s="127" t="s">
        <v>17</v>
      </c>
      <c r="T104" s="127"/>
      <c r="U104" s="127">
        <v>0</v>
      </c>
      <c r="V104" s="127">
        <v>0</v>
      </c>
      <c r="W104" s="127">
        <v>0</v>
      </c>
      <c r="X104" s="127">
        <v>202</v>
      </c>
      <c r="Y104" s="127">
        <v>253</v>
      </c>
      <c r="Z104" s="127"/>
      <c r="AA104" s="127" t="str">
        <f>TEXT(Y104,"###,###")</f>
        <v>253</v>
      </c>
      <c r="AB104" s="127"/>
      <c r="AC104" s="127">
        <f>Y104/($Y$4)*100</f>
        <v>65.714285714285708</v>
      </c>
      <c r="AD104" s="127"/>
      <c r="AE104" s="127"/>
      <c r="AF104" s="127"/>
    </row>
    <row r="105" spans="1:32" x14ac:dyDescent="0.25">
      <c r="S105" s="127" t="s">
        <v>20</v>
      </c>
      <c r="T105" s="127"/>
      <c r="U105" s="127">
        <v>0</v>
      </c>
      <c r="V105" s="127">
        <v>0</v>
      </c>
      <c r="W105" s="127">
        <v>0</v>
      </c>
      <c r="X105" s="127">
        <v>107</v>
      </c>
      <c r="Y105" s="127">
        <v>96</v>
      </c>
      <c r="Z105" s="127"/>
      <c r="AA105" s="127" t="str">
        <f>TEXT(Y105,"###,###")</f>
        <v>96</v>
      </c>
      <c r="AB105" s="127"/>
      <c r="AC105" s="127">
        <f>Y105/($Y$4)*100</f>
        <v>24.935064935064936</v>
      </c>
      <c r="AD105" s="127"/>
      <c r="AE105" s="127"/>
      <c r="AF105" s="127"/>
    </row>
    <row r="106" spans="1:32" x14ac:dyDescent="0.25">
      <c r="S106" s="127" t="s">
        <v>56</v>
      </c>
      <c r="T106" s="127"/>
      <c r="U106" s="127">
        <v>0</v>
      </c>
      <c r="V106" s="127">
        <v>0</v>
      </c>
      <c r="W106" s="127">
        <v>0</v>
      </c>
      <c r="X106" s="127">
        <v>309</v>
      </c>
      <c r="Y106" s="127">
        <v>349</v>
      </c>
      <c r="Z106" s="127"/>
      <c r="AA106" s="127"/>
      <c r="AB106" s="127"/>
      <c r="AC106" s="127"/>
      <c r="AD106" s="127"/>
      <c r="AE106" s="127"/>
      <c r="AF106" s="127"/>
    </row>
    <row r="107" spans="1:32" x14ac:dyDescent="0.25">
      <c r="S107" s="127" t="s">
        <v>21</v>
      </c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</row>
    <row r="108" spans="1:32" x14ac:dyDescent="0.25">
      <c r="S108" s="127" t="s">
        <v>22</v>
      </c>
      <c r="T108" s="127"/>
      <c r="U108" s="127">
        <v>0</v>
      </c>
      <c r="V108" s="127">
        <v>0</v>
      </c>
      <c r="W108" s="127">
        <v>0</v>
      </c>
      <c r="X108" s="127">
        <v>45</v>
      </c>
      <c r="Y108" s="127">
        <v>55</v>
      </c>
      <c r="Z108" s="127"/>
      <c r="AA108" s="127" t="str">
        <f>TEXT(Y108,"###,###")</f>
        <v>55</v>
      </c>
      <c r="AB108" s="127"/>
      <c r="AC108" s="127">
        <f>Y108/($Y$4)*100</f>
        <v>14.285714285714285</v>
      </c>
      <c r="AD108" s="127"/>
      <c r="AE108" s="127"/>
      <c r="AF108" s="127"/>
    </row>
    <row r="109" spans="1:32" x14ac:dyDescent="0.25">
      <c r="S109" s="127" t="s">
        <v>23</v>
      </c>
      <c r="T109" s="127"/>
      <c r="U109" s="127">
        <v>0</v>
      </c>
      <c r="V109" s="127">
        <v>0</v>
      </c>
      <c r="W109" s="127">
        <v>0</v>
      </c>
      <c r="X109" s="127">
        <v>52</v>
      </c>
      <c r="Y109" s="127">
        <v>68</v>
      </c>
      <c r="Z109" s="127"/>
      <c r="AA109" s="127" t="str">
        <f>TEXT(Y109,"###,###")</f>
        <v>68</v>
      </c>
      <c r="AB109" s="127"/>
      <c r="AC109" s="127">
        <f t="shared" ref="AC109:AC111" si="3">Y109/($Y$4)*100</f>
        <v>17.662337662337663</v>
      </c>
      <c r="AD109" s="127"/>
      <c r="AE109" s="127"/>
      <c r="AF109" s="127"/>
    </row>
    <row r="110" spans="1:32" x14ac:dyDescent="0.25">
      <c r="S110" s="127" t="s">
        <v>24</v>
      </c>
      <c r="T110" s="127"/>
      <c r="U110" s="127">
        <v>0</v>
      </c>
      <c r="V110" s="127">
        <v>0</v>
      </c>
      <c r="W110" s="127">
        <v>0</v>
      </c>
      <c r="X110" s="127">
        <v>72</v>
      </c>
      <c r="Y110" s="127">
        <v>80</v>
      </c>
      <c r="Z110" s="127"/>
      <c r="AA110" s="127" t="str">
        <f>TEXT(Y110,"###,###")</f>
        <v>80</v>
      </c>
      <c r="AB110" s="127"/>
      <c r="AC110" s="127">
        <f t="shared" si="3"/>
        <v>20.779220779220779</v>
      </c>
      <c r="AD110" s="127"/>
      <c r="AE110" s="127"/>
      <c r="AF110" s="127"/>
    </row>
    <row r="111" spans="1:32" x14ac:dyDescent="0.25">
      <c r="S111" s="127" t="s">
        <v>25</v>
      </c>
      <c r="T111" s="127"/>
      <c r="U111" s="127">
        <v>0</v>
      </c>
      <c r="V111" s="127">
        <v>0</v>
      </c>
      <c r="W111" s="127">
        <v>0</v>
      </c>
      <c r="X111" s="127">
        <v>132</v>
      </c>
      <c r="Y111" s="127">
        <v>146</v>
      </c>
      <c r="Z111" s="127"/>
      <c r="AA111" s="127" t="str">
        <f>TEXT(Y111,"###,###")</f>
        <v>146</v>
      </c>
      <c r="AB111" s="127"/>
      <c r="AC111" s="127">
        <f t="shared" si="3"/>
        <v>37.922077922077925</v>
      </c>
      <c r="AD111" s="127"/>
      <c r="AE111" s="127"/>
      <c r="AF111" s="127"/>
    </row>
    <row r="112" spans="1:32" x14ac:dyDescent="0.25">
      <c r="S112" s="127" t="s">
        <v>56</v>
      </c>
      <c r="T112" s="127"/>
      <c r="U112" s="127">
        <v>0</v>
      </c>
      <c r="V112" s="127">
        <v>0</v>
      </c>
      <c r="W112" s="127">
        <v>0</v>
      </c>
      <c r="X112" s="127">
        <v>339</v>
      </c>
      <c r="Y112" s="127">
        <v>385</v>
      </c>
      <c r="Z112" s="127"/>
      <c r="AA112" s="127"/>
      <c r="AB112" s="127"/>
      <c r="AC112" s="127"/>
      <c r="AD112" s="127"/>
      <c r="AE112" s="127"/>
      <c r="AF112" s="127"/>
    </row>
    <row r="113" spans="19:32" x14ac:dyDescent="0.25">
      <c r="S113" s="127"/>
      <c r="T113" s="127"/>
      <c r="U113" s="127"/>
      <c r="V113" s="127"/>
      <c r="W113" s="127"/>
      <c r="X113" s="127"/>
      <c r="Y113" s="127"/>
      <c r="Z113" s="127"/>
      <c r="AA113" s="127" t="s">
        <v>27</v>
      </c>
      <c r="AB113" s="127"/>
      <c r="AC113" s="127" t="s">
        <v>28</v>
      </c>
      <c r="AD113" s="127"/>
      <c r="AE113" s="127" t="s">
        <v>29</v>
      </c>
      <c r="AF113" s="127"/>
    </row>
    <row r="114" spans="19:32" x14ac:dyDescent="0.25">
      <c r="S114" s="127" t="s">
        <v>103</v>
      </c>
      <c r="T114" s="127">
        <v>16</v>
      </c>
      <c r="U114" s="127">
        <v>18</v>
      </c>
      <c r="V114" s="127">
        <v>23</v>
      </c>
      <c r="W114" s="127">
        <v>26</v>
      </c>
      <c r="X114" s="127">
        <v>20</v>
      </c>
      <c r="Y114" s="127">
        <v>20</v>
      </c>
      <c r="Z114" s="127"/>
      <c r="AA114" s="127" t="str">
        <f>TEXT(Y114,"###,###")</f>
        <v>20</v>
      </c>
      <c r="AB114" s="127"/>
      <c r="AC114" s="127">
        <f>Y114/X114-1</f>
        <v>0</v>
      </c>
      <c r="AD114" s="127"/>
      <c r="AE114" s="127">
        <f>Y114/T114-1</f>
        <v>0.25</v>
      </c>
      <c r="AF114" s="127"/>
    </row>
    <row r="115" spans="19:32" x14ac:dyDescent="0.25">
      <c r="S115" s="127" t="s">
        <v>104</v>
      </c>
      <c r="T115" s="127">
        <v>18</v>
      </c>
      <c r="U115" s="127">
        <v>20</v>
      </c>
      <c r="V115" s="127">
        <v>14</v>
      </c>
      <c r="W115" s="127">
        <v>26</v>
      </c>
      <c r="X115" s="127">
        <v>23</v>
      </c>
      <c r="Y115" s="127">
        <v>23</v>
      </c>
      <c r="Z115" s="127"/>
      <c r="AA115" s="127" t="str">
        <f>TEXT(Y115,"###,###")</f>
        <v>23</v>
      </c>
      <c r="AB115" s="127"/>
      <c r="AC115" s="127">
        <f>Y115/X115-1</f>
        <v>0</v>
      </c>
      <c r="AD115" s="127"/>
      <c r="AE115" s="127">
        <f>Y115/T115-1</f>
        <v>0.27777777777777768</v>
      </c>
      <c r="AF115" s="127"/>
    </row>
    <row r="116" spans="19:32" x14ac:dyDescent="0.25">
      <c r="S116" s="127" t="s">
        <v>56</v>
      </c>
      <c r="T116" s="127">
        <v>34</v>
      </c>
      <c r="U116" s="127">
        <v>38</v>
      </c>
      <c r="V116" s="127">
        <v>37</v>
      </c>
      <c r="W116" s="127">
        <v>52</v>
      </c>
      <c r="X116" s="127">
        <v>43</v>
      </c>
      <c r="Y116" s="127">
        <v>43</v>
      </c>
      <c r="Z116" s="127"/>
      <c r="AA116" s="127"/>
      <c r="AB116" s="127"/>
      <c r="AC116" s="127"/>
      <c r="AD116" s="127"/>
      <c r="AE116" s="127"/>
      <c r="AF116" s="127"/>
    </row>
    <row r="117" spans="19:32" x14ac:dyDescent="0.25"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</row>
    <row r="118" spans="19:32" x14ac:dyDescent="0.25">
      <c r="S118" s="127" t="s">
        <v>119</v>
      </c>
      <c r="T118" s="127"/>
      <c r="U118" s="127">
        <v>43.22</v>
      </c>
      <c r="V118" s="127">
        <v>44.42</v>
      </c>
      <c r="W118" s="127">
        <v>45.57</v>
      </c>
      <c r="X118" s="127">
        <v>44.12</v>
      </c>
      <c r="Y118" s="127">
        <v>46.01</v>
      </c>
      <c r="Z118" s="127"/>
      <c r="AA118" s="127" t="str">
        <f>TEXT(Y118,"##.0")</f>
        <v>46.0</v>
      </c>
      <c r="AB118" s="127"/>
      <c r="AC118" s="127"/>
      <c r="AD118" s="127"/>
      <c r="AE118" s="127"/>
      <c r="AF118" s="127"/>
    </row>
    <row r="119" spans="19:32" x14ac:dyDescent="0.25"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</row>
    <row r="120" spans="19:32" x14ac:dyDescent="0.25">
      <c r="S120" s="127" t="s">
        <v>120</v>
      </c>
      <c r="T120" s="127"/>
      <c r="U120" s="127">
        <v>192</v>
      </c>
      <c r="V120" s="127">
        <v>177</v>
      </c>
      <c r="W120" s="127">
        <v>189</v>
      </c>
      <c r="X120" s="127">
        <v>182</v>
      </c>
      <c r="Y120" s="127">
        <v>212</v>
      </c>
      <c r="Z120" s="127"/>
      <c r="AA120" s="127" t="str">
        <f>TEXT(Y120,"###,###")</f>
        <v>212</v>
      </c>
      <c r="AB120" s="127"/>
      <c r="AC120" s="127"/>
      <c r="AD120" s="127"/>
      <c r="AE120" s="127"/>
      <c r="AF120" s="127"/>
    </row>
    <row r="121" spans="19:32" x14ac:dyDescent="0.25">
      <c r="S121" s="127" t="s">
        <v>121</v>
      </c>
      <c r="T121" s="127"/>
      <c r="U121" s="127">
        <v>17</v>
      </c>
      <c r="V121" s="127">
        <v>20</v>
      </c>
      <c r="W121" s="127">
        <v>24</v>
      </c>
      <c r="X121" s="127">
        <v>24</v>
      </c>
      <c r="Y121" s="127">
        <v>18</v>
      </c>
      <c r="Z121" s="127"/>
      <c r="AA121" s="127" t="str">
        <f t="shared" ref="AA121:AA128" si="4">TEXT(Y121,"###,###")</f>
        <v>18</v>
      </c>
      <c r="AB121" s="127"/>
      <c r="AC121" s="127"/>
      <c r="AD121" s="127"/>
      <c r="AE121" s="127"/>
      <c r="AF121" s="127"/>
    </row>
    <row r="122" spans="19:32" x14ac:dyDescent="0.25">
      <c r="S122" s="127" t="s">
        <v>122</v>
      </c>
      <c r="T122" s="127"/>
      <c r="U122" s="127">
        <v>16</v>
      </c>
      <c r="V122" s="127">
        <v>13</v>
      </c>
      <c r="W122" s="127">
        <v>12</v>
      </c>
      <c r="X122" s="127">
        <v>20</v>
      </c>
      <c r="Y122" s="127">
        <v>21</v>
      </c>
      <c r="Z122" s="127"/>
      <c r="AA122" s="127" t="str">
        <f t="shared" si="4"/>
        <v>21</v>
      </c>
      <c r="AB122" s="127"/>
      <c r="AC122" s="127"/>
      <c r="AD122" s="127"/>
      <c r="AE122" s="127"/>
      <c r="AF122" s="127"/>
    </row>
    <row r="123" spans="19:32" x14ac:dyDescent="0.25">
      <c r="S123" s="127"/>
      <c r="T123" s="127"/>
      <c r="U123" s="127"/>
      <c r="V123" s="127"/>
      <c r="W123" s="127"/>
      <c r="X123" s="127"/>
      <c r="Y123" s="127"/>
      <c r="Z123" s="127"/>
      <c r="AA123" s="127" t="s">
        <v>27</v>
      </c>
      <c r="AB123" s="127"/>
      <c r="AC123" s="127" t="s">
        <v>35</v>
      </c>
      <c r="AD123" s="127"/>
      <c r="AE123" s="127" t="s">
        <v>27</v>
      </c>
      <c r="AF123" s="127"/>
    </row>
    <row r="124" spans="19:32" x14ac:dyDescent="0.25">
      <c r="S124" s="127" t="s">
        <v>123</v>
      </c>
      <c r="T124" s="127"/>
      <c r="U124" s="127">
        <v>208</v>
      </c>
      <c r="V124" s="127">
        <v>190</v>
      </c>
      <c r="W124" s="127">
        <v>201</v>
      </c>
      <c r="X124" s="127">
        <v>202</v>
      </c>
      <c r="Y124" s="127">
        <v>233</v>
      </c>
      <c r="Z124" s="127"/>
      <c r="AA124" s="127" t="str">
        <f t="shared" si="4"/>
        <v>233</v>
      </c>
      <c r="AB124" s="127"/>
      <c r="AC124" s="127">
        <f>Y124/$Y$7*100</f>
        <v>92.828685258964143</v>
      </c>
      <c r="AD124" s="127"/>
      <c r="AE124" s="127"/>
      <c r="AF124" s="127"/>
    </row>
    <row r="125" spans="19:32" x14ac:dyDescent="0.25">
      <c r="S125" s="127" t="s">
        <v>124</v>
      </c>
      <c r="T125" s="127"/>
      <c r="U125" s="127">
        <v>33</v>
      </c>
      <c r="V125" s="127">
        <v>33</v>
      </c>
      <c r="W125" s="127">
        <v>36</v>
      </c>
      <c r="X125" s="127">
        <v>44</v>
      </c>
      <c r="Y125" s="127">
        <v>39</v>
      </c>
      <c r="Z125" s="127"/>
      <c r="AA125" s="127" t="str">
        <f t="shared" si="4"/>
        <v>39</v>
      </c>
      <c r="AB125" s="127"/>
      <c r="AC125" s="127">
        <f>Y125/$Y$7*100</f>
        <v>15.53784860557769</v>
      </c>
      <c r="AD125" s="127"/>
      <c r="AE125" s="127"/>
      <c r="AF125" s="127"/>
    </row>
    <row r="126" spans="19:32" x14ac:dyDescent="0.25"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</row>
    <row r="127" spans="19:32" x14ac:dyDescent="0.25">
      <c r="S127" s="127" t="s">
        <v>125</v>
      </c>
      <c r="T127" s="127"/>
      <c r="U127" s="127">
        <v>119</v>
      </c>
      <c r="V127" s="127">
        <v>103</v>
      </c>
      <c r="W127" s="127">
        <v>114</v>
      </c>
      <c r="X127" s="127">
        <v>116</v>
      </c>
      <c r="Y127" s="127">
        <v>121</v>
      </c>
      <c r="Z127" s="127"/>
      <c r="AA127" s="127" t="str">
        <f t="shared" si="4"/>
        <v>121</v>
      </c>
      <c r="AB127" s="127"/>
      <c r="AC127" s="127">
        <f>Y127/$Y$7*100</f>
        <v>48.207171314741039</v>
      </c>
      <c r="AD127" s="127"/>
      <c r="AE127" s="127"/>
      <c r="AF127" s="127"/>
    </row>
    <row r="128" spans="19:32" x14ac:dyDescent="0.25">
      <c r="S128" s="127" t="s">
        <v>126</v>
      </c>
      <c r="T128" s="127"/>
      <c r="U128" s="127">
        <v>105</v>
      </c>
      <c r="V128" s="127">
        <v>104</v>
      </c>
      <c r="W128" s="127">
        <v>113</v>
      </c>
      <c r="X128" s="127">
        <v>116</v>
      </c>
      <c r="Y128" s="127">
        <v>130</v>
      </c>
      <c r="Z128" s="127"/>
      <c r="AA128" s="127" t="str">
        <f t="shared" si="4"/>
        <v>130</v>
      </c>
      <c r="AB128" s="127"/>
      <c r="AC128" s="127">
        <f>Y128/$Y$7*100</f>
        <v>51.792828685258961</v>
      </c>
      <c r="AD128" s="127"/>
      <c r="AE128" s="127"/>
      <c r="AF128" s="127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60AFE33-3774-4A14-A302-E5ED4A60112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F5E4818A-30BE-4D52-9D92-546AA42CD6C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4DB0D49D-A3D6-4A03-B4FD-017024F133B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4B80361A-2D43-4107-B682-B9E3ACBF5F0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7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14" customWidth="1"/>
    <col min="2" max="2" width="12.42578125" style="114" customWidth="1"/>
    <col min="3" max="3" width="11.7109375" style="114" customWidth="1"/>
    <col min="4" max="4" width="6.7109375" style="114" customWidth="1"/>
    <col min="5" max="5" width="5" style="114" customWidth="1"/>
    <col min="6" max="6" width="6.28515625" style="114" customWidth="1"/>
    <col min="7" max="8" width="4.28515625" style="114" customWidth="1"/>
    <col min="9" max="9" width="2.85546875" style="114" customWidth="1"/>
    <col min="10" max="10" width="5.28515625" style="114" bestFit="1" customWidth="1"/>
    <col min="11" max="11" width="3.7109375" style="114" customWidth="1"/>
    <col min="12" max="12" width="6" style="114" customWidth="1"/>
    <col min="13" max="13" width="3.85546875" style="114" customWidth="1"/>
    <col min="14" max="14" width="6" style="114" customWidth="1"/>
    <col min="15" max="15" width="4.7109375" style="114" customWidth="1"/>
    <col min="16" max="16" width="3.85546875" style="114" customWidth="1"/>
    <col min="17" max="18" width="6.140625" style="114" customWidth="1"/>
    <col min="19" max="19" width="43.140625" style="114" bestFit="1" customWidth="1"/>
    <col min="20" max="22" width="12.7109375" style="114" customWidth="1"/>
    <col min="23" max="25" width="12.7109375" style="114" bestFit="1" customWidth="1"/>
    <col min="26" max="26" width="4" style="114" customWidth="1"/>
    <col min="27" max="27" width="11.5703125" style="114" bestFit="1" customWidth="1"/>
    <col min="28" max="28" width="4.140625" style="114" customWidth="1"/>
    <col min="29" max="29" width="11.5703125" style="114" bestFit="1" customWidth="1"/>
    <col min="30" max="30" width="4.42578125" style="114" customWidth="1"/>
    <col min="31" max="31" width="10.28515625" style="114" bestFit="1" customWidth="1"/>
    <col min="32" max="32" width="4.85546875" style="114" customWidth="1"/>
    <col min="33" max="16384" width="9.140625" style="114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7" t="str">
        <f>U3</f>
        <v>West Arnhem</v>
      </c>
      <c r="T1" s="127"/>
      <c r="U1" s="127"/>
      <c r="V1" s="127"/>
      <c r="W1" s="127"/>
      <c r="X1" s="127"/>
      <c r="Y1" s="127" t="str">
        <f>Y3</f>
        <v>13.16</v>
      </c>
      <c r="Z1" s="127"/>
      <c r="AA1" s="127"/>
      <c r="AB1" s="127"/>
      <c r="AC1" s="127"/>
      <c r="AD1" s="127"/>
      <c r="AE1" s="127"/>
      <c r="AF1" s="127"/>
    </row>
    <row r="2" spans="1:32" ht="19.5" customHeight="1" x14ac:dyDescent="0.3">
      <c r="A2" s="31" t="str">
        <f>"6160.0 "&amp;'State data for spotlight'!$C$3&amp;" Jobs in Australia Spotlights by LGA"</f>
        <v>6160.0 Northern Territory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7"/>
      <c r="T2" s="127" t="s">
        <v>115</v>
      </c>
      <c r="U2" s="127" t="s">
        <v>68</v>
      </c>
      <c r="V2" s="127" t="s">
        <v>69</v>
      </c>
      <c r="W2" s="127" t="s">
        <v>70</v>
      </c>
      <c r="X2" s="127" t="s">
        <v>67</v>
      </c>
      <c r="Y2" s="127" t="s">
        <v>105</v>
      </c>
      <c r="Z2" s="127"/>
      <c r="AA2" s="128" t="s">
        <v>105</v>
      </c>
      <c r="AB2" s="128"/>
      <c r="AC2" s="128"/>
      <c r="AD2" s="128"/>
      <c r="AE2" s="128"/>
      <c r="AF2" s="127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7"/>
      <c r="T3" s="127"/>
      <c r="U3" s="127" t="s">
        <v>145</v>
      </c>
      <c r="V3" s="127"/>
      <c r="W3" s="127"/>
      <c r="X3" s="127"/>
      <c r="Y3" s="127" t="s">
        <v>162</v>
      </c>
      <c r="Z3" s="127"/>
      <c r="AA3" s="127" t="s">
        <v>27</v>
      </c>
      <c r="AB3" s="127"/>
      <c r="AC3" s="127" t="s">
        <v>28</v>
      </c>
      <c r="AD3" s="127"/>
      <c r="AE3" s="127" t="s">
        <v>112</v>
      </c>
      <c r="AF3" s="127"/>
    </row>
    <row r="4" spans="1:32" ht="15" customHeight="1" x14ac:dyDescent="0.25">
      <c r="A4" s="36" t="str">
        <f>"Table "&amp;'Table 13.16'!$Y$3&amp;" "&amp;'Table 13.16'!$U$3&amp;", "&amp;'State data for spotlight'!$C$3&amp;", "&amp;'Table 13.16'!$Y$2</f>
        <v>Table 13.16 West Arnhem, Northern Territory,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7" t="s">
        <v>30</v>
      </c>
      <c r="T4" s="129">
        <v>917</v>
      </c>
      <c r="U4" s="129">
        <v>976</v>
      </c>
      <c r="V4" s="129">
        <v>911</v>
      </c>
      <c r="W4" s="129">
        <v>936</v>
      </c>
      <c r="X4" s="129">
        <v>978</v>
      </c>
      <c r="Y4" s="129">
        <v>987</v>
      </c>
      <c r="Z4" s="127"/>
      <c r="AA4" s="127" t="str">
        <f>TEXT(Y4,"###,###")</f>
        <v>987</v>
      </c>
      <c r="AB4" s="127"/>
      <c r="AC4" s="127">
        <f t="shared" ref="AC4:AC9" si="0">Y4/X4-1</f>
        <v>9.2024539877300082E-3</v>
      </c>
      <c r="AD4" s="127"/>
      <c r="AE4" s="127">
        <f>Y4/T4-1</f>
        <v>7.6335877862595325E-2</v>
      </c>
      <c r="AF4" s="127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7" t="s">
        <v>93</v>
      </c>
      <c r="T5" s="129">
        <v>459</v>
      </c>
      <c r="U5" s="129">
        <v>532</v>
      </c>
      <c r="V5" s="129">
        <v>511</v>
      </c>
      <c r="W5" s="129">
        <v>522</v>
      </c>
      <c r="X5" s="129">
        <v>531</v>
      </c>
      <c r="Y5" s="129">
        <v>532</v>
      </c>
      <c r="Z5" s="127"/>
      <c r="AA5" s="127" t="str">
        <f>TEXT(Y5,"###,###")</f>
        <v>532</v>
      </c>
      <c r="AB5" s="127"/>
      <c r="AC5" s="127">
        <f t="shared" si="0"/>
        <v>1.8832391713747842E-3</v>
      </c>
      <c r="AD5" s="127"/>
      <c r="AE5" s="127">
        <f t="shared" ref="AE5:AE9" si="1">Y5/T5-1</f>
        <v>0.15904139433551201</v>
      </c>
      <c r="AF5" s="127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7" t="s">
        <v>94</v>
      </c>
      <c r="T6" s="129">
        <v>461</v>
      </c>
      <c r="U6" s="129">
        <v>452</v>
      </c>
      <c r="V6" s="129">
        <v>406</v>
      </c>
      <c r="W6" s="129">
        <v>416</v>
      </c>
      <c r="X6" s="129">
        <v>449</v>
      </c>
      <c r="Y6" s="129">
        <v>455</v>
      </c>
      <c r="Z6" s="127"/>
      <c r="AA6" s="127" t="str">
        <f>TEXT(Y6,"###,###")</f>
        <v>455</v>
      </c>
      <c r="AB6" s="127"/>
      <c r="AC6" s="127">
        <f t="shared" si="0"/>
        <v>1.3363028953229383E-2</v>
      </c>
      <c r="AD6" s="127"/>
      <c r="AE6" s="127">
        <f t="shared" si="1"/>
        <v>-1.3015184381778733E-2</v>
      </c>
      <c r="AF6" s="127"/>
    </row>
    <row r="7" spans="1:32" ht="16.5" customHeight="1" thickBot="1" x14ac:dyDescent="0.3">
      <c r="A7" s="44" t="str">
        <f>"QUICK STATS for "&amp;'Table 13.16'!Y2&amp;"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7" t="s">
        <v>8</v>
      </c>
      <c r="T7" s="129">
        <v>618</v>
      </c>
      <c r="U7" s="129">
        <v>646</v>
      </c>
      <c r="V7" s="129">
        <v>652</v>
      </c>
      <c r="W7" s="129">
        <v>667</v>
      </c>
      <c r="X7" s="129">
        <v>697</v>
      </c>
      <c r="Y7" s="129">
        <v>690</v>
      </c>
      <c r="Z7" s="127"/>
      <c r="AA7" s="127" t="str">
        <f>TEXT(Y7,"###,###")</f>
        <v>690</v>
      </c>
      <c r="AB7" s="127"/>
      <c r="AC7" s="127">
        <f t="shared" si="0"/>
        <v>-1.0043041606886627E-2</v>
      </c>
      <c r="AD7" s="127"/>
      <c r="AE7" s="127">
        <f t="shared" si="1"/>
        <v>0.11650485436893199</v>
      </c>
      <c r="AF7" s="127"/>
    </row>
    <row r="8" spans="1:32" ht="17.25" customHeight="1" x14ac:dyDescent="0.25">
      <c r="A8" s="45" t="s">
        <v>15</v>
      </c>
      <c r="B8" s="46"/>
      <c r="C8" s="47"/>
      <c r="D8" s="48" t="str">
        <f>AA4</f>
        <v>987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13.16'!AA7</f>
        <v>690</v>
      </c>
      <c r="P8" s="49"/>
      <c r="S8" s="127" t="s">
        <v>96</v>
      </c>
      <c r="T8" s="127">
        <v>45473.14</v>
      </c>
      <c r="U8" s="127">
        <v>42981.43</v>
      </c>
      <c r="V8" s="127">
        <v>47749.5</v>
      </c>
      <c r="W8" s="127">
        <v>42846.02</v>
      </c>
      <c r="X8" s="127">
        <v>49079</v>
      </c>
      <c r="Y8" s="127">
        <v>54277.04</v>
      </c>
      <c r="Z8" s="127"/>
      <c r="AA8" s="127" t="str">
        <f>TEXT(Y8,"$###,###")</f>
        <v>$54,277</v>
      </c>
      <c r="AB8" s="127"/>
      <c r="AC8" s="127">
        <f t="shared" si="0"/>
        <v>0.1059116933922859</v>
      </c>
      <c r="AD8" s="127"/>
      <c r="AE8" s="127">
        <f t="shared" si="1"/>
        <v>0.1936065994123124</v>
      </c>
      <c r="AF8" s="127"/>
    </row>
    <row r="9" spans="1:32" x14ac:dyDescent="0.25">
      <c r="A9" s="53" t="s">
        <v>17</v>
      </c>
      <c r="B9" s="54"/>
      <c r="C9" s="55"/>
      <c r="D9" s="56">
        <f>'Table 13.16'!AC104</f>
        <v>60.99290780141844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55.652173913043477</v>
      </c>
      <c r="P9" s="57" t="s">
        <v>97</v>
      </c>
      <c r="S9" s="127" t="s">
        <v>9</v>
      </c>
      <c r="T9" s="127">
        <v>37908469</v>
      </c>
      <c r="U9" s="127">
        <v>40780434</v>
      </c>
      <c r="V9" s="127">
        <v>41750253</v>
      </c>
      <c r="W9" s="127">
        <v>41734305</v>
      </c>
      <c r="X9" s="127">
        <v>45927675</v>
      </c>
      <c r="Y9" s="127">
        <v>46889612</v>
      </c>
      <c r="Z9" s="127"/>
      <c r="AA9" s="127" t="str">
        <f>TEXT(Y9/1000000,"$#,###.0")&amp;" mil"</f>
        <v>$46.9 mil</v>
      </c>
      <c r="AB9" s="127"/>
      <c r="AC9" s="127">
        <f t="shared" si="0"/>
        <v>2.0944604750839257E-2</v>
      </c>
      <c r="AD9" s="127"/>
      <c r="AE9" s="127">
        <f t="shared" si="1"/>
        <v>0.23691653176497307</v>
      </c>
      <c r="AF9" s="127"/>
    </row>
    <row r="10" spans="1:32" x14ac:dyDescent="0.25">
      <c r="A10" s="53" t="s">
        <v>20</v>
      </c>
      <c r="B10" s="54"/>
      <c r="C10" s="55"/>
      <c r="D10" s="56">
        <f>'Table 13.16'!AC105</f>
        <v>32.928064842958463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44.347826086956523</v>
      </c>
      <c r="P10" s="57" t="s">
        <v>97</v>
      </c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99.275362318840578</v>
      </c>
      <c r="P11" s="57" t="s">
        <v>97</v>
      </c>
      <c r="S11" s="127" t="s">
        <v>32</v>
      </c>
      <c r="T11" s="129">
        <v>883</v>
      </c>
      <c r="U11" s="129">
        <v>946</v>
      </c>
      <c r="V11" s="129">
        <v>888</v>
      </c>
      <c r="W11" s="129">
        <v>908</v>
      </c>
      <c r="X11" s="129">
        <v>952</v>
      </c>
      <c r="Y11" s="129">
        <v>960</v>
      </c>
      <c r="Z11" s="127"/>
      <c r="AA11" s="127"/>
      <c r="AB11" s="127"/>
      <c r="AC11" s="127"/>
      <c r="AD11" s="127"/>
      <c r="AE11" s="127"/>
      <c r="AF11" s="127"/>
    </row>
    <row r="12" spans="1:32" ht="28.5" customHeight="1" x14ac:dyDescent="0.25">
      <c r="A12" s="53" t="s">
        <v>22</v>
      </c>
      <c r="B12" s="55"/>
      <c r="C12" s="55"/>
      <c r="D12" s="56">
        <f>'Table 13.16'!AC108</f>
        <v>2.6342451874366768</v>
      </c>
      <c r="E12" s="57" t="s">
        <v>97</v>
      </c>
      <c r="F12" s="37"/>
      <c r="G12" s="118" t="s">
        <v>99</v>
      </c>
      <c r="H12" s="119"/>
      <c r="I12" s="119"/>
      <c r="J12" s="119"/>
      <c r="K12" s="119"/>
      <c r="L12" s="119"/>
      <c r="M12" s="67"/>
      <c r="N12" s="55"/>
      <c r="O12" s="56">
        <f>AC125</f>
        <v>3.1884057971014492</v>
      </c>
      <c r="P12" s="57" t="s">
        <v>97</v>
      </c>
      <c r="S12" s="127" t="s">
        <v>33</v>
      </c>
      <c r="T12" s="129">
        <v>39</v>
      </c>
      <c r="U12" s="129">
        <v>35</v>
      </c>
      <c r="V12" s="129">
        <v>24</v>
      </c>
      <c r="W12" s="129">
        <v>31</v>
      </c>
      <c r="X12" s="129">
        <v>26</v>
      </c>
      <c r="Y12" s="129">
        <v>27</v>
      </c>
      <c r="Z12" s="127"/>
      <c r="AA12" s="127"/>
      <c r="AB12" s="127"/>
      <c r="AC12" s="127"/>
      <c r="AD12" s="127"/>
      <c r="AE12" s="127"/>
      <c r="AF12" s="127"/>
    </row>
    <row r="13" spans="1:32" ht="15" customHeight="1" x14ac:dyDescent="0.25">
      <c r="A13" s="53" t="s">
        <v>23</v>
      </c>
      <c r="B13" s="55"/>
      <c r="C13" s="55"/>
      <c r="D13" s="56">
        <f>'Table 13.16'!AC109</f>
        <v>10.536980749746707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13.16'!AA118</f>
        <v>39.1</v>
      </c>
      <c r="P13" s="57" t="s">
        <v>116</v>
      </c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</row>
    <row r="14" spans="1:32" ht="15" customHeight="1" x14ac:dyDescent="0.25">
      <c r="A14" s="53" t="s">
        <v>24</v>
      </c>
      <c r="B14" s="55"/>
      <c r="C14" s="55"/>
      <c r="D14" s="56">
        <f>'Table 13.16'!AC110</f>
        <v>31.712259371833838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15.797101449275363</v>
      </c>
      <c r="P14" s="57" t="s">
        <v>97</v>
      </c>
      <c r="S14" s="127" t="s">
        <v>34</v>
      </c>
      <c r="T14" s="127"/>
      <c r="U14" s="127"/>
      <c r="V14" s="127"/>
      <c r="W14" s="127"/>
      <c r="X14" s="127"/>
      <c r="Y14" s="127"/>
      <c r="Z14" s="127"/>
      <c r="AA14" s="127" t="s">
        <v>35</v>
      </c>
      <c r="AB14" s="127"/>
      <c r="AC14" s="127"/>
      <c r="AD14" s="127"/>
      <c r="AE14" s="127"/>
      <c r="AF14" s="127"/>
    </row>
    <row r="15" spans="1:32" ht="15" customHeight="1" thickBot="1" x14ac:dyDescent="0.3">
      <c r="A15" s="73" t="s">
        <v>25</v>
      </c>
      <c r="B15" s="74"/>
      <c r="C15" s="74"/>
      <c r="D15" s="75">
        <f>'Table 13.16'!AC111</f>
        <v>49.037487335359678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84.20289855072464</v>
      </c>
      <c r="P15" s="79" t="s">
        <v>97</v>
      </c>
      <c r="S15" s="127" t="s">
        <v>71</v>
      </c>
      <c r="T15" s="127"/>
      <c r="U15" s="127"/>
      <c r="V15" s="127"/>
      <c r="W15" s="127"/>
      <c r="X15" s="127"/>
      <c r="Y15" s="127">
        <v>27</v>
      </c>
      <c r="Z15" s="127"/>
      <c r="AA15" s="130">
        <f t="shared" ref="AA15:AA34" si="2">IF(Y15="np",0,Y15/$Y$34)</f>
        <v>2.7355623100303952E-2</v>
      </c>
      <c r="AB15" s="127"/>
      <c r="AC15" s="127"/>
      <c r="AD15" s="127"/>
      <c r="AE15" s="127"/>
      <c r="AF15" s="127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7" t="s">
        <v>72</v>
      </c>
      <c r="T16" s="127"/>
      <c r="U16" s="127"/>
      <c r="V16" s="127"/>
      <c r="W16" s="127"/>
      <c r="X16" s="127"/>
      <c r="Y16" s="127">
        <v>136</v>
      </c>
      <c r="Z16" s="127"/>
      <c r="AA16" s="130">
        <f t="shared" si="2"/>
        <v>0.13779128672745694</v>
      </c>
      <c r="AB16" s="127"/>
      <c r="AC16" s="127"/>
      <c r="AD16" s="127"/>
      <c r="AE16" s="127"/>
      <c r="AF16" s="127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7" t="s">
        <v>73</v>
      </c>
      <c r="T17" s="127"/>
      <c r="U17" s="127"/>
      <c r="V17" s="127"/>
      <c r="W17" s="127"/>
      <c r="X17" s="127"/>
      <c r="Y17" s="127">
        <v>16</v>
      </c>
      <c r="Z17" s="127"/>
      <c r="AA17" s="130">
        <f t="shared" si="2"/>
        <v>1.6210739614994935E-2</v>
      </c>
      <c r="AB17" s="127"/>
      <c r="AC17" s="127"/>
      <c r="AD17" s="127"/>
      <c r="AE17" s="127"/>
      <c r="AF17" s="127"/>
    </row>
    <row r="18" spans="1:32" x14ac:dyDescent="0.25">
      <c r="A18" s="83" t="str">
        <f>'Table 13.16'!$S$1&amp;" ("&amp;'Table 13.16'!$T$2&amp;" to "&amp;'Table 13.16'!$Y$2&amp;")"</f>
        <v>West Arnhem (2011-12 to 2016-17)</v>
      </c>
      <c r="B18" s="83"/>
      <c r="C18" s="83"/>
      <c r="D18" s="83"/>
      <c r="E18" s="83"/>
      <c r="F18" s="83"/>
      <c r="G18" s="83" t="str">
        <f>'Table 13.16'!$S$1&amp;" ("&amp;'Table 13.16'!$T$2&amp;" to "&amp;'Table 13.16'!$Y$2&amp;")"</f>
        <v>West Arnhem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7" t="s">
        <v>74</v>
      </c>
      <c r="T18" s="127"/>
      <c r="U18" s="127"/>
      <c r="V18" s="127"/>
      <c r="W18" s="127"/>
      <c r="X18" s="127"/>
      <c r="Y18" s="127">
        <v>12</v>
      </c>
      <c r="Z18" s="127"/>
      <c r="AA18" s="130">
        <f t="shared" si="2"/>
        <v>1.2158054711246201E-2</v>
      </c>
      <c r="AB18" s="127"/>
      <c r="AC18" s="127"/>
      <c r="AD18" s="127"/>
      <c r="AE18" s="127"/>
      <c r="AF18" s="127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75</v>
      </c>
      <c r="T19" s="127"/>
      <c r="U19" s="127"/>
      <c r="V19" s="127"/>
      <c r="W19" s="127"/>
      <c r="X19" s="127"/>
      <c r="Y19" s="127">
        <v>35</v>
      </c>
      <c r="Z19" s="127"/>
      <c r="AA19" s="130">
        <f t="shared" si="2"/>
        <v>3.5460992907801421E-2</v>
      </c>
      <c r="AB19" s="127"/>
      <c r="AC19" s="127"/>
      <c r="AD19" s="127"/>
      <c r="AE19" s="127"/>
      <c r="AF19" s="127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76</v>
      </c>
      <c r="T20" s="127"/>
      <c r="U20" s="127"/>
      <c r="V20" s="127"/>
      <c r="W20" s="127"/>
      <c r="X20" s="127"/>
      <c r="Y20" s="127">
        <v>0</v>
      </c>
      <c r="Z20" s="127"/>
      <c r="AA20" s="130">
        <f t="shared" si="2"/>
        <v>0</v>
      </c>
      <c r="AB20" s="127"/>
      <c r="AC20" s="127"/>
      <c r="AD20" s="127"/>
      <c r="AE20" s="127"/>
      <c r="AF20" s="127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77</v>
      </c>
      <c r="T21" s="127"/>
      <c r="U21" s="127"/>
      <c r="V21" s="127"/>
      <c r="W21" s="127"/>
      <c r="X21" s="127"/>
      <c r="Y21" s="127">
        <v>54</v>
      </c>
      <c r="Z21" s="127"/>
      <c r="AA21" s="130">
        <f t="shared" si="2"/>
        <v>5.4711246200607903E-2</v>
      </c>
      <c r="AB21" s="127"/>
      <c r="AC21" s="127"/>
      <c r="AD21" s="127"/>
      <c r="AE21" s="127"/>
      <c r="AF21" s="127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78</v>
      </c>
      <c r="T22" s="127"/>
      <c r="U22" s="127"/>
      <c r="V22" s="127"/>
      <c r="W22" s="127"/>
      <c r="X22" s="127"/>
      <c r="Y22" s="127">
        <v>169</v>
      </c>
      <c r="Z22" s="127"/>
      <c r="AA22" s="130">
        <f t="shared" si="2"/>
        <v>0.171225937183384</v>
      </c>
      <c r="AB22" s="127"/>
      <c r="AC22" s="127"/>
      <c r="AD22" s="127"/>
      <c r="AE22" s="127"/>
      <c r="AF22" s="127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79</v>
      </c>
      <c r="T23" s="127"/>
      <c r="U23" s="127"/>
      <c r="V23" s="127"/>
      <c r="W23" s="127"/>
      <c r="X23" s="127"/>
      <c r="Y23" s="127">
        <v>20</v>
      </c>
      <c r="Z23" s="127"/>
      <c r="AA23" s="130">
        <f t="shared" si="2"/>
        <v>2.0263424518743668E-2</v>
      </c>
      <c r="AB23" s="127"/>
      <c r="AC23" s="127"/>
      <c r="AD23" s="127"/>
      <c r="AE23" s="127"/>
      <c r="AF23" s="127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80</v>
      </c>
      <c r="T24" s="127"/>
      <c r="U24" s="127"/>
      <c r="V24" s="127"/>
      <c r="W24" s="127"/>
      <c r="X24" s="127"/>
      <c r="Y24" s="127">
        <v>4</v>
      </c>
      <c r="Z24" s="127"/>
      <c r="AA24" s="130">
        <f t="shared" si="2"/>
        <v>4.0526849037487338E-3</v>
      </c>
      <c r="AB24" s="127"/>
      <c r="AC24" s="127"/>
      <c r="AD24" s="127"/>
      <c r="AE24" s="127"/>
      <c r="AF24" s="127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81</v>
      </c>
      <c r="T25" s="127"/>
      <c r="U25" s="127"/>
      <c r="V25" s="127"/>
      <c r="W25" s="127"/>
      <c r="X25" s="127"/>
      <c r="Y25" s="127">
        <v>10</v>
      </c>
      <c r="Z25" s="127"/>
      <c r="AA25" s="130">
        <f t="shared" si="2"/>
        <v>1.0131712259371834E-2</v>
      </c>
      <c r="AB25" s="127"/>
      <c r="AC25" s="127"/>
      <c r="AD25" s="127"/>
      <c r="AE25" s="127"/>
      <c r="AF25" s="127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82</v>
      </c>
      <c r="T26" s="127"/>
      <c r="U26" s="127"/>
      <c r="V26" s="127"/>
      <c r="W26" s="127"/>
      <c r="X26" s="127"/>
      <c r="Y26" s="127">
        <v>5</v>
      </c>
      <c r="Z26" s="127"/>
      <c r="AA26" s="130">
        <f t="shared" si="2"/>
        <v>5.065856129685917E-3</v>
      </c>
      <c r="AB26" s="127"/>
      <c r="AC26" s="127"/>
      <c r="AD26" s="127"/>
      <c r="AE26" s="127"/>
      <c r="AF26" s="127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83</v>
      </c>
      <c r="T27" s="127"/>
      <c r="U27" s="127"/>
      <c r="V27" s="127"/>
      <c r="W27" s="127"/>
      <c r="X27" s="127"/>
      <c r="Y27" s="127">
        <v>32</v>
      </c>
      <c r="Z27" s="127"/>
      <c r="AA27" s="130">
        <f t="shared" si="2"/>
        <v>3.242147922998987E-2</v>
      </c>
      <c r="AB27" s="127"/>
      <c r="AC27" s="127"/>
      <c r="AD27" s="127"/>
      <c r="AE27" s="127"/>
      <c r="AF27" s="127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84</v>
      </c>
      <c r="T28" s="127"/>
      <c r="U28" s="127"/>
      <c r="V28" s="127"/>
      <c r="W28" s="127"/>
      <c r="X28" s="127"/>
      <c r="Y28" s="127">
        <v>56</v>
      </c>
      <c r="Z28" s="127"/>
      <c r="AA28" s="130">
        <f t="shared" si="2"/>
        <v>5.6737588652482268E-2</v>
      </c>
      <c r="AB28" s="127"/>
      <c r="AC28" s="127"/>
      <c r="AD28" s="127"/>
      <c r="AE28" s="127"/>
      <c r="AF28" s="127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85</v>
      </c>
      <c r="T29" s="127"/>
      <c r="U29" s="127"/>
      <c r="V29" s="127"/>
      <c r="W29" s="127"/>
      <c r="X29" s="127"/>
      <c r="Y29" s="127">
        <v>118</v>
      </c>
      <c r="Z29" s="127"/>
      <c r="AA29" s="130">
        <f t="shared" si="2"/>
        <v>0.11955420466058764</v>
      </c>
      <c r="AB29" s="127"/>
      <c r="AC29" s="127"/>
      <c r="AD29" s="127"/>
      <c r="AE29" s="127"/>
      <c r="AF29" s="127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86</v>
      </c>
      <c r="T30" s="127"/>
      <c r="U30" s="127"/>
      <c r="V30" s="127"/>
      <c r="W30" s="127"/>
      <c r="X30" s="127"/>
      <c r="Y30" s="127">
        <v>63</v>
      </c>
      <c r="Z30" s="127"/>
      <c r="AA30" s="130">
        <f t="shared" si="2"/>
        <v>6.3829787234042548E-2</v>
      </c>
      <c r="AB30" s="127"/>
      <c r="AC30" s="127"/>
      <c r="AD30" s="127"/>
      <c r="AE30" s="127"/>
      <c r="AF30" s="127"/>
    </row>
    <row r="31" spans="1:32" ht="15.75" customHeight="1" x14ac:dyDescent="0.25">
      <c r="A31" s="83" t="str">
        <f>"Distribution of employee jobs per industry "&amp;"("&amp;'Table 13.16'!Y2&amp;")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7" t="s">
        <v>87</v>
      </c>
      <c r="T31" s="127"/>
      <c r="U31" s="127"/>
      <c r="V31" s="127"/>
      <c r="W31" s="127"/>
      <c r="X31" s="127"/>
      <c r="Y31" s="127">
        <v>29</v>
      </c>
      <c r="Z31" s="127"/>
      <c r="AA31" s="130">
        <f t="shared" si="2"/>
        <v>2.9381965552178316E-2</v>
      </c>
      <c r="AB31" s="127"/>
      <c r="AC31" s="127"/>
      <c r="AD31" s="127"/>
      <c r="AE31" s="127"/>
      <c r="AF31" s="127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88</v>
      </c>
      <c r="T32" s="127"/>
      <c r="U32" s="127"/>
      <c r="V32" s="127"/>
      <c r="W32" s="127"/>
      <c r="X32" s="127"/>
      <c r="Y32" s="127">
        <v>47</v>
      </c>
      <c r="Z32" s="127"/>
      <c r="AA32" s="130">
        <f t="shared" si="2"/>
        <v>4.7619047619047616E-2</v>
      </c>
      <c r="AB32" s="127"/>
      <c r="AC32" s="127"/>
      <c r="AD32" s="127"/>
      <c r="AE32" s="127"/>
      <c r="AF32" s="127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89</v>
      </c>
      <c r="T33" s="127"/>
      <c r="U33" s="127"/>
      <c r="V33" s="127"/>
      <c r="W33" s="127"/>
      <c r="X33" s="127"/>
      <c r="Y33" s="127">
        <v>93</v>
      </c>
      <c r="Z33" s="127"/>
      <c r="AA33" s="130">
        <f t="shared" si="2"/>
        <v>9.4224924012158054E-2</v>
      </c>
      <c r="AB33" s="127"/>
      <c r="AC33" s="127"/>
      <c r="AD33" s="127"/>
      <c r="AE33" s="127"/>
      <c r="AF33" s="127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7" t="s">
        <v>90</v>
      </c>
      <c r="T34" s="127"/>
      <c r="U34" s="127"/>
      <c r="V34" s="127"/>
      <c r="W34" s="127"/>
      <c r="X34" s="127"/>
      <c r="Y34" s="127">
        <v>987</v>
      </c>
      <c r="Z34" s="127"/>
      <c r="AA34" s="131">
        <f t="shared" si="2"/>
        <v>1</v>
      </c>
      <c r="AB34" s="127"/>
      <c r="AC34" s="127"/>
      <c r="AD34" s="127"/>
      <c r="AE34" s="127"/>
      <c r="AF34" s="127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7" t="s">
        <v>102</v>
      </c>
      <c r="T36" s="127"/>
      <c r="U36" s="127"/>
      <c r="V36" s="127"/>
      <c r="W36" s="127"/>
      <c r="X36" s="127"/>
      <c r="Y36" s="127"/>
      <c r="Z36" s="127"/>
      <c r="AA36" s="127" t="s">
        <v>27</v>
      </c>
      <c r="AB36" s="127"/>
      <c r="AC36" s="127" t="s">
        <v>28</v>
      </c>
      <c r="AD36" s="127"/>
      <c r="AE36" s="127" t="s">
        <v>29</v>
      </c>
      <c r="AF36" s="127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7" t="s">
        <v>12</v>
      </c>
      <c r="T37" s="127">
        <v>499</v>
      </c>
      <c r="U37" s="127">
        <v>511</v>
      </c>
      <c r="V37" s="127">
        <v>548</v>
      </c>
      <c r="W37" s="127">
        <v>557</v>
      </c>
      <c r="X37" s="127">
        <v>571</v>
      </c>
      <c r="Y37" s="127">
        <v>581</v>
      </c>
      <c r="Z37" s="127"/>
      <c r="AA37" s="127" t="str">
        <f>TEXT(Y37,"###,###")</f>
        <v>581</v>
      </c>
      <c r="AB37" s="127"/>
      <c r="AC37" s="127">
        <f>Y37/X37-1</f>
        <v>1.7513134851138368E-2</v>
      </c>
      <c r="AD37" s="127"/>
      <c r="AE37" s="127">
        <f>Y37/T37-1</f>
        <v>0.1643286573146292</v>
      </c>
      <c r="AF37" s="127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7" t="s">
        <v>13</v>
      </c>
      <c r="T38" s="127">
        <v>115</v>
      </c>
      <c r="U38" s="127">
        <v>134</v>
      </c>
      <c r="V38" s="127">
        <v>100</v>
      </c>
      <c r="W38" s="127">
        <v>108</v>
      </c>
      <c r="X38" s="127">
        <v>124</v>
      </c>
      <c r="Y38" s="127">
        <v>109</v>
      </c>
      <c r="Z38" s="127"/>
      <c r="AA38" s="127" t="str">
        <f>TEXT(Y38,"###,###")</f>
        <v>109</v>
      </c>
      <c r="AB38" s="127"/>
      <c r="AC38" s="127">
        <f>Y38/X38-1</f>
        <v>-0.12096774193548387</v>
      </c>
      <c r="AD38" s="127"/>
      <c r="AE38" s="127">
        <f>Y38/T38-1</f>
        <v>-5.2173913043478293E-2</v>
      </c>
      <c r="AF38" s="127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7" t="s">
        <v>14</v>
      </c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7" t="s">
        <v>36</v>
      </c>
      <c r="T40" s="127">
        <v>614</v>
      </c>
      <c r="U40" s="127">
        <v>645</v>
      </c>
      <c r="V40" s="127">
        <v>648</v>
      </c>
      <c r="W40" s="127">
        <v>665</v>
      </c>
      <c r="X40" s="127">
        <v>695</v>
      </c>
      <c r="Y40" s="127">
        <v>690</v>
      </c>
      <c r="Z40" s="127"/>
      <c r="AA40" s="127"/>
      <c r="AB40" s="127"/>
      <c r="AC40" s="127" t="s">
        <v>35</v>
      </c>
      <c r="AD40" s="127"/>
      <c r="AE40" s="127" t="s">
        <v>27</v>
      </c>
      <c r="AF40" s="127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7"/>
      <c r="T41" s="127"/>
      <c r="U41" s="127"/>
      <c r="V41" s="127"/>
      <c r="W41" s="127"/>
      <c r="X41" s="127"/>
      <c r="Y41" s="127"/>
      <c r="Z41" s="127"/>
      <c r="AA41" s="127" t="s">
        <v>127</v>
      </c>
      <c r="AB41" s="127"/>
      <c r="AC41" s="127">
        <f>Y37/($Y$37+$Y$38)*100</f>
        <v>84.20289855072464</v>
      </c>
      <c r="AD41" s="127"/>
      <c r="AE41" s="127"/>
      <c r="AF41" s="127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7" t="s">
        <v>37</v>
      </c>
      <c r="T42" s="127"/>
      <c r="U42" s="127"/>
      <c r="V42" s="127"/>
      <c r="W42" s="127"/>
      <c r="X42" s="127"/>
      <c r="Y42" s="127"/>
      <c r="Z42" s="127"/>
      <c r="AA42" s="127" t="s">
        <v>128</v>
      </c>
      <c r="AB42" s="127"/>
      <c r="AC42" s="127">
        <f>Y38/($Y$37+$Y$38)*100</f>
        <v>15.797101449275363</v>
      </c>
      <c r="AD42" s="127"/>
      <c r="AE42" s="127"/>
      <c r="AF42" s="127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7" t="s">
        <v>38</v>
      </c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39</v>
      </c>
      <c r="T44" s="127"/>
      <c r="U44" s="127">
        <v>0</v>
      </c>
      <c r="V44" s="127">
        <v>0</v>
      </c>
      <c r="W44" s="127">
        <v>0</v>
      </c>
      <c r="X44" s="129">
        <v>0</v>
      </c>
      <c r="Y44" s="129">
        <v>0</v>
      </c>
      <c r="Z44" s="127"/>
      <c r="AA44" s="127"/>
      <c r="AB44" s="127"/>
      <c r="AC44" s="127"/>
      <c r="AD44" s="127"/>
      <c r="AE44" s="127"/>
      <c r="AF44" s="127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40</v>
      </c>
      <c r="T45" s="127"/>
      <c r="U45" s="127">
        <v>0</v>
      </c>
      <c r="V45" s="127">
        <v>0</v>
      </c>
      <c r="W45" s="127">
        <v>0</v>
      </c>
      <c r="X45" s="129">
        <v>15</v>
      </c>
      <c r="Y45" s="129">
        <v>6</v>
      </c>
      <c r="Z45" s="127"/>
      <c r="AA45" s="127"/>
      <c r="AB45" s="127"/>
      <c r="AC45" s="127"/>
      <c r="AD45" s="127"/>
      <c r="AE45" s="127"/>
      <c r="AF45" s="127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41</v>
      </c>
      <c r="T46" s="127"/>
      <c r="U46" s="127">
        <v>0</v>
      </c>
      <c r="V46" s="127">
        <v>0</v>
      </c>
      <c r="W46" s="127">
        <v>0</v>
      </c>
      <c r="X46" s="129">
        <v>29</v>
      </c>
      <c r="Y46" s="129">
        <v>21</v>
      </c>
      <c r="Z46" s="127"/>
      <c r="AA46" s="127"/>
      <c r="AB46" s="127"/>
      <c r="AC46" s="127"/>
      <c r="AD46" s="127"/>
      <c r="AE46" s="127"/>
      <c r="AF46" s="127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42</v>
      </c>
      <c r="T47" s="127"/>
      <c r="U47" s="127">
        <v>0</v>
      </c>
      <c r="V47" s="127">
        <v>0</v>
      </c>
      <c r="W47" s="127">
        <v>0</v>
      </c>
      <c r="X47" s="129">
        <v>43</v>
      </c>
      <c r="Y47" s="129">
        <v>67</v>
      </c>
      <c r="Z47" s="127"/>
      <c r="AA47" s="127"/>
      <c r="AB47" s="127"/>
      <c r="AC47" s="127"/>
      <c r="AD47" s="127"/>
      <c r="AE47" s="127"/>
      <c r="AF47" s="127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7" t="s">
        <v>43</v>
      </c>
      <c r="T48" s="127"/>
      <c r="U48" s="127">
        <v>0</v>
      </c>
      <c r="V48" s="127">
        <v>0</v>
      </c>
      <c r="W48" s="127">
        <v>0</v>
      </c>
      <c r="X48" s="129">
        <v>72</v>
      </c>
      <c r="Y48" s="129">
        <v>62</v>
      </c>
      <c r="Z48" s="127"/>
      <c r="AA48" s="127"/>
      <c r="AB48" s="127"/>
      <c r="AC48" s="127"/>
      <c r="AD48" s="127"/>
      <c r="AE48" s="127"/>
      <c r="AF48" s="127"/>
    </row>
    <row r="49" spans="1:32" ht="15" customHeight="1" x14ac:dyDescent="0.25">
      <c r="A49" s="90" t="str">
        <f>"Number of jobs by age and sex of job holders in "&amp;'Table 13.16'!S1&amp;" ("&amp;'Table 13.16'!Y2&amp;") *"</f>
        <v>Number of jobs by age and sex of job holders in West Arnhem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7" t="s">
        <v>44</v>
      </c>
      <c r="T49" s="127"/>
      <c r="U49" s="127">
        <v>0</v>
      </c>
      <c r="V49" s="127">
        <v>0</v>
      </c>
      <c r="W49" s="127">
        <v>0</v>
      </c>
      <c r="X49" s="129">
        <v>79</v>
      </c>
      <c r="Y49" s="129">
        <v>65</v>
      </c>
      <c r="Z49" s="127"/>
      <c r="AA49" s="127"/>
      <c r="AB49" s="127"/>
      <c r="AC49" s="127"/>
      <c r="AD49" s="127"/>
      <c r="AE49" s="127"/>
      <c r="AF49" s="127"/>
    </row>
    <row r="50" spans="1:32" ht="15" customHeight="1" x14ac:dyDescent="0.25">
      <c r="A50" s="5"/>
      <c r="S50" s="127" t="s">
        <v>45</v>
      </c>
      <c r="T50" s="127"/>
      <c r="U50" s="127">
        <v>0</v>
      </c>
      <c r="V50" s="127">
        <v>0</v>
      </c>
      <c r="W50" s="127">
        <v>0</v>
      </c>
      <c r="X50" s="129">
        <v>54</v>
      </c>
      <c r="Y50" s="129">
        <v>63</v>
      </c>
      <c r="Z50" s="127"/>
      <c r="AA50" s="127"/>
      <c r="AB50" s="127"/>
      <c r="AC50" s="127"/>
      <c r="AD50" s="127"/>
      <c r="AE50" s="127"/>
      <c r="AF50" s="127"/>
    </row>
    <row r="51" spans="1:32" ht="15" customHeight="1" x14ac:dyDescent="0.25">
      <c r="S51" s="127" t="s">
        <v>46</v>
      </c>
      <c r="T51" s="127"/>
      <c r="U51" s="127">
        <v>0</v>
      </c>
      <c r="V51" s="127">
        <v>0</v>
      </c>
      <c r="W51" s="127">
        <v>0</v>
      </c>
      <c r="X51" s="129">
        <v>79</v>
      </c>
      <c r="Y51" s="129">
        <v>65</v>
      </c>
      <c r="Z51" s="127"/>
      <c r="AA51" s="127"/>
      <c r="AB51" s="127"/>
      <c r="AC51" s="127"/>
      <c r="AD51" s="127"/>
      <c r="AE51" s="127"/>
      <c r="AF51" s="127"/>
    </row>
    <row r="52" spans="1:32" ht="15" customHeight="1" x14ac:dyDescent="0.25">
      <c r="A52" s="3"/>
      <c r="B52" s="3"/>
      <c r="C52" s="3"/>
      <c r="D52" s="4"/>
      <c r="E52" s="8"/>
      <c r="S52" s="127" t="s">
        <v>47</v>
      </c>
      <c r="T52" s="127"/>
      <c r="U52" s="127">
        <v>0</v>
      </c>
      <c r="V52" s="127">
        <v>0</v>
      </c>
      <c r="W52" s="127">
        <v>0</v>
      </c>
      <c r="X52" s="129">
        <v>48</v>
      </c>
      <c r="Y52" s="129">
        <v>45</v>
      </c>
      <c r="Z52" s="127"/>
      <c r="AA52" s="127"/>
      <c r="AB52" s="127"/>
      <c r="AC52" s="127"/>
      <c r="AD52" s="127"/>
      <c r="AE52" s="127"/>
      <c r="AF52" s="127"/>
    </row>
    <row r="53" spans="1:32" ht="15" customHeight="1" x14ac:dyDescent="0.25">
      <c r="A53" s="3"/>
      <c r="B53" s="3"/>
      <c r="C53" s="3"/>
      <c r="D53" s="4"/>
      <c r="E53" s="8"/>
      <c r="S53" s="127" t="s">
        <v>48</v>
      </c>
      <c r="T53" s="127"/>
      <c r="U53" s="127">
        <v>0</v>
      </c>
      <c r="V53" s="127">
        <v>0</v>
      </c>
      <c r="W53" s="127">
        <v>0</v>
      </c>
      <c r="X53" s="129">
        <v>54</v>
      </c>
      <c r="Y53" s="129">
        <v>61</v>
      </c>
      <c r="Z53" s="127"/>
      <c r="AA53" s="127"/>
      <c r="AB53" s="127"/>
      <c r="AC53" s="127"/>
      <c r="AD53" s="127"/>
      <c r="AE53" s="127"/>
      <c r="AF53" s="127"/>
    </row>
    <row r="54" spans="1:32" ht="15" customHeight="1" x14ac:dyDescent="0.25">
      <c r="A54" s="3"/>
      <c r="B54" s="3"/>
      <c r="C54" s="3"/>
      <c r="D54" s="4"/>
      <c r="E54" s="8"/>
      <c r="S54" s="127" t="s">
        <v>49</v>
      </c>
      <c r="T54" s="127"/>
      <c r="U54" s="127">
        <v>0</v>
      </c>
      <c r="V54" s="127">
        <v>0</v>
      </c>
      <c r="W54" s="127">
        <v>0</v>
      </c>
      <c r="X54" s="129">
        <v>18</v>
      </c>
      <c r="Y54" s="129">
        <v>37</v>
      </c>
      <c r="Z54" s="127"/>
      <c r="AA54" s="127"/>
      <c r="AB54" s="127"/>
      <c r="AC54" s="127"/>
      <c r="AD54" s="127"/>
      <c r="AE54" s="127"/>
      <c r="AF54" s="127"/>
    </row>
    <row r="55" spans="1:32" ht="15" customHeight="1" x14ac:dyDescent="0.25">
      <c r="A55" s="1"/>
      <c r="B55" s="1"/>
      <c r="C55" s="1"/>
      <c r="D55" s="1"/>
      <c r="E55" s="1"/>
      <c r="S55" s="127" t="s">
        <v>50</v>
      </c>
      <c r="T55" s="127"/>
      <c r="U55" s="127">
        <v>0</v>
      </c>
      <c r="V55" s="127">
        <v>0</v>
      </c>
      <c r="W55" s="127">
        <v>0</v>
      </c>
      <c r="X55" s="129">
        <v>25</v>
      </c>
      <c r="Y55" s="129">
        <v>32</v>
      </c>
      <c r="Z55" s="127"/>
      <c r="AA55" s="127"/>
      <c r="AB55" s="127"/>
      <c r="AC55" s="127"/>
      <c r="AD55" s="127"/>
      <c r="AE55" s="127"/>
      <c r="AF55" s="127"/>
    </row>
    <row r="56" spans="1:32" ht="15" customHeight="1" x14ac:dyDescent="0.25">
      <c r="A56" s="9"/>
      <c r="B56" s="3"/>
      <c r="C56" s="3"/>
      <c r="D56" s="3"/>
      <c r="E56" s="3"/>
      <c r="S56" s="127" t="s">
        <v>51</v>
      </c>
      <c r="T56" s="127"/>
      <c r="U56" s="127">
        <v>0</v>
      </c>
      <c r="V56" s="127">
        <v>0</v>
      </c>
      <c r="W56" s="127">
        <v>0</v>
      </c>
      <c r="X56" s="129">
        <v>6</v>
      </c>
      <c r="Y56" s="129">
        <v>0</v>
      </c>
      <c r="Z56" s="127"/>
      <c r="AA56" s="127"/>
      <c r="AB56" s="127"/>
      <c r="AC56" s="127"/>
      <c r="AD56" s="127"/>
      <c r="AE56" s="127"/>
      <c r="AF56" s="127"/>
    </row>
    <row r="57" spans="1:32" ht="15" customHeight="1" x14ac:dyDescent="0.25">
      <c r="A57" s="3"/>
      <c r="B57" s="3"/>
      <c r="C57" s="3"/>
      <c r="D57" s="3"/>
      <c r="E57" s="3"/>
      <c r="S57" s="127" t="s">
        <v>52</v>
      </c>
      <c r="T57" s="127"/>
      <c r="U57" s="127">
        <v>0</v>
      </c>
      <c r="V57" s="127">
        <v>0</v>
      </c>
      <c r="W57" s="127">
        <v>0</v>
      </c>
      <c r="X57" s="129">
        <v>2</v>
      </c>
      <c r="Y57" s="129">
        <v>3</v>
      </c>
      <c r="Z57" s="127"/>
      <c r="AA57" s="127"/>
      <c r="AB57" s="127"/>
      <c r="AC57" s="127"/>
      <c r="AD57" s="127"/>
      <c r="AE57" s="127"/>
      <c r="AF57" s="127"/>
    </row>
    <row r="58" spans="1:32" ht="15" customHeight="1" x14ac:dyDescent="0.25">
      <c r="A58" s="3"/>
      <c r="B58" s="3"/>
      <c r="C58" s="3"/>
      <c r="D58" s="10"/>
      <c r="E58" s="8"/>
      <c r="S58" s="127" t="s">
        <v>53</v>
      </c>
      <c r="T58" s="127"/>
      <c r="U58" s="127">
        <v>0</v>
      </c>
      <c r="V58" s="127">
        <v>0</v>
      </c>
      <c r="W58" s="127">
        <v>0</v>
      </c>
      <c r="X58" s="129">
        <v>0</v>
      </c>
      <c r="Y58" s="129">
        <v>0</v>
      </c>
      <c r="Z58" s="127"/>
      <c r="AA58" s="127"/>
      <c r="AB58" s="127"/>
      <c r="AC58" s="127"/>
      <c r="AD58" s="127"/>
      <c r="AE58" s="127"/>
      <c r="AF58" s="127"/>
    </row>
    <row r="59" spans="1:32" ht="15" customHeight="1" x14ac:dyDescent="0.25">
      <c r="A59" s="3"/>
      <c r="B59" s="3"/>
      <c r="C59" s="3"/>
      <c r="D59" s="10"/>
      <c r="E59" s="8"/>
      <c r="S59" s="127" t="s">
        <v>54</v>
      </c>
      <c r="T59" s="127"/>
      <c r="U59" s="127">
        <v>0</v>
      </c>
      <c r="V59" s="127">
        <v>0</v>
      </c>
      <c r="W59" s="127">
        <v>0</v>
      </c>
      <c r="X59" s="129">
        <v>0</v>
      </c>
      <c r="Y59" s="129">
        <v>0</v>
      </c>
      <c r="Z59" s="127"/>
      <c r="AA59" s="127"/>
      <c r="AB59" s="127"/>
      <c r="AC59" s="127"/>
      <c r="AD59" s="127"/>
      <c r="AE59" s="127"/>
      <c r="AF59" s="127"/>
    </row>
    <row r="60" spans="1:32" ht="15" customHeight="1" x14ac:dyDescent="0.25">
      <c r="A60" s="3"/>
      <c r="B60" s="3"/>
      <c r="C60" s="3"/>
      <c r="D60" s="10"/>
      <c r="E60" s="8"/>
      <c r="S60" s="127" t="s">
        <v>55</v>
      </c>
      <c r="T60" s="127"/>
      <c r="U60" s="127">
        <v>0</v>
      </c>
      <c r="V60" s="127">
        <v>0</v>
      </c>
      <c r="W60" s="127">
        <v>0</v>
      </c>
      <c r="X60" s="129">
        <v>0</v>
      </c>
      <c r="Y60" s="129">
        <v>0</v>
      </c>
      <c r="Z60" s="127"/>
      <c r="AA60" s="127"/>
      <c r="AB60" s="127"/>
      <c r="AC60" s="127"/>
      <c r="AD60" s="127"/>
      <c r="AE60" s="127"/>
      <c r="AF60" s="127"/>
    </row>
    <row r="61" spans="1:32" ht="15" customHeight="1" x14ac:dyDescent="0.25">
      <c r="S61" s="127" t="s">
        <v>56</v>
      </c>
      <c r="T61" s="127"/>
      <c r="U61" s="127">
        <v>0</v>
      </c>
      <c r="V61" s="127">
        <v>0</v>
      </c>
      <c r="W61" s="127">
        <v>0</v>
      </c>
      <c r="X61" s="129">
        <v>532</v>
      </c>
      <c r="Y61" s="129">
        <v>532</v>
      </c>
      <c r="Z61" s="127"/>
      <c r="AA61" s="127"/>
      <c r="AB61" s="127"/>
      <c r="AC61" s="127"/>
      <c r="AD61" s="127"/>
      <c r="AE61" s="127"/>
      <c r="AF61" s="127"/>
    </row>
    <row r="62" spans="1:32" x14ac:dyDescent="0.25">
      <c r="S62" s="127" t="s">
        <v>57</v>
      </c>
      <c r="T62" s="127"/>
      <c r="U62" s="127"/>
      <c r="V62" s="127"/>
      <c r="W62" s="127"/>
      <c r="X62" s="129"/>
      <c r="Y62" s="129"/>
      <c r="Z62" s="127"/>
      <c r="AA62" s="127"/>
      <c r="AB62" s="127"/>
      <c r="AC62" s="127"/>
      <c r="AD62" s="127"/>
      <c r="AE62" s="127"/>
      <c r="AF62" s="127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7" t="s">
        <v>39</v>
      </c>
      <c r="T63" s="127"/>
      <c r="U63" s="127">
        <v>0</v>
      </c>
      <c r="V63" s="127">
        <v>0</v>
      </c>
      <c r="W63" s="127">
        <v>0</v>
      </c>
      <c r="X63" s="129">
        <v>0</v>
      </c>
      <c r="Y63" s="129">
        <v>0</v>
      </c>
      <c r="Z63" s="127"/>
      <c r="AA63" s="127"/>
      <c r="AB63" s="127"/>
      <c r="AC63" s="127"/>
      <c r="AD63" s="127"/>
      <c r="AE63" s="127"/>
      <c r="AF63" s="127"/>
    </row>
    <row r="64" spans="1:32" ht="15.75" customHeight="1" x14ac:dyDescent="0.25">
      <c r="A64" s="90" t="str">
        <f>"Number of employed persons per occupation of main job by sex in "&amp;'Table 13.16'!S1&amp;" ("&amp;'Table 13.16'!Y2&amp;") *"</f>
        <v>Number of employed persons per occupation of main job by sex in West Arnhem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7" t="s">
        <v>40</v>
      </c>
      <c r="T64" s="127"/>
      <c r="U64" s="127">
        <v>0</v>
      </c>
      <c r="V64" s="127">
        <v>0</v>
      </c>
      <c r="W64" s="127">
        <v>0</v>
      </c>
      <c r="X64" s="129">
        <v>6</v>
      </c>
      <c r="Y64" s="129">
        <v>3</v>
      </c>
      <c r="Z64" s="127"/>
      <c r="AA64" s="127"/>
      <c r="AB64" s="127"/>
      <c r="AC64" s="127"/>
      <c r="AD64" s="127"/>
      <c r="AE64" s="127"/>
      <c r="AF64" s="127"/>
    </row>
    <row r="65" spans="19:32" x14ac:dyDescent="0.25">
      <c r="S65" s="127" t="s">
        <v>41</v>
      </c>
      <c r="T65" s="127"/>
      <c r="U65" s="127">
        <v>0</v>
      </c>
      <c r="V65" s="127">
        <v>0</v>
      </c>
      <c r="W65" s="127">
        <v>0</v>
      </c>
      <c r="X65" s="129">
        <v>22</v>
      </c>
      <c r="Y65" s="129">
        <v>16</v>
      </c>
      <c r="Z65" s="127"/>
      <c r="AA65" s="127"/>
      <c r="AB65" s="127"/>
      <c r="AC65" s="127"/>
      <c r="AD65" s="127"/>
      <c r="AE65" s="127"/>
      <c r="AF65" s="127"/>
    </row>
    <row r="66" spans="19:32" x14ac:dyDescent="0.25">
      <c r="S66" s="127" t="s">
        <v>42</v>
      </c>
      <c r="T66" s="127"/>
      <c r="U66" s="127">
        <v>0</v>
      </c>
      <c r="V66" s="127">
        <v>0</v>
      </c>
      <c r="W66" s="127">
        <v>0</v>
      </c>
      <c r="X66" s="129">
        <v>49</v>
      </c>
      <c r="Y66" s="129">
        <v>44</v>
      </c>
      <c r="Z66" s="127"/>
      <c r="AA66" s="127"/>
      <c r="AB66" s="127"/>
      <c r="AC66" s="127"/>
      <c r="AD66" s="127"/>
      <c r="AE66" s="127"/>
      <c r="AF66" s="127"/>
    </row>
    <row r="67" spans="19:32" x14ac:dyDescent="0.25">
      <c r="S67" s="127" t="s">
        <v>43</v>
      </c>
      <c r="T67" s="127"/>
      <c r="U67" s="127">
        <v>0</v>
      </c>
      <c r="V67" s="127">
        <v>0</v>
      </c>
      <c r="W67" s="127">
        <v>0</v>
      </c>
      <c r="X67" s="129">
        <v>75</v>
      </c>
      <c r="Y67" s="129">
        <v>73</v>
      </c>
      <c r="Z67" s="127"/>
      <c r="AA67" s="127"/>
      <c r="AB67" s="127"/>
      <c r="AC67" s="127"/>
      <c r="AD67" s="127"/>
      <c r="AE67" s="127"/>
      <c r="AF67" s="127"/>
    </row>
    <row r="68" spans="19:32" x14ac:dyDescent="0.25">
      <c r="S68" s="127" t="s">
        <v>44</v>
      </c>
      <c r="T68" s="127"/>
      <c r="U68" s="127">
        <v>0</v>
      </c>
      <c r="V68" s="127">
        <v>0</v>
      </c>
      <c r="W68" s="127">
        <v>0</v>
      </c>
      <c r="X68" s="129">
        <v>80</v>
      </c>
      <c r="Y68" s="129">
        <v>80</v>
      </c>
      <c r="Z68" s="127"/>
      <c r="AA68" s="127"/>
      <c r="AB68" s="127"/>
      <c r="AC68" s="127"/>
      <c r="AD68" s="127"/>
      <c r="AE68" s="127"/>
      <c r="AF68" s="127"/>
    </row>
    <row r="69" spans="19:32" x14ac:dyDescent="0.25">
      <c r="S69" s="127" t="s">
        <v>45</v>
      </c>
      <c r="T69" s="127"/>
      <c r="U69" s="127">
        <v>0</v>
      </c>
      <c r="V69" s="127">
        <v>0</v>
      </c>
      <c r="W69" s="127">
        <v>0</v>
      </c>
      <c r="X69" s="129">
        <v>48</v>
      </c>
      <c r="Y69" s="129">
        <v>54</v>
      </c>
      <c r="Z69" s="127"/>
      <c r="AA69" s="127"/>
      <c r="AB69" s="127"/>
      <c r="AC69" s="127"/>
      <c r="AD69" s="127"/>
      <c r="AE69" s="127"/>
      <c r="AF69" s="127"/>
    </row>
    <row r="70" spans="19:32" x14ac:dyDescent="0.25">
      <c r="S70" s="127" t="s">
        <v>46</v>
      </c>
      <c r="T70" s="127"/>
      <c r="U70" s="127">
        <v>0</v>
      </c>
      <c r="V70" s="127">
        <v>0</v>
      </c>
      <c r="W70" s="127">
        <v>0</v>
      </c>
      <c r="X70" s="129">
        <v>57</v>
      </c>
      <c r="Y70" s="129">
        <v>60</v>
      </c>
      <c r="Z70" s="127"/>
      <c r="AA70" s="127"/>
      <c r="AB70" s="127"/>
      <c r="AC70" s="127"/>
      <c r="AD70" s="127"/>
      <c r="AE70" s="127"/>
      <c r="AF70" s="127"/>
    </row>
    <row r="71" spans="19:32" x14ac:dyDescent="0.25">
      <c r="S71" s="127" t="s">
        <v>47</v>
      </c>
      <c r="T71" s="127"/>
      <c r="U71" s="127">
        <v>0</v>
      </c>
      <c r="V71" s="127">
        <v>0</v>
      </c>
      <c r="W71" s="127">
        <v>0</v>
      </c>
      <c r="X71" s="129">
        <v>49</v>
      </c>
      <c r="Y71" s="129">
        <v>42</v>
      </c>
      <c r="Z71" s="127"/>
      <c r="AA71" s="127"/>
      <c r="AB71" s="127"/>
      <c r="AC71" s="127"/>
      <c r="AD71" s="127"/>
      <c r="AE71" s="127"/>
      <c r="AF71" s="127"/>
    </row>
    <row r="72" spans="19:32" x14ac:dyDescent="0.25">
      <c r="S72" s="127" t="s">
        <v>48</v>
      </c>
      <c r="T72" s="127"/>
      <c r="U72" s="127">
        <v>0</v>
      </c>
      <c r="V72" s="127">
        <v>0</v>
      </c>
      <c r="W72" s="127">
        <v>0</v>
      </c>
      <c r="X72" s="129">
        <v>17</v>
      </c>
      <c r="Y72" s="129">
        <v>28</v>
      </c>
      <c r="Z72" s="127"/>
      <c r="AA72" s="127"/>
      <c r="AB72" s="127"/>
      <c r="AC72" s="127"/>
      <c r="AD72" s="127"/>
      <c r="AE72" s="127"/>
      <c r="AF72" s="127"/>
    </row>
    <row r="73" spans="19:32" x14ac:dyDescent="0.25">
      <c r="S73" s="127" t="s">
        <v>49</v>
      </c>
      <c r="T73" s="127"/>
      <c r="U73" s="127">
        <v>0</v>
      </c>
      <c r="V73" s="127">
        <v>0</v>
      </c>
      <c r="W73" s="127">
        <v>0</v>
      </c>
      <c r="X73" s="129">
        <v>19</v>
      </c>
      <c r="Y73" s="129">
        <v>24</v>
      </c>
      <c r="Z73" s="127"/>
      <c r="AA73" s="127"/>
      <c r="AB73" s="127"/>
      <c r="AC73" s="127"/>
      <c r="AD73" s="127"/>
      <c r="AE73" s="127"/>
      <c r="AF73" s="127"/>
    </row>
    <row r="74" spans="19:32" x14ac:dyDescent="0.25">
      <c r="S74" s="127" t="s">
        <v>50</v>
      </c>
      <c r="T74" s="127"/>
      <c r="U74" s="127">
        <v>0</v>
      </c>
      <c r="V74" s="127">
        <v>0</v>
      </c>
      <c r="W74" s="127">
        <v>0</v>
      </c>
      <c r="X74" s="129">
        <v>15</v>
      </c>
      <c r="Y74" s="129">
        <v>16</v>
      </c>
      <c r="Z74" s="127"/>
      <c r="AA74" s="127"/>
      <c r="AB74" s="127"/>
      <c r="AC74" s="127"/>
      <c r="AD74" s="127"/>
      <c r="AE74" s="127"/>
      <c r="AF74" s="127"/>
    </row>
    <row r="75" spans="19:32" x14ac:dyDescent="0.25">
      <c r="S75" s="127" t="s">
        <v>51</v>
      </c>
      <c r="T75" s="127"/>
      <c r="U75" s="127">
        <v>0</v>
      </c>
      <c r="V75" s="127">
        <v>0</v>
      </c>
      <c r="W75" s="127">
        <v>0</v>
      </c>
      <c r="X75" s="129">
        <v>0</v>
      </c>
      <c r="Y75" s="129">
        <v>8</v>
      </c>
      <c r="Z75" s="127"/>
      <c r="AA75" s="127"/>
      <c r="AB75" s="127"/>
      <c r="AC75" s="127"/>
      <c r="AD75" s="127"/>
      <c r="AE75" s="127"/>
      <c r="AF75" s="127"/>
    </row>
    <row r="76" spans="19:32" x14ac:dyDescent="0.25">
      <c r="S76" s="127" t="s">
        <v>52</v>
      </c>
      <c r="T76" s="127"/>
      <c r="U76" s="127">
        <v>0</v>
      </c>
      <c r="V76" s="127">
        <v>0</v>
      </c>
      <c r="W76" s="127">
        <v>0</v>
      </c>
      <c r="X76" s="129">
        <v>0</v>
      </c>
      <c r="Y76" s="129">
        <v>0</v>
      </c>
      <c r="Z76" s="127"/>
      <c r="AA76" s="127"/>
      <c r="AB76" s="127"/>
      <c r="AC76" s="127"/>
      <c r="AD76" s="127"/>
      <c r="AE76" s="127"/>
      <c r="AF76" s="127"/>
    </row>
    <row r="77" spans="19:32" x14ac:dyDescent="0.25">
      <c r="S77" s="127" t="s">
        <v>53</v>
      </c>
      <c r="T77" s="127"/>
      <c r="U77" s="127">
        <v>0</v>
      </c>
      <c r="V77" s="127">
        <v>0</v>
      </c>
      <c r="W77" s="127">
        <v>0</v>
      </c>
      <c r="X77" s="129">
        <v>0</v>
      </c>
      <c r="Y77" s="129">
        <v>0</v>
      </c>
      <c r="Z77" s="127"/>
      <c r="AA77" s="127"/>
      <c r="AB77" s="127"/>
      <c r="AC77" s="127"/>
      <c r="AD77" s="127"/>
      <c r="AE77" s="127"/>
      <c r="AF77" s="127"/>
    </row>
    <row r="78" spans="19:32" x14ac:dyDescent="0.25">
      <c r="S78" s="127" t="s">
        <v>54</v>
      </c>
      <c r="T78" s="127"/>
      <c r="U78" s="127">
        <v>0</v>
      </c>
      <c r="V78" s="127">
        <v>0</v>
      </c>
      <c r="W78" s="127">
        <v>0</v>
      </c>
      <c r="X78" s="129">
        <v>0</v>
      </c>
      <c r="Y78" s="129">
        <v>3</v>
      </c>
      <c r="Z78" s="127"/>
      <c r="AA78" s="127"/>
      <c r="AB78" s="127"/>
      <c r="AC78" s="127"/>
      <c r="AD78" s="127"/>
      <c r="AE78" s="127"/>
      <c r="AF78" s="127"/>
    </row>
    <row r="79" spans="19:32" x14ac:dyDescent="0.25">
      <c r="S79" s="127" t="s">
        <v>55</v>
      </c>
      <c r="T79" s="127"/>
      <c r="U79" s="127">
        <v>0</v>
      </c>
      <c r="V79" s="127">
        <v>0</v>
      </c>
      <c r="W79" s="127">
        <v>0</v>
      </c>
      <c r="X79" s="129">
        <v>0</v>
      </c>
      <c r="Y79" s="129">
        <v>0</v>
      </c>
      <c r="Z79" s="127"/>
      <c r="AA79" s="127"/>
      <c r="AB79" s="127"/>
      <c r="AC79" s="127"/>
      <c r="AD79" s="127"/>
      <c r="AE79" s="127"/>
      <c r="AF79" s="127"/>
    </row>
    <row r="80" spans="19:32" x14ac:dyDescent="0.25">
      <c r="S80" s="127" t="s">
        <v>56</v>
      </c>
      <c r="T80" s="127"/>
      <c r="U80" s="127">
        <v>0</v>
      </c>
      <c r="V80" s="127">
        <v>0</v>
      </c>
      <c r="W80" s="127">
        <v>0</v>
      </c>
      <c r="X80" s="129">
        <v>449</v>
      </c>
      <c r="Y80" s="129">
        <v>455</v>
      </c>
      <c r="Z80" s="127"/>
      <c r="AA80" s="127"/>
      <c r="AB80" s="127"/>
      <c r="AC80" s="127"/>
      <c r="AD80" s="127"/>
      <c r="AE80" s="127"/>
      <c r="AF80" s="127"/>
    </row>
    <row r="81" spans="1:32" x14ac:dyDescent="0.25">
      <c r="S81" s="127" t="s">
        <v>58</v>
      </c>
      <c r="T81" s="127"/>
      <c r="U81" s="127"/>
      <c r="V81" s="127"/>
      <c r="W81" s="127"/>
      <c r="X81" s="129"/>
      <c r="Y81" s="129"/>
      <c r="Z81" s="127"/>
      <c r="AA81" s="127"/>
      <c r="AB81" s="127"/>
      <c r="AC81" s="127"/>
      <c r="AD81" s="127"/>
      <c r="AE81" s="127"/>
      <c r="AF81" s="127"/>
    </row>
    <row r="82" spans="1:32" ht="15.75" customHeight="1" x14ac:dyDescent="0.25">
      <c r="A82" s="93"/>
      <c r="B82" s="93"/>
      <c r="C82" s="120" t="str">
        <f>'Table 13.16'!S1</f>
        <v>West Arnhem</v>
      </c>
      <c r="D82" s="120"/>
      <c r="E82" s="120"/>
      <c r="F82" s="120"/>
      <c r="G82" s="120"/>
      <c r="H82" s="94"/>
      <c r="I82" s="94"/>
      <c r="J82" s="121" t="str">
        <f>'State data for spotlight'!A1</f>
        <v>Northern Territory</v>
      </c>
      <c r="K82" s="121"/>
      <c r="L82" s="121"/>
      <c r="M82" s="121"/>
      <c r="N82" s="121"/>
      <c r="O82" s="121"/>
      <c r="S82" s="127" t="s">
        <v>38</v>
      </c>
      <c r="T82" s="127"/>
      <c r="U82" s="127"/>
      <c r="V82" s="127"/>
      <c r="W82" s="127"/>
      <c r="X82" s="129"/>
      <c r="Y82" s="129"/>
      <c r="Z82" s="127"/>
      <c r="AA82" s="127"/>
      <c r="AB82" s="127"/>
      <c r="AC82" s="127"/>
      <c r="AD82" s="127"/>
      <c r="AE82" s="127"/>
      <c r="AF82" s="127"/>
    </row>
    <row r="83" spans="1:32" ht="15" customHeight="1" x14ac:dyDescent="0.25">
      <c r="A83" s="93"/>
      <c r="B83" s="93"/>
      <c r="C83" s="95"/>
      <c r="D83" s="122" t="s">
        <v>2</v>
      </c>
      <c r="E83" s="122"/>
      <c r="F83" s="122" t="s">
        <v>2</v>
      </c>
      <c r="G83" s="122"/>
      <c r="H83" s="95"/>
      <c r="I83" s="95"/>
      <c r="J83" s="95"/>
      <c r="K83" s="95"/>
      <c r="L83" s="122" t="s">
        <v>2</v>
      </c>
      <c r="M83" s="122"/>
      <c r="N83" s="122" t="s">
        <v>2</v>
      </c>
      <c r="O83" s="122"/>
      <c r="S83" s="127" t="s">
        <v>59</v>
      </c>
      <c r="T83" s="127"/>
      <c r="U83" s="127">
        <v>0</v>
      </c>
      <c r="V83" s="127">
        <v>0</v>
      </c>
      <c r="W83" s="127">
        <v>0</v>
      </c>
      <c r="X83" s="129">
        <v>36</v>
      </c>
      <c r="Y83" s="129">
        <v>38</v>
      </c>
      <c r="Z83" s="127"/>
      <c r="AA83" s="127"/>
      <c r="AB83" s="127"/>
      <c r="AC83" s="127"/>
      <c r="AD83" s="127"/>
      <c r="AE83" s="127"/>
      <c r="AF83" s="127"/>
    </row>
    <row r="84" spans="1:32" ht="15" customHeight="1" x14ac:dyDescent="0.25">
      <c r="A84" s="93"/>
      <c r="B84" s="93"/>
      <c r="C84" s="113" t="s">
        <v>3</v>
      </c>
      <c r="D84" s="122" t="s">
        <v>4</v>
      </c>
      <c r="E84" s="122"/>
      <c r="F84" s="122" t="s">
        <v>114</v>
      </c>
      <c r="G84" s="122"/>
      <c r="H84" s="95"/>
      <c r="I84" s="95"/>
      <c r="J84" s="95"/>
      <c r="K84" s="113" t="s">
        <v>3</v>
      </c>
      <c r="L84" s="122" t="s">
        <v>4</v>
      </c>
      <c r="M84" s="122"/>
      <c r="N84" s="122" t="s">
        <v>114</v>
      </c>
      <c r="O84" s="122"/>
      <c r="S84" s="127" t="s">
        <v>60</v>
      </c>
      <c r="T84" s="127"/>
      <c r="U84" s="127">
        <v>0</v>
      </c>
      <c r="V84" s="127">
        <v>0</v>
      </c>
      <c r="W84" s="127">
        <v>0</v>
      </c>
      <c r="X84" s="129">
        <v>61</v>
      </c>
      <c r="Y84" s="129">
        <v>66</v>
      </c>
      <c r="Z84" s="127"/>
      <c r="AA84" s="127"/>
      <c r="AB84" s="127"/>
      <c r="AC84" s="127"/>
      <c r="AD84" s="127"/>
      <c r="AE84" s="127"/>
      <c r="AF84" s="127"/>
    </row>
    <row r="85" spans="1:32" ht="15" customHeight="1" x14ac:dyDescent="0.25">
      <c r="A85" s="96" t="s">
        <v>5</v>
      </c>
      <c r="B85" s="96"/>
      <c r="C85" s="111" t="str">
        <f>'Table 13.16'!AA4</f>
        <v>987</v>
      </c>
      <c r="D85" s="97">
        <f>'Table 13.16'!AC4</f>
        <v>9.2024539877300082E-3</v>
      </c>
      <c r="E85" s="98">
        <f>'Table 13.16'!AC4</f>
        <v>9.2024539877300082E-3</v>
      </c>
      <c r="F85" s="97">
        <f>'Table 13.16'!AE4</f>
        <v>7.6335877862595325E-2</v>
      </c>
      <c r="G85" s="98">
        <f>'Table 13.16'!AE4</f>
        <v>7.6335877862595325E-2</v>
      </c>
      <c r="H85" s="112"/>
      <c r="I85" s="112"/>
      <c r="J85" s="124" t="str">
        <f>'State data for spotlight'!I4</f>
        <v>209,690</v>
      </c>
      <c r="K85" s="124"/>
      <c r="L85" s="97">
        <f>'State data for spotlight'!K4</f>
        <v>1.0515257243094212E-2</v>
      </c>
      <c r="M85" s="98">
        <f>'State data for spotlight'!K4</f>
        <v>1.0515257243094212E-2</v>
      </c>
      <c r="N85" s="97">
        <f>'State data for spotlight'!M4</f>
        <v>3.2350494045362499E-2</v>
      </c>
      <c r="O85" s="98">
        <f>'State data for spotlight'!M4</f>
        <v>3.2350494045362499E-2</v>
      </c>
      <c r="S85" s="127" t="s">
        <v>61</v>
      </c>
      <c r="T85" s="127"/>
      <c r="U85" s="127">
        <v>0</v>
      </c>
      <c r="V85" s="127">
        <v>0</v>
      </c>
      <c r="W85" s="127">
        <v>0</v>
      </c>
      <c r="X85" s="129">
        <v>86</v>
      </c>
      <c r="Y85" s="129">
        <v>95</v>
      </c>
      <c r="Z85" s="127"/>
      <c r="AA85" s="127"/>
      <c r="AB85" s="127"/>
      <c r="AC85" s="127"/>
      <c r="AD85" s="127"/>
      <c r="AE85" s="127"/>
      <c r="AF85" s="127"/>
    </row>
    <row r="86" spans="1:32" ht="15" customHeight="1" x14ac:dyDescent="0.25">
      <c r="A86" s="99" t="s">
        <v>6</v>
      </c>
      <c r="B86" s="96"/>
      <c r="C86" s="111" t="str">
        <f>'Table 13.16'!AA5</f>
        <v>532</v>
      </c>
      <c r="D86" s="97">
        <f>'Table 13.16'!AC5</f>
        <v>1.8832391713747842E-3</v>
      </c>
      <c r="E86" s="98">
        <f>'Table 13.16'!AC5</f>
        <v>1.8832391713747842E-3</v>
      </c>
      <c r="F86" s="97">
        <f>'Table 13.16'!AE5</f>
        <v>0.15904139433551201</v>
      </c>
      <c r="G86" s="98">
        <f>'Table 13.16'!AE5</f>
        <v>0.15904139433551201</v>
      </c>
      <c r="H86" s="112"/>
      <c r="I86" s="112"/>
      <c r="J86" s="124" t="str">
        <f>'State data for spotlight'!I5</f>
        <v>110,876</v>
      </c>
      <c r="K86" s="124"/>
      <c r="L86" s="97">
        <f>'State data for spotlight'!K5</f>
        <v>3.0577719879136822E-3</v>
      </c>
      <c r="M86" s="98">
        <f>'State data for spotlight'!K5</f>
        <v>3.0577719879136822E-3</v>
      </c>
      <c r="N86" s="97">
        <f>'State data for spotlight'!M5</f>
        <v>3.6795990312415316E-2</v>
      </c>
      <c r="O86" s="98">
        <f>'State data for spotlight'!M5</f>
        <v>3.6795990312415316E-2</v>
      </c>
      <c r="S86" s="127" t="s">
        <v>62</v>
      </c>
      <c r="T86" s="127"/>
      <c r="U86" s="127">
        <v>0</v>
      </c>
      <c r="V86" s="127">
        <v>0</v>
      </c>
      <c r="W86" s="127">
        <v>0</v>
      </c>
      <c r="X86" s="129">
        <v>51</v>
      </c>
      <c r="Y86" s="129">
        <v>47</v>
      </c>
      <c r="Z86" s="127"/>
      <c r="AA86" s="127"/>
      <c r="AB86" s="127"/>
      <c r="AC86" s="127"/>
      <c r="AD86" s="127"/>
      <c r="AE86" s="127"/>
      <c r="AF86" s="127"/>
    </row>
    <row r="87" spans="1:32" ht="15" customHeight="1" x14ac:dyDescent="0.25">
      <c r="A87" s="99" t="s">
        <v>7</v>
      </c>
      <c r="B87" s="96"/>
      <c r="C87" s="111" t="str">
        <f>'Table 13.16'!AA6</f>
        <v>455</v>
      </c>
      <c r="D87" s="97">
        <f>'Table 13.16'!AC6</f>
        <v>1.3363028953229383E-2</v>
      </c>
      <c r="E87" s="98">
        <f>'Table 13.16'!AC6</f>
        <v>1.3363028953229383E-2</v>
      </c>
      <c r="F87" s="97">
        <f>'Table 13.16'!AE6</f>
        <v>-1.3015184381778733E-2</v>
      </c>
      <c r="G87" s="98">
        <f>'Table 13.16'!AE6</f>
        <v>-1.3015184381778733E-2</v>
      </c>
      <c r="H87" s="112"/>
      <c r="I87" s="112"/>
      <c r="J87" s="124" t="str">
        <f>'State data for spotlight'!I6</f>
        <v>98,814</v>
      </c>
      <c r="K87" s="124"/>
      <c r="L87" s="97">
        <f>'State data for spotlight'!K6</f>
        <v>1.9026699254400814E-2</v>
      </c>
      <c r="M87" s="98">
        <f>'State data for spotlight'!K6</f>
        <v>1.9026699254400814E-2</v>
      </c>
      <c r="N87" s="97">
        <f>'State data for spotlight'!M6</f>
        <v>2.7407515232173774E-2</v>
      </c>
      <c r="O87" s="98">
        <f>'State data for spotlight'!M6</f>
        <v>2.7407515232173774E-2</v>
      </c>
      <c r="S87" s="127" t="s">
        <v>63</v>
      </c>
      <c r="T87" s="127"/>
      <c r="U87" s="127">
        <v>0</v>
      </c>
      <c r="V87" s="127">
        <v>0</v>
      </c>
      <c r="W87" s="127">
        <v>0</v>
      </c>
      <c r="X87" s="129">
        <v>16</v>
      </c>
      <c r="Y87" s="129">
        <v>7</v>
      </c>
      <c r="Z87" s="127"/>
      <c r="AA87" s="127"/>
      <c r="AB87" s="127"/>
      <c r="AC87" s="127"/>
      <c r="AD87" s="127"/>
      <c r="AE87" s="127"/>
      <c r="AF87" s="127"/>
    </row>
    <row r="88" spans="1:32" ht="15" customHeight="1" x14ac:dyDescent="0.25">
      <c r="A88" s="96" t="s">
        <v>8</v>
      </c>
      <c r="B88" s="96"/>
      <c r="C88" s="111" t="str">
        <f>'Table 13.16'!AA7</f>
        <v>690</v>
      </c>
      <c r="D88" s="97">
        <f>'Table 13.16'!AC7</f>
        <v>-1.0043041606886627E-2</v>
      </c>
      <c r="E88" s="98">
        <f>'Table 13.16'!AC7</f>
        <v>-1.0043041606886627E-2</v>
      </c>
      <c r="F88" s="97">
        <f>'Table 13.16'!AE7</f>
        <v>0.11650485436893199</v>
      </c>
      <c r="G88" s="98">
        <f>'Table 13.16'!AE7</f>
        <v>0.11650485436893199</v>
      </c>
      <c r="H88" s="112"/>
      <c r="I88" s="112"/>
      <c r="J88" s="124" t="str">
        <f>'State data for spotlight'!I7</f>
        <v>138,628</v>
      </c>
      <c r="K88" s="124"/>
      <c r="L88" s="97">
        <f>'State data for spotlight'!K7</f>
        <v>8.5850648972702892E-3</v>
      </c>
      <c r="M88" s="98">
        <f>'State data for spotlight'!K7</f>
        <v>8.5850648972702892E-3</v>
      </c>
      <c r="N88" s="97">
        <f>'State data for spotlight'!M7</f>
        <v>5.1167728237792032E-2</v>
      </c>
      <c r="O88" s="98">
        <f>'State data for spotlight'!M7</f>
        <v>5.1167728237792032E-2</v>
      </c>
      <c r="S88" s="127" t="s">
        <v>64</v>
      </c>
      <c r="T88" s="127"/>
      <c r="U88" s="127">
        <v>0</v>
      </c>
      <c r="V88" s="127">
        <v>0</v>
      </c>
      <c r="W88" s="127">
        <v>0</v>
      </c>
      <c r="X88" s="129">
        <v>0</v>
      </c>
      <c r="Y88" s="129">
        <v>4</v>
      </c>
      <c r="Z88" s="127"/>
      <c r="AA88" s="127"/>
      <c r="AB88" s="127"/>
      <c r="AC88" s="127"/>
      <c r="AD88" s="127"/>
      <c r="AE88" s="127"/>
      <c r="AF88" s="127"/>
    </row>
    <row r="89" spans="1:32" ht="15" customHeight="1" x14ac:dyDescent="0.25">
      <c r="A89" s="96" t="s">
        <v>12</v>
      </c>
      <c r="B89" s="100"/>
      <c r="C89" s="111" t="str">
        <f>'Table 13.16'!AA37</f>
        <v>581</v>
      </c>
      <c r="D89" s="97">
        <f>'Table 13.16'!AC37</f>
        <v>1.7513134851138368E-2</v>
      </c>
      <c r="E89" s="98">
        <f>'Table 13.16'!AC37</f>
        <v>1.7513134851138368E-2</v>
      </c>
      <c r="F89" s="97">
        <f>'Table 13.16'!AE37</f>
        <v>0.1643286573146292</v>
      </c>
      <c r="G89" s="98">
        <f>'Table 13.16'!AE37</f>
        <v>0.1643286573146292</v>
      </c>
      <c r="H89" s="112"/>
      <c r="I89" s="112"/>
      <c r="J89" s="125" t="str">
        <f>'State data for spotlight'!I37</f>
        <v>112,170</v>
      </c>
      <c r="K89" s="125"/>
      <c r="L89" s="97">
        <f>'State data for spotlight'!K37</f>
        <v>-4.1637443514235262E-3</v>
      </c>
      <c r="M89" s="98">
        <f>'State data for spotlight'!K37</f>
        <v>-4.1637443514235262E-3</v>
      </c>
      <c r="N89" s="97">
        <f>'State data for spotlight'!M37</f>
        <v>4.0441517484463452E-2</v>
      </c>
      <c r="O89" s="98">
        <f>'State data for spotlight'!M37</f>
        <v>4.0441517484463452E-2</v>
      </c>
      <c r="S89" s="127" t="s">
        <v>65</v>
      </c>
      <c r="T89" s="127"/>
      <c r="U89" s="127">
        <v>0</v>
      </c>
      <c r="V89" s="127">
        <v>0</v>
      </c>
      <c r="W89" s="127">
        <v>0</v>
      </c>
      <c r="X89" s="129">
        <v>32</v>
      </c>
      <c r="Y89" s="129">
        <v>41</v>
      </c>
      <c r="Z89" s="127"/>
      <c r="AA89" s="127"/>
      <c r="AB89" s="127"/>
      <c r="AC89" s="127"/>
      <c r="AD89" s="127"/>
      <c r="AE89" s="127"/>
      <c r="AF89" s="127"/>
    </row>
    <row r="90" spans="1:32" ht="15" customHeight="1" x14ac:dyDescent="0.25">
      <c r="A90" s="101" t="s">
        <v>13</v>
      </c>
      <c r="B90" s="100"/>
      <c r="C90" s="111" t="str">
        <f>'Table 13.16'!AA38</f>
        <v>109</v>
      </c>
      <c r="D90" s="97">
        <f>'Table 13.16'!AC38</f>
        <v>-0.12096774193548387</v>
      </c>
      <c r="E90" s="98">
        <f>'Table 13.16'!AC38</f>
        <v>-0.12096774193548387</v>
      </c>
      <c r="F90" s="97">
        <f>'Table 13.16'!AE38</f>
        <v>-5.2173913043478293E-2</v>
      </c>
      <c r="G90" s="98">
        <f>'Table 13.16'!AE38</f>
        <v>-5.2173913043478293E-2</v>
      </c>
      <c r="H90" s="112"/>
      <c r="I90" s="112"/>
      <c r="J90" s="125" t="str">
        <f>'State data for spotlight'!I38</f>
        <v>26,458</v>
      </c>
      <c r="K90" s="125"/>
      <c r="L90" s="97">
        <f>'State data for spotlight'!K38</f>
        <v>6.6467814099721911E-2</v>
      </c>
      <c r="M90" s="98">
        <f>'State data for spotlight'!K38</f>
        <v>6.6467814099721911E-2</v>
      </c>
      <c r="N90" s="97">
        <f>'State data for spotlight'!M38</f>
        <v>9.9210635646032497E-2</v>
      </c>
      <c r="O90" s="98">
        <f>'State data for spotlight'!M38</f>
        <v>9.9210635646032497E-2</v>
      </c>
      <c r="S90" s="127" t="s">
        <v>66</v>
      </c>
      <c r="T90" s="127"/>
      <c r="U90" s="127">
        <v>0</v>
      </c>
      <c r="V90" s="127">
        <v>0</v>
      </c>
      <c r="W90" s="127">
        <v>0</v>
      </c>
      <c r="X90" s="129">
        <v>34</v>
      </c>
      <c r="Y90" s="129">
        <v>32</v>
      </c>
      <c r="Z90" s="127"/>
      <c r="AA90" s="127"/>
      <c r="AB90" s="127"/>
      <c r="AC90" s="127"/>
      <c r="AD90" s="127"/>
      <c r="AE90" s="127"/>
      <c r="AF90" s="127"/>
    </row>
    <row r="91" spans="1:32" ht="15" customHeight="1" x14ac:dyDescent="0.25">
      <c r="A91" s="99" t="s">
        <v>93</v>
      </c>
      <c r="B91" s="100"/>
      <c r="C91" s="111" t="str">
        <f>'Table 13.16'!AA114</f>
        <v>51</v>
      </c>
      <c r="D91" s="97">
        <f>'Table 13.16'!AC114</f>
        <v>-1.9230769230769273E-2</v>
      </c>
      <c r="E91" s="98">
        <f>'Table 13.16'!AC114</f>
        <v>-1.9230769230769273E-2</v>
      </c>
      <c r="F91" s="97">
        <f>'Table 13.16'!AE114</f>
        <v>0.18604651162790709</v>
      </c>
      <c r="G91" s="98">
        <f>'Table 13.16'!AE114</f>
        <v>0.18604651162790709</v>
      </c>
      <c r="H91" s="112"/>
      <c r="I91" s="112"/>
      <c r="J91" s="123" t="str">
        <f>'State data for spotlight'!I55</f>
        <v>12,910</v>
      </c>
      <c r="K91" s="123"/>
      <c r="L91" s="97">
        <f>'State data for spotlight'!K55</f>
        <v>6.6677683219036554E-2</v>
      </c>
      <c r="M91" s="98">
        <f>'State data for spotlight'!K55</f>
        <v>6.6677683219036554E-2</v>
      </c>
      <c r="N91" s="97">
        <f>'State data for spotlight'!M55</f>
        <v>0.17203812982296873</v>
      </c>
      <c r="O91" s="98">
        <f>'State data for spotlight'!M55</f>
        <v>0.17203812982296873</v>
      </c>
      <c r="S91" s="127" t="s">
        <v>56</v>
      </c>
      <c r="T91" s="127"/>
      <c r="U91" s="127">
        <v>0</v>
      </c>
      <c r="V91" s="127">
        <v>0</v>
      </c>
      <c r="W91" s="127">
        <v>0</v>
      </c>
      <c r="X91" s="129">
        <v>391</v>
      </c>
      <c r="Y91" s="129">
        <v>384</v>
      </c>
      <c r="Z91" s="127"/>
      <c r="AA91" s="127"/>
      <c r="AB91" s="127"/>
      <c r="AC91" s="127"/>
      <c r="AD91" s="127"/>
      <c r="AE91" s="127"/>
      <c r="AF91" s="127"/>
    </row>
    <row r="92" spans="1:32" ht="15" customHeight="1" x14ac:dyDescent="0.25">
      <c r="A92" s="99" t="s">
        <v>94</v>
      </c>
      <c r="B92" s="100"/>
      <c r="C92" s="111" t="str">
        <f>'Table 13.16'!AA115</f>
        <v>58</v>
      </c>
      <c r="D92" s="97">
        <f>'Table 13.16'!AC115</f>
        <v>-0.12121212121212122</v>
      </c>
      <c r="E92" s="98">
        <f>'Table 13.16'!AC115</f>
        <v>-0.12121212121212122</v>
      </c>
      <c r="F92" s="97">
        <f>'Table 13.16'!AE115</f>
        <v>-0.23684210526315785</v>
      </c>
      <c r="G92" s="98">
        <f>'Table 13.16'!AE115</f>
        <v>-0.23684210526315785</v>
      </c>
      <c r="H92" s="112"/>
      <c r="I92" s="112"/>
      <c r="J92" s="123" t="str">
        <f>'State data for spotlight'!I56</f>
        <v>13,548</v>
      </c>
      <c r="K92" s="123"/>
      <c r="L92" s="97">
        <f>'State data for spotlight'!K56</f>
        <v>6.6267904926806231E-2</v>
      </c>
      <c r="M92" s="98">
        <f>'State data for spotlight'!K56</f>
        <v>6.6267904926806231E-2</v>
      </c>
      <c r="N92" s="97">
        <f>'State data for spotlight'!M56</f>
        <v>3.7763309076981999E-2</v>
      </c>
      <c r="O92" s="98">
        <f>'State data for spotlight'!M56</f>
        <v>3.7763309076981999E-2</v>
      </c>
      <c r="S92" s="127" t="s">
        <v>57</v>
      </c>
      <c r="T92" s="127"/>
      <c r="U92" s="127"/>
      <c r="V92" s="127"/>
      <c r="W92" s="127"/>
      <c r="X92" s="129"/>
      <c r="Y92" s="129"/>
      <c r="Z92" s="127"/>
      <c r="AA92" s="127"/>
      <c r="AB92" s="127"/>
      <c r="AC92" s="127"/>
      <c r="AD92" s="127"/>
      <c r="AE92" s="127"/>
      <c r="AF92" s="127"/>
    </row>
    <row r="93" spans="1:32" ht="15" customHeight="1" x14ac:dyDescent="0.25">
      <c r="A93" s="96" t="s">
        <v>117</v>
      </c>
      <c r="B93" s="96"/>
      <c r="C93" s="111" t="str">
        <f>'Table 13.16'!AA8</f>
        <v>$54,277</v>
      </c>
      <c r="D93" s="97">
        <f>'Table 13.16'!AC8</f>
        <v>0.1059116933922859</v>
      </c>
      <c r="E93" s="98">
        <f>'Table 13.16'!AC8</f>
        <v>0.1059116933922859</v>
      </c>
      <c r="F93" s="97">
        <f>'Table 13.16'!AE8</f>
        <v>0.1936065994123124</v>
      </c>
      <c r="G93" s="98">
        <f>'Table 13.16'!AE8</f>
        <v>0.1936065994123124</v>
      </c>
      <c r="H93" s="112"/>
      <c r="I93" s="112"/>
      <c r="J93" s="112"/>
      <c r="K93" s="111" t="str">
        <f>'State data for spotlight'!I8</f>
        <v>$47,367</v>
      </c>
      <c r="L93" s="97">
        <f>'State data for spotlight'!K8</f>
        <v>-1.4136789390726823E-2</v>
      </c>
      <c r="M93" s="98">
        <f>'State data for spotlight'!K8</f>
        <v>-1.4136789390726823E-2</v>
      </c>
      <c r="N93" s="97">
        <f>'State data for spotlight'!M8</f>
        <v>0.12722329311534719</v>
      </c>
      <c r="O93" s="98">
        <f>'State data for spotlight'!M8</f>
        <v>0.12722329311534719</v>
      </c>
      <c r="S93" s="127" t="s">
        <v>59</v>
      </c>
      <c r="T93" s="127"/>
      <c r="U93" s="127">
        <v>0</v>
      </c>
      <c r="V93" s="127">
        <v>0</v>
      </c>
      <c r="W93" s="127">
        <v>0</v>
      </c>
      <c r="X93" s="129">
        <v>28</v>
      </c>
      <c r="Y93" s="129">
        <v>27</v>
      </c>
      <c r="Z93" s="127"/>
      <c r="AA93" s="127"/>
      <c r="AB93" s="127"/>
      <c r="AC93" s="127"/>
      <c r="AD93" s="127"/>
      <c r="AE93" s="127"/>
      <c r="AF93" s="127"/>
    </row>
    <row r="94" spans="1:32" ht="15" customHeight="1" x14ac:dyDescent="0.25">
      <c r="A94" s="96" t="s">
        <v>9</v>
      </c>
      <c r="B94" s="96"/>
      <c r="C94" s="111" t="str">
        <f>'Table 13.16'!AA9</f>
        <v>$46.9 mil</v>
      </c>
      <c r="D94" s="97">
        <f>'Table 13.16'!AC9</f>
        <v>2.0944604750839257E-2</v>
      </c>
      <c r="E94" s="98">
        <f>'Table 13.16'!AC9</f>
        <v>2.0944604750839257E-2</v>
      </c>
      <c r="F94" s="97">
        <f>'Table 13.16'!AE9</f>
        <v>0.23691653176497307</v>
      </c>
      <c r="G94" s="98">
        <f>'Table 13.16'!AE9</f>
        <v>0.23691653176497307</v>
      </c>
      <c r="H94" s="112"/>
      <c r="I94" s="112"/>
      <c r="J94" s="112"/>
      <c r="K94" s="111" t="str">
        <f>'State data for spotlight'!I9</f>
        <v>$8.9 bil</v>
      </c>
      <c r="L94" s="97">
        <f>'State data for spotlight'!K9</f>
        <v>8.9265333025223548E-3</v>
      </c>
      <c r="M94" s="98">
        <f>'State data for spotlight'!K9</f>
        <v>8.9265333025223548E-3</v>
      </c>
      <c r="N94" s="97">
        <f>'State data for spotlight'!M9</f>
        <v>0.24800968989819316</v>
      </c>
      <c r="O94" s="98">
        <f>'State data for spotlight'!M9</f>
        <v>0.24800968989819316</v>
      </c>
      <c r="S94" s="127" t="s">
        <v>60</v>
      </c>
      <c r="T94" s="127"/>
      <c r="U94" s="127">
        <v>0</v>
      </c>
      <c r="V94" s="127">
        <v>0</v>
      </c>
      <c r="W94" s="127">
        <v>0</v>
      </c>
      <c r="X94" s="129">
        <v>35</v>
      </c>
      <c r="Y94" s="129">
        <v>54</v>
      </c>
      <c r="Z94" s="127"/>
      <c r="AA94" s="127"/>
      <c r="AB94" s="127"/>
      <c r="AC94" s="127"/>
      <c r="AD94" s="127"/>
      <c r="AE94" s="127"/>
      <c r="AF94" s="127"/>
    </row>
    <row r="95" spans="1:32" ht="15" customHeight="1" x14ac:dyDescent="0.25">
      <c r="S95" s="127" t="s">
        <v>61</v>
      </c>
      <c r="T95" s="127"/>
      <c r="U95" s="127">
        <v>0</v>
      </c>
      <c r="V95" s="127">
        <v>0</v>
      </c>
      <c r="W95" s="127">
        <v>0</v>
      </c>
      <c r="X95" s="129">
        <v>7</v>
      </c>
      <c r="Y95" s="129">
        <v>8</v>
      </c>
      <c r="Z95" s="127"/>
      <c r="AA95" s="127"/>
      <c r="AB95" s="127"/>
      <c r="AC95" s="127"/>
      <c r="AD95" s="127"/>
      <c r="AE95" s="127"/>
      <c r="AF95" s="127"/>
    </row>
    <row r="96" spans="1:32" ht="15" customHeight="1" x14ac:dyDescent="0.25">
      <c r="A96" s="27" t="s">
        <v>118</v>
      </c>
      <c r="S96" s="127" t="s">
        <v>62</v>
      </c>
      <c r="T96" s="127"/>
      <c r="U96" s="127">
        <v>0</v>
      </c>
      <c r="V96" s="127">
        <v>0</v>
      </c>
      <c r="W96" s="127">
        <v>0</v>
      </c>
      <c r="X96" s="129">
        <v>52</v>
      </c>
      <c r="Y96" s="129">
        <v>68</v>
      </c>
      <c r="Z96" s="127"/>
      <c r="AA96" s="127"/>
      <c r="AB96" s="127"/>
      <c r="AC96" s="127"/>
      <c r="AD96" s="127"/>
      <c r="AE96" s="127"/>
      <c r="AF96" s="127"/>
    </row>
    <row r="97" spans="1:32" ht="15" customHeight="1" x14ac:dyDescent="0.25">
      <c r="A97" s="110" t="s">
        <v>106</v>
      </c>
      <c r="S97" s="127" t="s">
        <v>63</v>
      </c>
      <c r="T97" s="127"/>
      <c r="U97" s="127">
        <v>0</v>
      </c>
      <c r="V97" s="127">
        <v>0</v>
      </c>
      <c r="W97" s="127">
        <v>0</v>
      </c>
      <c r="X97" s="129">
        <v>47</v>
      </c>
      <c r="Y97" s="129">
        <v>45</v>
      </c>
      <c r="Z97" s="127"/>
      <c r="AA97" s="127"/>
      <c r="AB97" s="127"/>
      <c r="AC97" s="127"/>
      <c r="AD97" s="127"/>
      <c r="AE97" s="127"/>
      <c r="AF97" s="127"/>
    </row>
    <row r="98" spans="1:32" ht="15" customHeight="1" x14ac:dyDescent="0.25">
      <c r="S98" s="127" t="s">
        <v>64</v>
      </c>
      <c r="T98" s="127"/>
      <c r="U98" s="127">
        <v>0</v>
      </c>
      <c r="V98" s="127">
        <v>0</v>
      </c>
      <c r="W98" s="127">
        <v>0</v>
      </c>
      <c r="X98" s="129">
        <v>31</v>
      </c>
      <c r="Y98" s="129">
        <v>22</v>
      </c>
      <c r="Z98" s="127"/>
      <c r="AA98" s="127"/>
      <c r="AB98" s="127"/>
      <c r="AC98" s="127"/>
      <c r="AD98" s="127"/>
      <c r="AE98" s="127"/>
      <c r="AF98" s="127"/>
    </row>
    <row r="99" spans="1:32" ht="15" customHeight="1" x14ac:dyDescent="0.25">
      <c r="S99" s="127" t="s">
        <v>65</v>
      </c>
      <c r="T99" s="127"/>
      <c r="U99" s="127">
        <v>0</v>
      </c>
      <c r="V99" s="127">
        <v>0</v>
      </c>
      <c r="W99" s="127">
        <v>0</v>
      </c>
      <c r="X99" s="129">
        <v>6</v>
      </c>
      <c r="Y99" s="129">
        <v>8</v>
      </c>
      <c r="Z99" s="127"/>
      <c r="AA99" s="127"/>
      <c r="AB99" s="127"/>
      <c r="AC99" s="127"/>
      <c r="AD99" s="127"/>
      <c r="AE99" s="127"/>
      <c r="AF99" s="127"/>
    </row>
    <row r="100" spans="1:32" x14ac:dyDescent="0.25">
      <c r="A100" s="28"/>
      <c r="S100" s="127" t="s">
        <v>66</v>
      </c>
      <c r="T100" s="127"/>
      <c r="U100" s="127">
        <v>0</v>
      </c>
      <c r="V100" s="127">
        <v>0</v>
      </c>
      <c r="W100" s="127">
        <v>0</v>
      </c>
      <c r="X100" s="129">
        <v>27</v>
      </c>
      <c r="Y100" s="129">
        <v>32</v>
      </c>
      <c r="Z100" s="127"/>
      <c r="AA100" s="127"/>
      <c r="AB100" s="127"/>
      <c r="AC100" s="127"/>
      <c r="AD100" s="127"/>
      <c r="AE100" s="127"/>
      <c r="AF100" s="127"/>
    </row>
    <row r="101" spans="1:32" x14ac:dyDescent="0.25">
      <c r="S101" s="127" t="s">
        <v>56</v>
      </c>
      <c r="T101" s="127"/>
      <c r="U101" s="127">
        <v>0</v>
      </c>
      <c r="V101" s="127">
        <v>0</v>
      </c>
      <c r="W101" s="127">
        <v>0</v>
      </c>
      <c r="X101" s="129">
        <v>304</v>
      </c>
      <c r="Y101" s="129">
        <v>306</v>
      </c>
      <c r="Z101" s="127"/>
      <c r="AA101" s="127"/>
      <c r="AB101" s="127"/>
      <c r="AC101" s="127"/>
      <c r="AD101" s="127"/>
      <c r="AE101" s="127"/>
      <c r="AF101" s="127"/>
    </row>
    <row r="102" spans="1:32" x14ac:dyDescent="0.25">
      <c r="A102" s="29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</row>
    <row r="103" spans="1:32" x14ac:dyDescent="0.25">
      <c r="A103" s="30"/>
      <c r="S103" s="127" t="s">
        <v>16</v>
      </c>
      <c r="T103" s="127"/>
      <c r="U103" s="127" t="s">
        <v>68</v>
      </c>
      <c r="V103" s="127" t="s">
        <v>69</v>
      </c>
      <c r="W103" s="127" t="s">
        <v>70</v>
      </c>
      <c r="X103" s="127" t="s">
        <v>67</v>
      </c>
      <c r="Y103" s="127" t="s">
        <v>105</v>
      </c>
      <c r="Z103" s="127"/>
      <c r="AA103" s="127" t="s">
        <v>27</v>
      </c>
      <c r="AB103" s="127"/>
      <c r="AC103" s="127" t="s">
        <v>35</v>
      </c>
      <c r="AD103" s="127"/>
      <c r="AE103" s="127" t="s">
        <v>27</v>
      </c>
      <c r="AF103" s="127"/>
    </row>
    <row r="104" spans="1:32" x14ac:dyDescent="0.25">
      <c r="S104" s="127" t="s">
        <v>17</v>
      </c>
      <c r="T104" s="127"/>
      <c r="U104" s="127">
        <v>0</v>
      </c>
      <c r="V104" s="127">
        <v>0</v>
      </c>
      <c r="W104" s="127">
        <v>0</v>
      </c>
      <c r="X104" s="127">
        <v>585</v>
      </c>
      <c r="Y104" s="127">
        <v>602</v>
      </c>
      <c r="Z104" s="127"/>
      <c r="AA104" s="127" t="str">
        <f>TEXT(Y104,"###,###")</f>
        <v>602</v>
      </c>
      <c r="AB104" s="127"/>
      <c r="AC104" s="127">
        <f>Y104/($Y$4)*100</f>
        <v>60.99290780141844</v>
      </c>
      <c r="AD104" s="127"/>
      <c r="AE104" s="127"/>
      <c r="AF104" s="127"/>
    </row>
    <row r="105" spans="1:32" x14ac:dyDescent="0.25">
      <c r="S105" s="127" t="s">
        <v>20</v>
      </c>
      <c r="T105" s="127"/>
      <c r="U105" s="127">
        <v>0</v>
      </c>
      <c r="V105" s="127">
        <v>0</v>
      </c>
      <c r="W105" s="127">
        <v>0</v>
      </c>
      <c r="X105" s="127">
        <v>358</v>
      </c>
      <c r="Y105" s="127">
        <v>325</v>
      </c>
      <c r="Z105" s="127"/>
      <c r="AA105" s="127" t="str">
        <f>TEXT(Y105,"###,###")</f>
        <v>325</v>
      </c>
      <c r="AB105" s="127"/>
      <c r="AC105" s="127">
        <f>Y105/($Y$4)*100</f>
        <v>32.928064842958463</v>
      </c>
      <c r="AD105" s="127"/>
      <c r="AE105" s="127"/>
      <c r="AF105" s="127"/>
    </row>
    <row r="106" spans="1:32" x14ac:dyDescent="0.25">
      <c r="S106" s="127" t="s">
        <v>56</v>
      </c>
      <c r="T106" s="127"/>
      <c r="U106" s="127">
        <v>0</v>
      </c>
      <c r="V106" s="127">
        <v>0</v>
      </c>
      <c r="W106" s="127">
        <v>0</v>
      </c>
      <c r="X106" s="127">
        <v>943</v>
      </c>
      <c r="Y106" s="127">
        <v>927</v>
      </c>
      <c r="Z106" s="127"/>
      <c r="AA106" s="127"/>
      <c r="AB106" s="127"/>
      <c r="AC106" s="127"/>
      <c r="AD106" s="127"/>
      <c r="AE106" s="127"/>
      <c r="AF106" s="127"/>
    </row>
    <row r="107" spans="1:32" x14ac:dyDescent="0.25">
      <c r="S107" s="127" t="s">
        <v>21</v>
      </c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</row>
    <row r="108" spans="1:32" x14ac:dyDescent="0.25">
      <c r="S108" s="127" t="s">
        <v>22</v>
      </c>
      <c r="T108" s="127"/>
      <c r="U108" s="127">
        <v>0</v>
      </c>
      <c r="V108" s="127">
        <v>0</v>
      </c>
      <c r="W108" s="127">
        <v>0</v>
      </c>
      <c r="X108" s="127">
        <v>32</v>
      </c>
      <c r="Y108" s="127">
        <v>26</v>
      </c>
      <c r="Z108" s="127"/>
      <c r="AA108" s="127" t="str">
        <f>TEXT(Y108,"###,###")</f>
        <v>26</v>
      </c>
      <c r="AB108" s="127"/>
      <c r="AC108" s="127">
        <f>Y108/($Y$4)*100</f>
        <v>2.6342451874366768</v>
      </c>
      <c r="AD108" s="127"/>
      <c r="AE108" s="127"/>
      <c r="AF108" s="127"/>
    </row>
    <row r="109" spans="1:32" x14ac:dyDescent="0.25">
      <c r="S109" s="127" t="s">
        <v>23</v>
      </c>
      <c r="T109" s="127"/>
      <c r="U109" s="127">
        <v>0</v>
      </c>
      <c r="V109" s="127">
        <v>0</v>
      </c>
      <c r="W109" s="127">
        <v>0</v>
      </c>
      <c r="X109" s="127">
        <v>104</v>
      </c>
      <c r="Y109" s="127">
        <v>104</v>
      </c>
      <c r="Z109" s="127"/>
      <c r="AA109" s="127" t="str">
        <f>TEXT(Y109,"###,###")</f>
        <v>104</v>
      </c>
      <c r="AB109" s="127"/>
      <c r="AC109" s="127">
        <f t="shared" ref="AC109:AC111" si="3">Y109/($Y$4)*100</f>
        <v>10.536980749746707</v>
      </c>
      <c r="AD109" s="127"/>
      <c r="AE109" s="127"/>
      <c r="AF109" s="127"/>
    </row>
    <row r="110" spans="1:32" x14ac:dyDescent="0.25">
      <c r="S110" s="127" t="s">
        <v>24</v>
      </c>
      <c r="T110" s="127"/>
      <c r="U110" s="127">
        <v>0</v>
      </c>
      <c r="V110" s="127">
        <v>0</v>
      </c>
      <c r="W110" s="127">
        <v>0</v>
      </c>
      <c r="X110" s="127">
        <v>313</v>
      </c>
      <c r="Y110" s="127">
        <v>313</v>
      </c>
      <c r="Z110" s="127"/>
      <c r="AA110" s="127" t="str">
        <f>TEXT(Y110,"###,###")</f>
        <v>313</v>
      </c>
      <c r="AB110" s="127"/>
      <c r="AC110" s="127">
        <f t="shared" si="3"/>
        <v>31.712259371833838</v>
      </c>
      <c r="AD110" s="127"/>
      <c r="AE110" s="127"/>
      <c r="AF110" s="127"/>
    </row>
    <row r="111" spans="1:32" x14ac:dyDescent="0.25">
      <c r="S111" s="127" t="s">
        <v>25</v>
      </c>
      <c r="T111" s="127"/>
      <c r="U111" s="127">
        <v>0</v>
      </c>
      <c r="V111" s="127">
        <v>0</v>
      </c>
      <c r="W111" s="127">
        <v>0</v>
      </c>
      <c r="X111" s="127">
        <v>497</v>
      </c>
      <c r="Y111" s="127">
        <v>484</v>
      </c>
      <c r="Z111" s="127"/>
      <c r="AA111" s="127" t="str">
        <f>TEXT(Y111,"###,###")</f>
        <v>484</v>
      </c>
      <c r="AB111" s="127"/>
      <c r="AC111" s="127">
        <f t="shared" si="3"/>
        <v>49.037487335359678</v>
      </c>
      <c r="AD111" s="127"/>
      <c r="AE111" s="127"/>
      <c r="AF111" s="127"/>
    </row>
    <row r="112" spans="1:32" x14ac:dyDescent="0.25">
      <c r="S112" s="127" t="s">
        <v>56</v>
      </c>
      <c r="T112" s="127"/>
      <c r="U112" s="127">
        <v>0</v>
      </c>
      <c r="V112" s="127">
        <v>0</v>
      </c>
      <c r="W112" s="127">
        <v>0</v>
      </c>
      <c r="X112" s="127">
        <v>977</v>
      </c>
      <c r="Y112" s="127">
        <v>987</v>
      </c>
      <c r="Z112" s="127"/>
      <c r="AA112" s="127"/>
      <c r="AB112" s="127"/>
      <c r="AC112" s="127"/>
      <c r="AD112" s="127"/>
      <c r="AE112" s="127"/>
      <c r="AF112" s="127"/>
    </row>
    <row r="113" spans="19:32" x14ac:dyDescent="0.25">
      <c r="S113" s="127"/>
      <c r="T113" s="127"/>
      <c r="U113" s="127"/>
      <c r="V113" s="127"/>
      <c r="W113" s="127"/>
      <c r="X113" s="127"/>
      <c r="Y113" s="127"/>
      <c r="Z113" s="127"/>
      <c r="AA113" s="127" t="s">
        <v>27</v>
      </c>
      <c r="AB113" s="127"/>
      <c r="AC113" s="127" t="s">
        <v>28</v>
      </c>
      <c r="AD113" s="127"/>
      <c r="AE113" s="127" t="s">
        <v>29</v>
      </c>
      <c r="AF113" s="127"/>
    </row>
    <row r="114" spans="19:32" x14ac:dyDescent="0.25">
      <c r="S114" s="127" t="s">
        <v>103</v>
      </c>
      <c r="T114" s="127">
        <v>43</v>
      </c>
      <c r="U114" s="127">
        <v>65</v>
      </c>
      <c r="V114" s="127">
        <v>47</v>
      </c>
      <c r="W114" s="127">
        <v>53</v>
      </c>
      <c r="X114" s="127">
        <v>52</v>
      </c>
      <c r="Y114" s="127">
        <v>51</v>
      </c>
      <c r="Z114" s="127"/>
      <c r="AA114" s="127" t="str">
        <f>TEXT(Y114,"###,###")</f>
        <v>51</v>
      </c>
      <c r="AB114" s="127"/>
      <c r="AC114" s="127">
        <f>Y114/X114-1</f>
        <v>-1.9230769230769273E-2</v>
      </c>
      <c r="AD114" s="127"/>
      <c r="AE114" s="127">
        <f>Y114/T114-1</f>
        <v>0.18604651162790709</v>
      </c>
      <c r="AF114" s="127"/>
    </row>
    <row r="115" spans="19:32" x14ac:dyDescent="0.25">
      <c r="S115" s="127" t="s">
        <v>104</v>
      </c>
      <c r="T115" s="127">
        <v>76</v>
      </c>
      <c r="U115" s="127">
        <v>67</v>
      </c>
      <c r="V115" s="127">
        <v>55</v>
      </c>
      <c r="W115" s="127">
        <v>55</v>
      </c>
      <c r="X115" s="127">
        <v>66</v>
      </c>
      <c r="Y115" s="127">
        <v>58</v>
      </c>
      <c r="Z115" s="127"/>
      <c r="AA115" s="127" t="str">
        <f>TEXT(Y115,"###,###")</f>
        <v>58</v>
      </c>
      <c r="AB115" s="127"/>
      <c r="AC115" s="127">
        <f>Y115/X115-1</f>
        <v>-0.12121212121212122</v>
      </c>
      <c r="AD115" s="127"/>
      <c r="AE115" s="127">
        <f>Y115/T115-1</f>
        <v>-0.23684210526315785</v>
      </c>
      <c r="AF115" s="127"/>
    </row>
    <row r="116" spans="19:32" x14ac:dyDescent="0.25">
      <c r="S116" s="127" t="s">
        <v>56</v>
      </c>
      <c r="T116" s="127">
        <v>119</v>
      </c>
      <c r="U116" s="127">
        <v>132</v>
      </c>
      <c r="V116" s="127">
        <v>102</v>
      </c>
      <c r="W116" s="127">
        <v>108</v>
      </c>
      <c r="X116" s="127">
        <v>118</v>
      </c>
      <c r="Y116" s="127">
        <v>109</v>
      </c>
      <c r="Z116" s="127"/>
      <c r="AA116" s="127"/>
      <c r="AB116" s="127"/>
      <c r="AC116" s="127"/>
      <c r="AD116" s="127"/>
      <c r="AE116" s="127"/>
      <c r="AF116" s="127"/>
    </row>
    <row r="117" spans="19:32" x14ac:dyDescent="0.25"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</row>
    <row r="118" spans="19:32" x14ac:dyDescent="0.25">
      <c r="S118" s="127" t="s">
        <v>119</v>
      </c>
      <c r="T118" s="127"/>
      <c r="U118" s="127">
        <v>34.14</v>
      </c>
      <c r="V118" s="127">
        <v>40.14</v>
      </c>
      <c r="W118" s="127">
        <v>37.06</v>
      </c>
      <c r="X118" s="127">
        <v>41.66</v>
      </c>
      <c r="Y118" s="127">
        <v>39.08</v>
      </c>
      <c r="Z118" s="127"/>
      <c r="AA118" s="127" t="str">
        <f>TEXT(Y118,"##.0")</f>
        <v>39.1</v>
      </c>
      <c r="AB118" s="127"/>
      <c r="AC118" s="127"/>
      <c r="AD118" s="127"/>
      <c r="AE118" s="127"/>
      <c r="AF118" s="127"/>
    </row>
    <row r="119" spans="19:32" x14ac:dyDescent="0.25"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</row>
    <row r="120" spans="19:32" x14ac:dyDescent="0.25">
      <c r="S120" s="127" t="s">
        <v>120</v>
      </c>
      <c r="T120" s="127"/>
      <c r="U120" s="127">
        <v>612</v>
      </c>
      <c r="V120" s="127">
        <v>627</v>
      </c>
      <c r="W120" s="127">
        <v>634</v>
      </c>
      <c r="X120" s="127">
        <v>669</v>
      </c>
      <c r="Y120" s="127">
        <v>663</v>
      </c>
      <c r="Z120" s="127"/>
      <c r="AA120" s="127" t="str">
        <f>TEXT(Y120,"###,###")</f>
        <v>663</v>
      </c>
      <c r="AB120" s="127"/>
      <c r="AC120" s="127"/>
      <c r="AD120" s="127"/>
      <c r="AE120" s="127"/>
      <c r="AF120" s="127"/>
    </row>
    <row r="121" spans="19:32" x14ac:dyDescent="0.25">
      <c r="S121" s="127" t="s">
        <v>121</v>
      </c>
      <c r="T121" s="127"/>
      <c r="U121" s="127">
        <v>10</v>
      </c>
      <c r="V121" s="127">
        <v>15</v>
      </c>
      <c r="W121" s="127">
        <v>7</v>
      </c>
      <c r="X121" s="127">
        <v>9</v>
      </c>
      <c r="Y121" s="127">
        <v>0</v>
      </c>
      <c r="Z121" s="127"/>
      <c r="AA121" s="127" t="str">
        <f t="shared" ref="AA121:AA128" si="4">TEXT(Y121,"###,###")</f>
        <v/>
      </c>
      <c r="AB121" s="127"/>
      <c r="AC121" s="127"/>
      <c r="AD121" s="127"/>
      <c r="AE121" s="127"/>
      <c r="AF121" s="127"/>
    </row>
    <row r="122" spans="19:32" x14ac:dyDescent="0.25">
      <c r="S122" s="127" t="s">
        <v>122</v>
      </c>
      <c r="T122" s="127"/>
      <c r="U122" s="127">
        <v>20</v>
      </c>
      <c r="V122" s="127">
        <v>10</v>
      </c>
      <c r="W122" s="127">
        <v>20</v>
      </c>
      <c r="X122" s="127">
        <v>22</v>
      </c>
      <c r="Y122" s="127">
        <v>22</v>
      </c>
      <c r="Z122" s="127"/>
      <c r="AA122" s="127" t="str">
        <f t="shared" si="4"/>
        <v>22</v>
      </c>
      <c r="AB122" s="127"/>
      <c r="AC122" s="127"/>
      <c r="AD122" s="127"/>
      <c r="AE122" s="127"/>
      <c r="AF122" s="127"/>
    </row>
    <row r="123" spans="19:32" x14ac:dyDescent="0.25">
      <c r="S123" s="127"/>
      <c r="T123" s="127"/>
      <c r="U123" s="127"/>
      <c r="V123" s="127"/>
      <c r="W123" s="127"/>
      <c r="X123" s="127"/>
      <c r="Y123" s="127"/>
      <c r="Z123" s="127"/>
      <c r="AA123" s="127" t="s">
        <v>27</v>
      </c>
      <c r="AB123" s="127"/>
      <c r="AC123" s="127" t="s">
        <v>35</v>
      </c>
      <c r="AD123" s="127"/>
      <c r="AE123" s="127" t="s">
        <v>27</v>
      </c>
      <c r="AF123" s="127"/>
    </row>
    <row r="124" spans="19:32" x14ac:dyDescent="0.25">
      <c r="S124" s="127" t="s">
        <v>123</v>
      </c>
      <c r="T124" s="127"/>
      <c r="U124" s="127">
        <v>632</v>
      </c>
      <c r="V124" s="127">
        <v>637</v>
      </c>
      <c r="W124" s="127">
        <v>654</v>
      </c>
      <c r="X124" s="127">
        <v>691</v>
      </c>
      <c r="Y124" s="127">
        <v>685</v>
      </c>
      <c r="Z124" s="127"/>
      <c r="AA124" s="127" t="str">
        <f t="shared" si="4"/>
        <v>685</v>
      </c>
      <c r="AB124" s="127"/>
      <c r="AC124" s="127">
        <f>Y124/$Y$7*100</f>
        <v>99.275362318840578</v>
      </c>
      <c r="AD124" s="127"/>
      <c r="AE124" s="127"/>
      <c r="AF124" s="127"/>
    </row>
    <row r="125" spans="19:32" x14ac:dyDescent="0.25">
      <c r="S125" s="127" t="s">
        <v>124</v>
      </c>
      <c r="T125" s="127"/>
      <c r="U125" s="127">
        <v>30</v>
      </c>
      <c r="V125" s="127">
        <v>25</v>
      </c>
      <c r="W125" s="127">
        <v>27</v>
      </c>
      <c r="X125" s="127">
        <v>31</v>
      </c>
      <c r="Y125" s="127">
        <v>22</v>
      </c>
      <c r="Z125" s="127"/>
      <c r="AA125" s="127" t="str">
        <f t="shared" si="4"/>
        <v>22</v>
      </c>
      <c r="AB125" s="127"/>
      <c r="AC125" s="127">
        <f>Y125/$Y$7*100</f>
        <v>3.1884057971014492</v>
      </c>
      <c r="AD125" s="127"/>
      <c r="AE125" s="127"/>
      <c r="AF125" s="127"/>
    </row>
    <row r="126" spans="19:32" x14ac:dyDescent="0.25"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</row>
    <row r="127" spans="19:32" x14ac:dyDescent="0.25">
      <c r="S127" s="127" t="s">
        <v>125</v>
      </c>
      <c r="T127" s="127"/>
      <c r="U127" s="127">
        <v>360</v>
      </c>
      <c r="V127" s="127">
        <v>363</v>
      </c>
      <c r="W127" s="127">
        <v>387</v>
      </c>
      <c r="X127" s="127">
        <v>392</v>
      </c>
      <c r="Y127" s="127">
        <v>384</v>
      </c>
      <c r="Z127" s="127"/>
      <c r="AA127" s="127" t="str">
        <f t="shared" si="4"/>
        <v>384</v>
      </c>
      <c r="AB127" s="127"/>
      <c r="AC127" s="127">
        <f>Y127/$Y$7*100</f>
        <v>55.652173913043477</v>
      </c>
      <c r="AD127" s="127"/>
      <c r="AE127" s="127"/>
      <c r="AF127" s="127"/>
    </row>
    <row r="128" spans="19:32" x14ac:dyDescent="0.25">
      <c r="S128" s="127" t="s">
        <v>126</v>
      </c>
      <c r="T128" s="127"/>
      <c r="U128" s="127">
        <v>285</v>
      </c>
      <c r="V128" s="127">
        <v>289</v>
      </c>
      <c r="W128" s="127">
        <v>277</v>
      </c>
      <c r="X128" s="127">
        <v>300</v>
      </c>
      <c r="Y128" s="127">
        <v>306</v>
      </c>
      <c r="Z128" s="127"/>
      <c r="AA128" s="127" t="str">
        <f t="shared" si="4"/>
        <v>306</v>
      </c>
      <c r="AB128" s="127"/>
      <c r="AC128" s="127">
        <f>Y128/$Y$7*100</f>
        <v>44.347826086956523</v>
      </c>
      <c r="AD128" s="127"/>
      <c r="AE128" s="127"/>
      <c r="AF128" s="127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782F256-7DF6-425D-B359-D313AB027BF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60B59DEB-9E79-4CC2-96F7-F712180AB9C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71471EB5-2AB6-48B0-979F-2CC82B99DBC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377712D5-5E6D-4FF8-9375-17AC0B3313D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8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14" customWidth="1"/>
    <col min="2" max="2" width="12.42578125" style="114" customWidth="1"/>
    <col min="3" max="3" width="11.7109375" style="114" customWidth="1"/>
    <col min="4" max="4" width="6.7109375" style="114" customWidth="1"/>
    <col min="5" max="5" width="5" style="114" customWidth="1"/>
    <col min="6" max="6" width="6.28515625" style="114" customWidth="1"/>
    <col min="7" max="8" width="4.28515625" style="114" customWidth="1"/>
    <col min="9" max="9" width="2.85546875" style="114" customWidth="1"/>
    <col min="10" max="10" width="5.28515625" style="114" bestFit="1" customWidth="1"/>
    <col min="11" max="11" width="3.7109375" style="114" customWidth="1"/>
    <col min="12" max="12" width="6" style="114" customWidth="1"/>
    <col min="13" max="13" width="3.85546875" style="114" customWidth="1"/>
    <col min="14" max="14" width="6" style="114" customWidth="1"/>
    <col min="15" max="15" width="4.7109375" style="114" customWidth="1"/>
    <col min="16" max="16" width="3.85546875" style="114" customWidth="1"/>
    <col min="17" max="18" width="6.140625" style="114" customWidth="1"/>
    <col min="19" max="19" width="43.140625" style="114" bestFit="1" customWidth="1"/>
    <col min="20" max="22" width="12.7109375" style="114" customWidth="1"/>
    <col min="23" max="25" width="12.7109375" style="114" bestFit="1" customWidth="1"/>
    <col min="26" max="26" width="4" style="114" customWidth="1"/>
    <col min="27" max="27" width="11.5703125" style="114" bestFit="1" customWidth="1"/>
    <col min="28" max="28" width="4.140625" style="114" customWidth="1"/>
    <col min="29" max="29" width="11.5703125" style="114" bestFit="1" customWidth="1"/>
    <col min="30" max="30" width="4.42578125" style="114" customWidth="1"/>
    <col min="31" max="31" width="10.28515625" style="114" bestFit="1" customWidth="1"/>
    <col min="32" max="32" width="4.85546875" style="114" customWidth="1"/>
    <col min="33" max="16384" width="9.140625" style="114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7" t="str">
        <f>U3</f>
        <v>West Daly</v>
      </c>
      <c r="T1" s="127"/>
      <c r="U1" s="127"/>
      <c r="V1" s="127"/>
      <c r="W1" s="127"/>
      <c r="X1" s="127"/>
      <c r="Y1" s="127" t="str">
        <f>Y3</f>
        <v>13.17</v>
      </c>
      <c r="Z1" s="127"/>
      <c r="AA1" s="127"/>
      <c r="AB1" s="127"/>
      <c r="AC1" s="127"/>
      <c r="AD1" s="127"/>
      <c r="AE1" s="127"/>
      <c r="AF1" s="127"/>
    </row>
    <row r="2" spans="1:32" ht="19.5" customHeight="1" x14ac:dyDescent="0.3">
      <c r="A2" s="31" t="str">
        <f>"6160.0 "&amp;'State data for spotlight'!$C$3&amp;" Jobs in Australia Spotlights by LGA"</f>
        <v>6160.0 Northern Territory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7"/>
      <c r="T2" s="127" t="s">
        <v>115</v>
      </c>
      <c r="U2" s="127" t="s">
        <v>68</v>
      </c>
      <c r="V2" s="127" t="s">
        <v>69</v>
      </c>
      <c r="W2" s="127" t="s">
        <v>70</v>
      </c>
      <c r="X2" s="127" t="s">
        <v>67</v>
      </c>
      <c r="Y2" s="127" t="s">
        <v>105</v>
      </c>
      <c r="Z2" s="127"/>
      <c r="AA2" s="128" t="s">
        <v>105</v>
      </c>
      <c r="AB2" s="128"/>
      <c r="AC2" s="128"/>
      <c r="AD2" s="128"/>
      <c r="AE2" s="128"/>
      <c r="AF2" s="127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7"/>
      <c r="T3" s="127"/>
      <c r="U3" s="127" t="s">
        <v>146</v>
      </c>
      <c r="V3" s="127"/>
      <c r="W3" s="127"/>
      <c r="X3" s="127"/>
      <c r="Y3" s="127" t="s">
        <v>163</v>
      </c>
      <c r="Z3" s="127"/>
      <c r="AA3" s="127" t="s">
        <v>27</v>
      </c>
      <c r="AB3" s="127"/>
      <c r="AC3" s="127" t="s">
        <v>28</v>
      </c>
      <c r="AD3" s="127"/>
      <c r="AE3" s="127" t="s">
        <v>112</v>
      </c>
      <c r="AF3" s="127"/>
    </row>
    <row r="4" spans="1:32" ht="15" customHeight="1" x14ac:dyDescent="0.25">
      <c r="A4" s="36" t="str">
        <f>"Table "&amp;'Table 13.17'!$Y$3&amp;" "&amp;'Table 13.17'!$U$3&amp;", "&amp;'State data for spotlight'!$C$3&amp;", "&amp;'Table 13.17'!$Y$2</f>
        <v>Table 13.17 West Daly, Northern Territory,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7" t="s">
        <v>30</v>
      </c>
      <c r="T4" s="129">
        <v>549</v>
      </c>
      <c r="U4" s="129">
        <v>605</v>
      </c>
      <c r="V4" s="129">
        <v>608</v>
      </c>
      <c r="W4" s="129">
        <v>509</v>
      </c>
      <c r="X4" s="129">
        <v>563</v>
      </c>
      <c r="Y4" s="129">
        <v>688</v>
      </c>
      <c r="Z4" s="127"/>
      <c r="AA4" s="127" t="str">
        <f>TEXT(Y4,"###,###")</f>
        <v>688</v>
      </c>
      <c r="AB4" s="127"/>
      <c r="AC4" s="127">
        <f t="shared" ref="AC4:AC9" si="0">Y4/X4-1</f>
        <v>0.22202486678507993</v>
      </c>
      <c r="AD4" s="127"/>
      <c r="AE4" s="127">
        <f>Y4/T4-1</f>
        <v>0.25318761384335153</v>
      </c>
      <c r="AF4" s="127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7" t="s">
        <v>93</v>
      </c>
      <c r="T5" s="129">
        <v>283</v>
      </c>
      <c r="U5" s="129">
        <v>313</v>
      </c>
      <c r="V5" s="129">
        <v>288</v>
      </c>
      <c r="W5" s="129">
        <v>237</v>
      </c>
      <c r="X5" s="129">
        <v>250</v>
      </c>
      <c r="Y5" s="129">
        <v>319</v>
      </c>
      <c r="Z5" s="127"/>
      <c r="AA5" s="127" t="str">
        <f>TEXT(Y5,"###,###")</f>
        <v>319</v>
      </c>
      <c r="AB5" s="127"/>
      <c r="AC5" s="127">
        <f t="shared" si="0"/>
        <v>0.27600000000000002</v>
      </c>
      <c r="AD5" s="127"/>
      <c r="AE5" s="127">
        <f t="shared" ref="AE5:AE9" si="1">Y5/T5-1</f>
        <v>0.12720848056537104</v>
      </c>
      <c r="AF5" s="127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7" t="s">
        <v>94</v>
      </c>
      <c r="T6" s="129">
        <v>271</v>
      </c>
      <c r="U6" s="129">
        <v>292</v>
      </c>
      <c r="V6" s="129">
        <v>317</v>
      </c>
      <c r="W6" s="129">
        <v>271</v>
      </c>
      <c r="X6" s="129">
        <v>318</v>
      </c>
      <c r="Y6" s="129">
        <v>369</v>
      </c>
      <c r="Z6" s="127"/>
      <c r="AA6" s="127" t="str">
        <f>TEXT(Y6,"###,###")</f>
        <v>369</v>
      </c>
      <c r="AB6" s="127"/>
      <c r="AC6" s="127">
        <f t="shared" si="0"/>
        <v>0.16037735849056611</v>
      </c>
      <c r="AD6" s="127"/>
      <c r="AE6" s="127">
        <f t="shared" si="1"/>
        <v>0.36162361623616235</v>
      </c>
      <c r="AF6" s="127"/>
    </row>
    <row r="7" spans="1:32" ht="16.5" customHeight="1" thickBot="1" x14ac:dyDescent="0.3">
      <c r="A7" s="44" t="str">
        <f>"QUICK STATS for "&amp;'Table 13.17'!Y2&amp;"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7" t="s">
        <v>8</v>
      </c>
      <c r="T7" s="129">
        <v>395</v>
      </c>
      <c r="U7" s="129">
        <v>397</v>
      </c>
      <c r="V7" s="129">
        <v>407</v>
      </c>
      <c r="W7" s="129">
        <v>326</v>
      </c>
      <c r="X7" s="129">
        <v>413</v>
      </c>
      <c r="Y7" s="129">
        <v>519</v>
      </c>
      <c r="Z7" s="127"/>
      <c r="AA7" s="127" t="str">
        <f>TEXT(Y7,"###,###")</f>
        <v>519</v>
      </c>
      <c r="AB7" s="127"/>
      <c r="AC7" s="127">
        <f t="shared" si="0"/>
        <v>0.2566585956416465</v>
      </c>
      <c r="AD7" s="127"/>
      <c r="AE7" s="127">
        <f t="shared" si="1"/>
        <v>0.31392405063291129</v>
      </c>
      <c r="AF7" s="127"/>
    </row>
    <row r="8" spans="1:32" ht="17.25" customHeight="1" x14ac:dyDescent="0.25">
      <c r="A8" s="45" t="s">
        <v>15</v>
      </c>
      <c r="B8" s="46"/>
      <c r="C8" s="47"/>
      <c r="D8" s="48" t="str">
        <f>AA4</f>
        <v>688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13.17'!AA7</f>
        <v>519</v>
      </c>
      <c r="P8" s="49"/>
      <c r="S8" s="127" t="s">
        <v>96</v>
      </c>
      <c r="T8" s="127">
        <v>22290</v>
      </c>
      <c r="U8" s="127">
        <v>23584.21</v>
      </c>
      <c r="V8" s="127">
        <v>24406.63</v>
      </c>
      <c r="W8" s="127">
        <v>22954.07</v>
      </c>
      <c r="X8" s="127">
        <v>33355.46</v>
      </c>
      <c r="Y8" s="127">
        <v>28341.18</v>
      </c>
      <c r="Z8" s="127"/>
      <c r="AA8" s="127" t="str">
        <f>TEXT(Y8,"$###,###")</f>
        <v>$28,341</v>
      </c>
      <c r="AB8" s="127"/>
      <c r="AC8" s="127">
        <f t="shared" si="0"/>
        <v>-0.1503286118674424</v>
      </c>
      <c r="AD8" s="127"/>
      <c r="AE8" s="127">
        <f t="shared" si="1"/>
        <v>0.27147510094212657</v>
      </c>
      <c r="AF8" s="127"/>
    </row>
    <row r="9" spans="1:32" x14ac:dyDescent="0.25">
      <c r="A9" s="53" t="s">
        <v>17</v>
      </c>
      <c r="B9" s="54"/>
      <c r="C9" s="55"/>
      <c r="D9" s="56">
        <f>'Table 13.17'!AC104</f>
        <v>49.854651162790695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47.206165703275531</v>
      </c>
      <c r="P9" s="57" t="s">
        <v>97</v>
      </c>
      <c r="S9" s="127" t="s">
        <v>9</v>
      </c>
      <c r="T9" s="127">
        <v>11191159</v>
      </c>
      <c r="U9" s="127">
        <v>12291996</v>
      </c>
      <c r="V9" s="127">
        <v>13612998</v>
      </c>
      <c r="W9" s="127">
        <v>11492833</v>
      </c>
      <c r="X9" s="127">
        <v>15730051</v>
      </c>
      <c r="Y9" s="127">
        <v>16890485</v>
      </c>
      <c r="Z9" s="127"/>
      <c r="AA9" s="127" t="str">
        <f>TEXT(Y9/1000000,"$#,###.0")&amp;" mil"</f>
        <v>$16.9 mil</v>
      </c>
      <c r="AB9" s="127"/>
      <c r="AC9" s="127">
        <f t="shared" si="0"/>
        <v>7.3771788788224546E-2</v>
      </c>
      <c r="AD9" s="127"/>
      <c r="AE9" s="127">
        <f t="shared" si="1"/>
        <v>0.50927039817770448</v>
      </c>
      <c r="AF9" s="127"/>
    </row>
    <row r="10" spans="1:32" x14ac:dyDescent="0.25">
      <c r="A10" s="53" t="s">
        <v>20</v>
      </c>
      <c r="B10" s="54"/>
      <c r="C10" s="55"/>
      <c r="D10" s="56">
        <f>'Table 13.17'!AC105</f>
        <v>42.732558139534881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52.793834296724476</v>
      </c>
      <c r="P10" s="57" t="s">
        <v>97</v>
      </c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100</v>
      </c>
      <c r="P11" s="57" t="s">
        <v>97</v>
      </c>
      <c r="S11" s="127" t="s">
        <v>32</v>
      </c>
      <c r="T11" s="129">
        <v>545</v>
      </c>
      <c r="U11" s="129">
        <v>601</v>
      </c>
      <c r="V11" s="129">
        <v>595</v>
      </c>
      <c r="W11" s="129">
        <v>498</v>
      </c>
      <c r="X11" s="129">
        <v>556</v>
      </c>
      <c r="Y11" s="129">
        <v>680</v>
      </c>
      <c r="Z11" s="127"/>
      <c r="AA11" s="127"/>
      <c r="AB11" s="127"/>
      <c r="AC11" s="127"/>
      <c r="AD11" s="127"/>
      <c r="AE11" s="127"/>
      <c r="AF11" s="127"/>
    </row>
    <row r="12" spans="1:32" ht="28.5" customHeight="1" x14ac:dyDescent="0.25">
      <c r="A12" s="53" t="s">
        <v>22</v>
      </c>
      <c r="B12" s="55"/>
      <c r="C12" s="55"/>
      <c r="D12" s="56">
        <f>'Table 13.17'!AC108</f>
        <v>2.1802325581395348</v>
      </c>
      <c r="E12" s="57" t="s">
        <v>97</v>
      </c>
      <c r="F12" s="37"/>
      <c r="G12" s="118" t="s">
        <v>99</v>
      </c>
      <c r="H12" s="119"/>
      <c r="I12" s="119"/>
      <c r="J12" s="119"/>
      <c r="K12" s="119"/>
      <c r="L12" s="119"/>
      <c r="M12" s="67"/>
      <c r="N12" s="55"/>
      <c r="O12" s="56">
        <f>AC125</f>
        <v>1.5414258188824663</v>
      </c>
      <c r="P12" s="57" t="s">
        <v>97</v>
      </c>
      <c r="S12" s="127" t="s">
        <v>33</v>
      </c>
      <c r="T12" s="129">
        <v>10</v>
      </c>
      <c r="U12" s="129">
        <v>8</v>
      </c>
      <c r="V12" s="129">
        <v>5</v>
      </c>
      <c r="W12" s="129">
        <v>10</v>
      </c>
      <c r="X12" s="129">
        <v>8</v>
      </c>
      <c r="Y12" s="129">
        <v>8</v>
      </c>
      <c r="Z12" s="127"/>
      <c r="AA12" s="127"/>
      <c r="AB12" s="127"/>
      <c r="AC12" s="127"/>
      <c r="AD12" s="127"/>
      <c r="AE12" s="127"/>
      <c r="AF12" s="127"/>
    </row>
    <row r="13" spans="1:32" ht="15" customHeight="1" x14ac:dyDescent="0.25">
      <c r="A13" s="53" t="s">
        <v>23</v>
      </c>
      <c r="B13" s="55"/>
      <c r="C13" s="55"/>
      <c r="D13" s="56">
        <f>'Table 13.17'!AC109</f>
        <v>7.9941860465116283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13.17'!AA118</f>
        <v>39.8</v>
      </c>
      <c r="P13" s="57" t="s">
        <v>116</v>
      </c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</row>
    <row r="14" spans="1:32" ht="15" customHeight="1" x14ac:dyDescent="0.25">
      <c r="A14" s="53" t="s">
        <v>24</v>
      </c>
      <c r="B14" s="55"/>
      <c r="C14" s="55"/>
      <c r="D14" s="56">
        <f>'Table 13.17'!AC110</f>
        <v>57.122093023255815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10.982658959537572</v>
      </c>
      <c r="P14" s="57" t="s">
        <v>97</v>
      </c>
      <c r="S14" s="127" t="s">
        <v>34</v>
      </c>
      <c r="T14" s="127"/>
      <c r="U14" s="127"/>
      <c r="V14" s="127"/>
      <c r="W14" s="127"/>
      <c r="X14" s="127"/>
      <c r="Y14" s="127"/>
      <c r="Z14" s="127"/>
      <c r="AA14" s="127" t="s">
        <v>35</v>
      </c>
      <c r="AB14" s="127"/>
      <c r="AC14" s="127"/>
      <c r="AD14" s="127"/>
      <c r="AE14" s="127"/>
      <c r="AF14" s="127"/>
    </row>
    <row r="15" spans="1:32" ht="15" customHeight="1" thickBot="1" x14ac:dyDescent="0.3">
      <c r="A15" s="73" t="s">
        <v>25</v>
      </c>
      <c r="B15" s="74"/>
      <c r="C15" s="74"/>
      <c r="D15" s="75">
        <f>'Table 13.17'!AC111</f>
        <v>25.290697674418606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89.017341040462426</v>
      </c>
      <c r="P15" s="79" t="s">
        <v>97</v>
      </c>
      <c r="S15" s="127" t="s">
        <v>71</v>
      </c>
      <c r="T15" s="127"/>
      <c r="U15" s="127"/>
      <c r="V15" s="127"/>
      <c r="W15" s="127"/>
      <c r="X15" s="127"/>
      <c r="Y15" s="127">
        <v>3</v>
      </c>
      <c r="Z15" s="127"/>
      <c r="AA15" s="130">
        <f t="shared" ref="AA15:AA34" si="2">IF(Y15="np",0,Y15/$Y$34)</f>
        <v>4.3604651162790697E-3</v>
      </c>
      <c r="AB15" s="127"/>
      <c r="AC15" s="127"/>
      <c r="AD15" s="127"/>
      <c r="AE15" s="127"/>
      <c r="AF15" s="127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7" t="s">
        <v>72</v>
      </c>
      <c r="T16" s="127"/>
      <c r="U16" s="127"/>
      <c r="V16" s="127"/>
      <c r="W16" s="127"/>
      <c r="X16" s="127"/>
      <c r="Y16" s="127">
        <v>0</v>
      </c>
      <c r="Z16" s="127"/>
      <c r="AA16" s="130">
        <f t="shared" si="2"/>
        <v>0</v>
      </c>
      <c r="AB16" s="127"/>
      <c r="AC16" s="127"/>
      <c r="AD16" s="127"/>
      <c r="AE16" s="127"/>
      <c r="AF16" s="127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7" t="s">
        <v>73</v>
      </c>
      <c r="T17" s="127"/>
      <c r="U17" s="127"/>
      <c r="V17" s="127"/>
      <c r="W17" s="127"/>
      <c r="X17" s="127"/>
      <c r="Y17" s="127">
        <v>4</v>
      </c>
      <c r="Z17" s="127"/>
      <c r="AA17" s="130">
        <f t="shared" si="2"/>
        <v>5.8139534883720929E-3</v>
      </c>
      <c r="AB17" s="127"/>
      <c r="AC17" s="127"/>
      <c r="AD17" s="127"/>
      <c r="AE17" s="127"/>
      <c r="AF17" s="127"/>
    </row>
    <row r="18" spans="1:32" x14ac:dyDescent="0.25">
      <c r="A18" s="83" t="str">
        <f>'Table 13.17'!$S$1&amp;" ("&amp;'Table 13.17'!$T$2&amp;" to "&amp;'Table 13.17'!$Y$2&amp;")"</f>
        <v>West Daly (2011-12 to 2016-17)</v>
      </c>
      <c r="B18" s="83"/>
      <c r="C18" s="83"/>
      <c r="D18" s="83"/>
      <c r="E18" s="83"/>
      <c r="F18" s="83"/>
      <c r="G18" s="83" t="str">
        <f>'Table 13.17'!$S$1&amp;" ("&amp;'Table 13.17'!$T$2&amp;" to "&amp;'Table 13.17'!$Y$2&amp;")"</f>
        <v>West Daly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7" t="s">
        <v>74</v>
      </c>
      <c r="T18" s="127"/>
      <c r="U18" s="127"/>
      <c r="V18" s="127"/>
      <c r="W18" s="127"/>
      <c r="X18" s="127"/>
      <c r="Y18" s="127">
        <v>0</v>
      </c>
      <c r="Z18" s="127"/>
      <c r="AA18" s="130">
        <f t="shared" si="2"/>
        <v>0</v>
      </c>
      <c r="AB18" s="127"/>
      <c r="AC18" s="127"/>
      <c r="AD18" s="127"/>
      <c r="AE18" s="127"/>
      <c r="AF18" s="127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75</v>
      </c>
      <c r="T19" s="127"/>
      <c r="U19" s="127"/>
      <c r="V19" s="127"/>
      <c r="W19" s="127"/>
      <c r="X19" s="127"/>
      <c r="Y19" s="127">
        <v>161</v>
      </c>
      <c r="Z19" s="127"/>
      <c r="AA19" s="130">
        <f t="shared" si="2"/>
        <v>0.23401162790697674</v>
      </c>
      <c r="AB19" s="127"/>
      <c r="AC19" s="127"/>
      <c r="AD19" s="127"/>
      <c r="AE19" s="127"/>
      <c r="AF19" s="127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76</v>
      </c>
      <c r="T20" s="127"/>
      <c r="U20" s="127"/>
      <c r="V20" s="127"/>
      <c r="W20" s="127"/>
      <c r="X20" s="127"/>
      <c r="Y20" s="127">
        <v>0</v>
      </c>
      <c r="Z20" s="127"/>
      <c r="AA20" s="130">
        <f t="shared" si="2"/>
        <v>0</v>
      </c>
      <c r="AB20" s="127"/>
      <c r="AC20" s="127"/>
      <c r="AD20" s="127"/>
      <c r="AE20" s="127"/>
      <c r="AF20" s="127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77</v>
      </c>
      <c r="T21" s="127"/>
      <c r="U21" s="127"/>
      <c r="V21" s="127"/>
      <c r="W21" s="127"/>
      <c r="X21" s="127"/>
      <c r="Y21" s="127">
        <v>24</v>
      </c>
      <c r="Z21" s="127"/>
      <c r="AA21" s="130">
        <f t="shared" si="2"/>
        <v>3.4883720930232558E-2</v>
      </c>
      <c r="AB21" s="127"/>
      <c r="AC21" s="127"/>
      <c r="AD21" s="127"/>
      <c r="AE21" s="127"/>
      <c r="AF21" s="127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78</v>
      </c>
      <c r="T22" s="127"/>
      <c r="U22" s="127"/>
      <c r="V22" s="127"/>
      <c r="W22" s="127"/>
      <c r="X22" s="127"/>
      <c r="Y22" s="127">
        <v>63</v>
      </c>
      <c r="Z22" s="127"/>
      <c r="AA22" s="130">
        <f t="shared" si="2"/>
        <v>9.1569767441860461E-2</v>
      </c>
      <c r="AB22" s="127"/>
      <c r="AC22" s="127"/>
      <c r="AD22" s="127"/>
      <c r="AE22" s="127"/>
      <c r="AF22" s="127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79</v>
      </c>
      <c r="T23" s="127"/>
      <c r="U23" s="127"/>
      <c r="V23" s="127"/>
      <c r="W23" s="127"/>
      <c r="X23" s="127"/>
      <c r="Y23" s="127">
        <v>0</v>
      </c>
      <c r="Z23" s="127"/>
      <c r="AA23" s="130">
        <f t="shared" si="2"/>
        <v>0</v>
      </c>
      <c r="AB23" s="127"/>
      <c r="AC23" s="127"/>
      <c r="AD23" s="127"/>
      <c r="AE23" s="127"/>
      <c r="AF23" s="127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80</v>
      </c>
      <c r="T24" s="127"/>
      <c r="U24" s="127"/>
      <c r="V24" s="127"/>
      <c r="W24" s="127"/>
      <c r="X24" s="127"/>
      <c r="Y24" s="127">
        <v>4</v>
      </c>
      <c r="Z24" s="127"/>
      <c r="AA24" s="130">
        <f t="shared" si="2"/>
        <v>5.8139534883720929E-3</v>
      </c>
      <c r="AB24" s="127"/>
      <c r="AC24" s="127"/>
      <c r="AD24" s="127"/>
      <c r="AE24" s="127"/>
      <c r="AF24" s="127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81</v>
      </c>
      <c r="T25" s="127"/>
      <c r="U25" s="127"/>
      <c r="V25" s="127"/>
      <c r="W25" s="127"/>
      <c r="X25" s="127"/>
      <c r="Y25" s="127">
        <v>14</v>
      </c>
      <c r="Z25" s="127"/>
      <c r="AA25" s="130">
        <f t="shared" si="2"/>
        <v>2.0348837209302327E-2</v>
      </c>
      <c r="AB25" s="127"/>
      <c r="AC25" s="127"/>
      <c r="AD25" s="127"/>
      <c r="AE25" s="127"/>
      <c r="AF25" s="127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82</v>
      </c>
      <c r="T26" s="127"/>
      <c r="U26" s="127"/>
      <c r="V26" s="127"/>
      <c r="W26" s="127"/>
      <c r="X26" s="127"/>
      <c r="Y26" s="127">
        <v>5</v>
      </c>
      <c r="Z26" s="127"/>
      <c r="AA26" s="130">
        <f t="shared" si="2"/>
        <v>7.2674418604651162E-3</v>
      </c>
      <c r="AB26" s="127"/>
      <c r="AC26" s="127"/>
      <c r="AD26" s="127"/>
      <c r="AE26" s="127"/>
      <c r="AF26" s="127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83</v>
      </c>
      <c r="T27" s="127"/>
      <c r="U27" s="127"/>
      <c r="V27" s="127"/>
      <c r="W27" s="127"/>
      <c r="X27" s="127"/>
      <c r="Y27" s="127">
        <v>23</v>
      </c>
      <c r="Z27" s="127"/>
      <c r="AA27" s="130">
        <f t="shared" si="2"/>
        <v>3.3430232558139532E-2</v>
      </c>
      <c r="AB27" s="127"/>
      <c r="AC27" s="127"/>
      <c r="AD27" s="127"/>
      <c r="AE27" s="127"/>
      <c r="AF27" s="127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84</v>
      </c>
      <c r="T28" s="127"/>
      <c r="U28" s="127"/>
      <c r="V28" s="127"/>
      <c r="W28" s="127"/>
      <c r="X28" s="127"/>
      <c r="Y28" s="127">
        <v>8</v>
      </c>
      <c r="Z28" s="127"/>
      <c r="AA28" s="130">
        <f t="shared" si="2"/>
        <v>1.1627906976744186E-2</v>
      </c>
      <c r="AB28" s="127"/>
      <c r="AC28" s="127"/>
      <c r="AD28" s="127"/>
      <c r="AE28" s="127"/>
      <c r="AF28" s="127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85</v>
      </c>
      <c r="T29" s="127"/>
      <c r="U29" s="127"/>
      <c r="V29" s="127"/>
      <c r="W29" s="127"/>
      <c r="X29" s="127"/>
      <c r="Y29" s="127">
        <v>100</v>
      </c>
      <c r="Z29" s="127"/>
      <c r="AA29" s="130">
        <f t="shared" si="2"/>
        <v>0.14534883720930233</v>
      </c>
      <c r="AB29" s="127"/>
      <c r="AC29" s="127"/>
      <c r="AD29" s="127"/>
      <c r="AE29" s="127"/>
      <c r="AF29" s="127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86</v>
      </c>
      <c r="T30" s="127"/>
      <c r="U30" s="127"/>
      <c r="V30" s="127"/>
      <c r="W30" s="127"/>
      <c r="X30" s="127"/>
      <c r="Y30" s="127">
        <v>117</v>
      </c>
      <c r="Z30" s="127"/>
      <c r="AA30" s="130">
        <f t="shared" si="2"/>
        <v>0.17005813953488372</v>
      </c>
      <c r="AB30" s="127"/>
      <c r="AC30" s="127"/>
      <c r="AD30" s="127"/>
      <c r="AE30" s="127"/>
      <c r="AF30" s="127"/>
    </row>
    <row r="31" spans="1:32" ht="15.75" customHeight="1" x14ac:dyDescent="0.25">
      <c r="A31" s="83" t="str">
        <f>"Distribution of employee jobs per industry "&amp;"("&amp;'Table 13.17'!Y2&amp;")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7" t="s">
        <v>87</v>
      </c>
      <c r="T31" s="127"/>
      <c r="U31" s="127"/>
      <c r="V31" s="127"/>
      <c r="W31" s="127"/>
      <c r="X31" s="127"/>
      <c r="Y31" s="127">
        <v>82</v>
      </c>
      <c r="Z31" s="127"/>
      <c r="AA31" s="130">
        <f t="shared" si="2"/>
        <v>0.11918604651162791</v>
      </c>
      <c r="AB31" s="127"/>
      <c r="AC31" s="127"/>
      <c r="AD31" s="127"/>
      <c r="AE31" s="127"/>
      <c r="AF31" s="127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88</v>
      </c>
      <c r="T32" s="127"/>
      <c r="U32" s="127"/>
      <c r="V32" s="127"/>
      <c r="W32" s="127"/>
      <c r="X32" s="127"/>
      <c r="Y32" s="127">
        <v>0</v>
      </c>
      <c r="Z32" s="127"/>
      <c r="AA32" s="130">
        <f t="shared" si="2"/>
        <v>0</v>
      </c>
      <c r="AB32" s="127"/>
      <c r="AC32" s="127"/>
      <c r="AD32" s="127"/>
      <c r="AE32" s="127"/>
      <c r="AF32" s="127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89</v>
      </c>
      <c r="T33" s="127"/>
      <c r="U33" s="127"/>
      <c r="V33" s="127"/>
      <c r="W33" s="127"/>
      <c r="X33" s="127"/>
      <c r="Y33" s="127">
        <v>24</v>
      </c>
      <c r="Z33" s="127"/>
      <c r="AA33" s="130">
        <f t="shared" si="2"/>
        <v>3.4883720930232558E-2</v>
      </c>
      <c r="AB33" s="127"/>
      <c r="AC33" s="127"/>
      <c r="AD33" s="127"/>
      <c r="AE33" s="127"/>
      <c r="AF33" s="127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7" t="s">
        <v>90</v>
      </c>
      <c r="T34" s="127"/>
      <c r="U34" s="127"/>
      <c r="V34" s="127"/>
      <c r="W34" s="127"/>
      <c r="X34" s="127"/>
      <c r="Y34" s="127">
        <v>688</v>
      </c>
      <c r="Z34" s="127"/>
      <c r="AA34" s="131">
        <f t="shared" si="2"/>
        <v>1</v>
      </c>
      <c r="AB34" s="127"/>
      <c r="AC34" s="127"/>
      <c r="AD34" s="127"/>
      <c r="AE34" s="127"/>
      <c r="AF34" s="127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7" t="s">
        <v>102</v>
      </c>
      <c r="T36" s="127"/>
      <c r="U36" s="127"/>
      <c r="V36" s="127"/>
      <c r="W36" s="127"/>
      <c r="X36" s="127"/>
      <c r="Y36" s="127"/>
      <c r="Z36" s="127"/>
      <c r="AA36" s="127" t="s">
        <v>27</v>
      </c>
      <c r="AB36" s="127"/>
      <c r="AC36" s="127" t="s">
        <v>28</v>
      </c>
      <c r="AD36" s="127"/>
      <c r="AE36" s="127" t="s">
        <v>29</v>
      </c>
      <c r="AF36" s="127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7" t="s">
        <v>12</v>
      </c>
      <c r="T37" s="127">
        <v>344</v>
      </c>
      <c r="U37" s="127">
        <v>311</v>
      </c>
      <c r="V37" s="127">
        <v>332</v>
      </c>
      <c r="W37" s="127">
        <v>247</v>
      </c>
      <c r="X37" s="127">
        <v>361</v>
      </c>
      <c r="Y37" s="127">
        <v>462</v>
      </c>
      <c r="Z37" s="127"/>
      <c r="AA37" s="127" t="str">
        <f>TEXT(Y37,"###,###")</f>
        <v>462</v>
      </c>
      <c r="AB37" s="127"/>
      <c r="AC37" s="127">
        <f>Y37/X37-1</f>
        <v>0.27977839335180055</v>
      </c>
      <c r="AD37" s="127"/>
      <c r="AE37" s="127">
        <f>Y37/T37-1</f>
        <v>0.34302325581395343</v>
      </c>
      <c r="AF37" s="127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7" t="s">
        <v>13</v>
      </c>
      <c r="T38" s="127">
        <v>60</v>
      </c>
      <c r="U38" s="127">
        <v>89</v>
      </c>
      <c r="V38" s="127">
        <v>75</v>
      </c>
      <c r="W38" s="127">
        <v>78</v>
      </c>
      <c r="X38" s="127">
        <v>48</v>
      </c>
      <c r="Y38" s="127">
        <v>57</v>
      </c>
      <c r="Z38" s="127"/>
      <c r="AA38" s="127" t="str">
        <f>TEXT(Y38,"###,###")</f>
        <v>57</v>
      </c>
      <c r="AB38" s="127"/>
      <c r="AC38" s="127">
        <f>Y38/X38-1</f>
        <v>0.1875</v>
      </c>
      <c r="AD38" s="127"/>
      <c r="AE38" s="127">
        <f>Y38/T38-1</f>
        <v>-5.0000000000000044E-2</v>
      </c>
      <c r="AF38" s="127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7" t="s">
        <v>14</v>
      </c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7" t="s">
        <v>36</v>
      </c>
      <c r="T40" s="127">
        <v>404</v>
      </c>
      <c r="U40" s="127">
        <v>400</v>
      </c>
      <c r="V40" s="127">
        <v>407</v>
      </c>
      <c r="W40" s="127">
        <v>325</v>
      </c>
      <c r="X40" s="127">
        <v>409</v>
      </c>
      <c r="Y40" s="127">
        <v>519</v>
      </c>
      <c r="Z40" s="127"/>
      <c r="AA40" s="127"/>
      <c r="AB40" s="127"/>
      <c r="AC40" s="127" t="s">
        <v>35</v>
      </c>
      <c r="AD40" s="127"/>
      <c r="AE40" s="127" t="s">
        <v>27</v>
      </c>
      <c r="AF40" s="127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7"/>
      <c r="T41" s="127"/>
      <c r="U41" s="127"/>
      <c r="V41" s="127"/>
      <c r="W41" s="127"/>
      <c r="X41" s="127"/>
      <c r="Y41" s="127"/>
      <c r="Z41" s="127"/>
      <c r="AA41" s="127" t="s">
        <v>127</v>
      </c>
      <c r="AB41" s="127"/>
      <c r="AC41" s="127">
        <f>Y37/($Y$37+$Y$38)*100</f>
        <v>89.017341040462426</v>
      </c>
      <c r="AD41" s="127"/>
      <c r="AE41" s="127"/>
      <c r="AF41" s="127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7" t="s">
        <v>37</v>
      </c>
      <c r="T42" s="127"/>
      <c r="U42" s="127"/>
      <c r="V42" s="127"/>
      <c r="W42" s="127"/>
      <c r="X42" s="127"/>
      <c r="Y42" s="127"/>
      <c r="Z42" s="127"/>
      <c r="AA42" s="127" t="s">
        <v>128</v>
      </c>
      <c r="AB42" s="127"/>
      <c r="AC42" s="127">
        <f>Y38/($Y$37+$Y$38)*100</f>
        <v>10.982658959537572</v>
      </c>
      <c r="AD42" s="127"/>
      <c r="AE42" s="127"/>
      <c r="AF42" s="127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7" t="s">
        <v>38</v>
      </c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39</v>
      </c>
      <c r="T44" s="127"/>
      <c r="U44" s="127">
        <v>0</v>
      </c>
      <c r="V44" s="127">
        <v>0</v>
      </c>
      <c r="W44" s="127">
        <v>0</v>
      </c>
      <c r="X44" s="129">
        <v>0</v>
      </c>
      <c r="Y44" s="129">
        <v>0</v>
      </c>
      <c r="Z44" s="127"/>
      <c r="AA44" s="127"/>
      <c r="AB44" s="127"/>
      <c r="AC44" s="127"/>
      <c r="AD44" s="127"/>
      <c r="AE44" s="127"/>
      <c r="AF44" s="127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40</v>
      </c>
      <c r="T45" s="127"/>
      <c r="U45" s="127">
        <v>0</v>
      </c>
      <c r="V45" s="127">
        <v>0</v>
      </c>
      <c r="W45" s="127">
        <v>0</v>
      </c>
      <c r="X45" s="129">
        <v>0</v>
      </c>
      <c r="Y45" s="129">
        <v>0</v>
      </c>
      <c r="Z45" s="127"/>
      <c r="AA45" s="127"/>
      <c r="AB45" s="127"/>
      <c r="AC45" s="127"/>
      <c r="AD45" s="127"/>
      <c r="AE45" s="127"/>
      <c r="AF45" s="127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41</v>
      </c>
      <c r="T46" s="127"/>
      <c r="U46" s="127">
        <v>0</v>
      </c>
      <c r="V46" s="127">
        <v>0</v>
      </c>
      <c r="W46" s="127">
        <v>0</v>
      </c>
      <c r="X46" s="129">
        <v>0</v>
      </c>
      <c r="Y46" s="129">
        <v>11</v>
      </c>
      <c r="Z46" s="127"/>
      <c r="AA46" s="127"/>
      <c r="AB46" s="127"/>
      <c r="AC46" s="127"/>
      <c r="AD46" s="127"/>
      <c r="AE46" s="127"/>
      <c r="AF46" s="127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42</v>
      </c>
      <c r="T47" s="127"/>
      <c r="U47" s="127">
        <v>0</v>
      </c>
      <c r="V47" s="127">
        <v>0</v>
      </c>
      <c r="W47" s="127">
        <v>0</v>
      </c>
      <c r="X47" s="129">
        <v>31</v>
      </c>
      <c r="Y47" s="129">
        <v>34</v>
      </c>
      <c r="Z47" s="127"/>
      <c r="AA47" s="127"/>
      <c r="AB47" s="127"/>
      <c r="AC47" s="127"/>
      <c r="AD47" s="127"/>
      <c r="AE47" s="127"/>
      <c r="AF47" s="127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7" t="s">
        <v>43</v>
      </c>
      <c r="T48" s="127"/>
      <c r="U48" s="127">
        <v>0</v>
      </c>
      <c r="V48" s="127">
        <v>0</v>
      </c>
      <c r="W48" s="127">
        <v>0</v>
      </c>
      <c r="X48" s="129">
        <v>34</v>
      </c>
      <c r="Y48" s="129">
        <v>37</v>
      </c>
      <c r="Z48" s="127"/>
      <c r="AA48" s="127"/>
      <c r="AB48" s="127"/>
      <c r="AC48" s="127"/>
      <c r="AD48" s="127"/>
      <c r="AE48" s="127"/>
      <c r="AF48" s="127"/>
    </row>
    <row r="49" spans="1:32" ht="15" customHeight="1" x14ac:dyDescent="0.25">
      <c r="A49" s="90" t="str">
        <f>"Number of jobs by age and sex of job holders in "&amp;'Table 13.17'!S1&amp;" ("&amp;'Table 13.17'!Y2&amp;") *"</f>
        <v>Number of jobs by age and sex of job holders in West Daly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7" t="s">
        <v>44</v>
      </c>
      <c r="T49" s="127"/>
      <c r="U49" s="127">
        <v>0</v>
      </c>
      <c r="V49" s="127">
        <v>0</v>
      </c>
      <c r="W49" s="127">
        <v>0</v>
      </c>
      <c r="X49" s="129">
        <v>46</v>
      </c>
      <c r="Y49" s="129">
        <v>58</v>
      </c>
      <c r="Z49" s="127"/>
      <c r="AA49" s="127"/>
      <c r="AB49" s="127"/>
      <c r="AC49" s="127"/>
      <c r="AD49" s="127"/>
      <c r="AE49" s="127"/>
      <c r="AF49" s="127"/>
    </row>
    <row r="50" spans="1:32" ht="15" customHeight="1" x14ac:dyDescent="0.25">
      <c r="A50" s="5"/>
      <c r="S50" s="127" t="s">
        <v>45</v>
      </c>
      <c r="T50" s="127"/>
      <c r="U50" s="127">
        <v>0</v>
      </c>
      <c r="V50" s="127">
        <v>0</v>
      </c>
      <c r="W50" s="127">
        <v>0</v>
      </c>
      <c r="X50" s="129">
        <v>36</v>
      </c>
      <c r="Y50" s="129">
        <v>34</v>
      </c>
      <c r="Z50" s="127"/>
      <c r="AA50" s="127"/>
      <c r="AB50" s="127"/>
      <c r="AC50" s="127"/>
      <c r="AD50" s="127"/>
      <c r="AE50" s="127"/>
      <c r="AF50" s="127"/>
    </row>
    <row r="51" spans="1:32" ht="15" customHeight="1" x14ac:dyDescent="0.25">
      <c r="S51" s="127" t="s">
        <v>46</v>
      </c>
      <c r="T51" s="127"/>
      <c r="U51" s="127">
        <v>0</v>
      </c>
      <c r="V51" s="127">
        <v>0</v>
      </c>
      <c r="W51" s="127">
        <v>0</v>
      </c>
      <c r="X51" s="129">
        <v>27</v>
      </c>
      <c r="Y51" s="129">
        <v>31</v>
      </c>
      <c r="Z51" s="127"/>
      <c r="AA51" s="127"/>
      <c r="AB51" s="127"/>
      <c r="AC51" s="127"/>
      <c r="AD51" s="127"/>
      <c r="AE51" s="127"/>
      <c r="AF51" s="127"/>
    </row>
    <row r="52" spans="1:32" ht="15" customHeight="1" x14ac:dyDescent="0.25">
      <c r="A52" s="3"/>
      <c r="B52" s="3"/>
      <c r="C52" s="3"/>
      <c r="D52" s="4"/>
      <c r="E52" s="8"/>
      <c r="S52" s="127" t="s">
        <v>47</v>
      </c>
      <c r="T52" s="127"/>
      <c r="U52" s="127">
        <v>0</v>
      </c>
      <c r="V52" s="127">
        <v>0</v>
      </c>
      <c r="W52" s="127">
        <v>0</v>
      </c>
      <c r="X52" s="129">
        <v>28</v>
      </c>
      <c r="Y52" s="129">
        <v>36</v>
      </c>
      <c r="Z52" s="127"/>
      <c r="AA52" s="127"/>
      <c r="AB52" s="127"/>
      <c r="AC52" s="127"/>
      <c r="AD52" s="127"/>
      <c r="AE52" s="127"/>
      <c r="AF52" s="127"/>
    </row>
    <row r="53" spans="1:32" ht="15" customHeight="1" x14ac:dyDescent="0.25">
      <c r="A53" s="3"/>
      <c r="B53" s="3"/>
      <c r="C53" s="3"/>
      <c r="D53" s="4"/>
      <c r="E53" s="8"/>
      <c r="S53" s="127" t="s">
        <v>48</v>
      </c>
      <c r="T53" s="127"/>
      <c r="U53" s="127">
        <v>0</v>
      </c>
      <c r="V53" s="127">
        <v>0</v>
      </c>
      <c r="W53" s="127">
        <v>0</v>
      </c>
      <c r="X53" s="129">
        <v>12</v>
      </c>
      <c r="Y53" s="129">
        <v>32</v>
      </c>
      <c r="Z53" s="127"/>
      <c r="AA53" s="127"/>
      <c r="AB53" s="127"/>
      <c r="AC53" s="127"/>
      <c r="AD53" s="127"/>
      <c r="AE53" s="127"/>
      <c r="AF53" s="127"/>
    </row>
    <row r="54" spans="1:32" ht="15" customHeight="1" x14ac:dyDescent="0.25">
      <c r="A54" s="3"/>
      <c r="B54" s="3"/>
      <c r="C54" s="3"/>
      <c r="D54" s="4"/>
      <c r="E54" s="8"/>
      <c r="S54" s="127" t="s">
        <v>49</v>
      </c>
      <c r="T54" s="127"/>
      <c r="U54" s="127">
        <v>0</v>
      </c>
      <c r="V54" s="127">
        <v>0</v>
      </c>
      <c r="W54" s="127">
        <v>0</v>
      </c>
      <c r="X54" s="129">
        <v>18</v>
      </c>
      <c r="Y54" s="129">
        <v>22</v>
      </c>
      <c r="Z54" s="127"/>
      <c r="AA54" s="127"/>
      <c r="AB54" s="127"/>
      <c r="AC54" s="127"/>
      <c r="AD54" s="127"/>
      <c r="AE54" s="127"/>
      <c r="AF54" s="127"/>
    </row>
    <row r="55" spans="1:32" ht="15" customHeight="1" x14ac:dyDescent="0.25">
      <c r="A55" s="1"/>
      <c r="B55" s="1"/>
      <c r="C55" s="1"/>
      <c r="D55" s="1"/>
      <c r="E55" s="1"/>
      <c r="S55" s="127" t="s">
        <v>50</v>
      </c>
      <c r="T55" s="127"/>
      <c r="U55" s="127">
        <v>0</v>
      </c>
      <c r="V55" s="127">
        <v>0</v>
      </c>
      <c r="W55" s="127">
        <v>0</v>
      </c>
      <c r="X55" s="129">
        <v>12</v>
      </c>
      <c r="Y55" s="129">
        <v>15</v>
      </c>
      <c r="Z55" s="127"/>
      <c r="AA55" s="127"/>
      <c r="AB55" s="127"/>
      <c r="AC55" s="127"/>
      <c r="AD55" s="127"/>
      <c r="AE55" s="127"/>
      <c r="AF55" s="127"/>
    </row>
    <row r="56" spans="1:32" ht="15" customHeight="1" x14ac:dyDescent="0.25">
      <c r="A56" s="9"/>
      <c r="B56" s="3"/>
      <c r="C56" s="3"/>
      <c r="D56" s="3"/>
      <c r="E56" s="3"/>
      <c r="S56" s="127" t="s">
        <v>51</v>
      </c>
      <c r="T56" s="127"/>
      <c r="U56" s="127">
        <v>0</v>
      </c>
      <c r="V56" s="127">
        <v>0</v>
      </c>
      <c r="W56" s="127">
        <v>0</v>
      </c>
      <c r="X56" s="129">
        <v>7</v>
      </c>
      <c r="Y56" s="129">
        <v>3</v>
      </c>
      <c r="Z56" s="127"/>
      <c r="AA56" s="127"/>
      <c r="AB56" s="127"/>
      <c r="AC56" s="127"/>
      <c r="AD56" s="127"/>
      <c r="AE56" s="127"/>
      <c r="AF56" s="127"/>
    </row>
    <row r="57" spans="1:32" ht="15" customHeight="1" x14ac:dyDescent="0.25">
      <c r="A57" s="3"/>
      <c r="B57" s="3"/>
      <c r="C57" s="3"/>
      <c r="D57" s="3"/>
      <c r="E57" s="3"/>
      <c r="S57" s="127" t="s">
        <v>52</v>
      </c>
      <c r="T57" s="127"/>
      <c r="U57" s="127">
        <v>0</v>
      </c>
      <c r="V57" s="127">
        <v>0</v>
      </c>
      <c r="W57" s="127">
        <v>0</v>
      </c>
      <c r="X57" s="129">
        <v>0</v>
      </c>
      <c r="Y57" s="129">
        <v>0</v>
      </c>
      <c r="Z57" s="127"/>
      <c r="AA57" s="127"/>
      <c r="AB57" s="127"/>
      <c r="AC57" s="127"/>
      <c r="AD57" s="127"/>
      <c r="AE57" s="127"/>
      <c r="AF57" s="127"/>
    </row>
    <row r="58" spans="1:32" ht="15" customHeight="1" x14ac:dyDescent="0.25">
      <c r="A58" s="3"/>
      <c r="B58" s="3"/>
      <c r="C58" s="3"/>
      <c r="D58" s="10"/>
      <c r="E58" s="8"/>
      <c r="S58" s="127" t="s">
        <v>53</v>
      </c>
      <c r="T58" s="127"/>
      <c r="U58" s="127">
        <v>0</v>
      </c>
      <c r="V58" s="127">
        <v>0</v>
      </c>
      <c r="W58" s="127">
        <v>0</v>
      </c>
      <c r="X58" s="129">
        <v>0</v>
      </c>
      <c r="Y58" s="129">
        <v>0</v>
      </c>
      <c r="Z58" s="127"/>
      <c r="AA58" s="127"/>
      <c r="AB58" s="127"/>
      <c r="AC58" s="127"/>
      <c r="AD58" s="127"/>
      <c r="AE58" s="127"/>
      <c r="AF58" s="127"/>
    </row>
    <row r="59" spans="1:32" ht="15" customHeight="1" x14ac:dyDescent="0.25">
      <c r="A59" s="3"/>
      <c r="B59" s="3"/>
      <c r="C59" s="3"/>
      <c r="D59" s="10"/>
      <c r="E59" s="8"/>
      <c r="S59" s="127" t="s">
        <v>54</v>
      </c>
      <c r="T59" s="127"/>
      <c r="U59" s="127">
        <v>0</v>
      </c>
      <c r="V59" s="127">
        <v>0</v>
      </c>
      <c r="W59" s="127">
        <v>0</v>
      </c>
      <c r="X59" s="129">
        <v>0</v>
      </c>
      <c r="Y59" s="129">
        <v>4</v>
      </c>
      <c r="Z59" s="127"/>
      <c r="AA59" s="127"/>
      <c r="AB59" s="127"/>
      <c r="AC59" s="127"/>
      <c r="AD59" s="127"/>
      <c r="AE59" s="127"/>
      <c r="AF59" s="127"/>
    </row>
    <row r="60" spans="1:32" ht="15" customHeight="1" x14ac:dyDescent="0.25">
      <c r="A60" s="3"/>
      <c r="B60" s="3"/>
      <c r="C60" s="3"/>
      <c r="D60" s="10"/>
      <c r="E60" s="8"/>
      <c r="S60" s="127" t="s">
        <v>55</v>
      </c>
      <c r="T60" s="127"/>
      <c r="U60" s="127">
        <v>0</v>
      </c>
      <c r="V60" s="127">
        <v>0</v>
      </c>
      <c r="W60" s="127">
        <v>0</v>
      </c>
      <c r="X60" s="129">
        <v>0</v>
      </c>
      <c r="Y60" s="129">
        <v>0</v>
      </c>
      <c r="Z60" s="127"/>
      <c r="AA60" s="127"/>
      <c r="AB60" s="127"/>
      <c r="AC60" s="127"/>
      <c r="AD60" s="127"/>
      <c r="AE60" s="127"/>
      <c r="AF60" s="127"/>
    </row>
    <row r="61" spans="1:32" ht="15" customHeight="1" x14ac:dyDescent="0.25">
      <c r="S61" s="127" t="s">
        <v>56</v>
      </c>
      <c r="T61" s="127"/>
      <c r="U61" s="127">
        <v>0</v>
      </c>
      <c r="V61" s="127">
        <v>0</v>
      </c>
      <c r="W61" s="127">
        <v>0</v>
      </c>
      <c r="X61" s="129">
        <v>250</v>
      </c>
      <c r="Y61" s="129">
        <v>319</v>
      </c>
      <c r="Z61" s="127"/>
      <c r="AA61" s="127"/>
      <c r="AB61" s="127"/>
      <c r="AC61" s="127"/>
      <c r="AD61" s="127"/>
      <c r="AE61" s="127"/>
      <c r="AF61" s="127"/>
    </row>
    <row r="62" spans="1:32" x14ac:dyDescent="0.25">
      <c r="S62" s="127" t="s">
        <v>57</v>
      </c>
      <c r="T62" s="127"/>
      <c r="U62" s="127"/>
      <c r="V62" s="127"/>
      <c r="W62" s="127"/>
      <c r="X62" s="129"/>
      <c r="Y62" s="129"/>
      <c r="Z62" s="127"/>
      <c r="AA62" s="127"/>
      <c r="AB62" s="127"/>
      <c r="AC62" s="127"/>
      <c r="AD62" s="127"/>
      <c r="AE62" s="127"/>
      <c r="AF62" s="127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7" t="s">
        <v>39</v>
      </c>
      <c r="T63" s="127"/>
      <c r="U63" s="127">
        <v>0</v>
      </c>
      <c r="V63" s="127">
        <v>0</v>
      </c>
      <c r="W63" s="127">
        <v>0</v>
      </c>
      <c r="X63" s="129">
        <v>0</v>
      </c>
      <c r="Y63" s="129">
        <v>0</v>
      </c>
      <c r="Z63" s="127"/>
      <c r="AA63" s="127"/>
      <c r="AB63" s="127"/>
      <c r="AC63" s="127"/>
      <c r="AD63" s="127"/>
      <c r="AE63" s="127"/>
      <c r="AF63" s="127"/>
    </row>
    <row r="64" spans="1:32" ht="15.75" customHeight="1" x14ac:dyDescent="0.25">
      <c r="A64" s="90" t="str">
        <f>"Number of employed persons per occupation of main job by sex in "&amp;'Table 13.17'!S1&amp;" ("&amp;'Table 13.17'!Y2&amp;") *"</f>
        <v>Number of employed persons per occupation of main job by sex in West Daly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7" t="s">
        <v>40</v>
      </c>
      <c r="T64" s="127"/>
      <c r="U64" s="127">
        <v>0</v>
      </c>
      <c r="V64" s="127">
        <v>0</v>
      </c>
      <c r="W64" s="127">
        <v>0</v>
      </c>
      <c r="X64" s="129">
        <v>0</v>
      </c>
      <c r="Y64" s="129">
        <v>0</v>
      </c>
      <c r="Z64" s="127"/>
      <c r="AA64" s="127"/>
      <c r="AB64" s="127"/>
      <c r="AC64" s="127"/>
      <c r="AD64" s="127"/>
      <c r="AE64" s="127"/>
      <c r="AF64" s="127"/>
    </row>
    <row r="65" spans="19:32" x14ac:dyDescent="0.25">
      <c r="S65" s="127" t="s">
        <v>41</v>
      </c>
      <c r="T65" s="127"/>
      <c r="U65" s="127">
        <v>0</v>
      </c>
      <c r="V65" s="127">
        <v>0</v>
      </c>
      <c r="W65" s="127">
        <v>0</v>
      </c>
      <c r="X65" s="129">
        <v>4</v>
      </c>
      <c r="Y65" s="129">
        <v>5</v>
      </c>
      <c r="Z65" s="127"/>
      <c r="AA65" s="127"/>
      <c r="AB65" s="127"/>
      <c r="AC65" s="127"/>
      <c r="AD65" s="127"/>
      <c r="AE65" s="127"/>
      <c r="AF65" s="127"/>
    </row>
    <row r="66" spans="19:32" x14ac:dyDescent="0.25">
      <c r="S66" s="127" t="s">
        <v>42</v>
      </c>
      <c r="T66" s="127"/>
      <c r="U66" s="127">
        <v>0</v>
      </c>
      <c r="V66" s="127">
        <v>0</v>
      </c>
      <c r="W66" s="127">
        <v>0</v>
      </c>
      <c r="X66" s="129">
        <v>32</v>
      </c>
      <c r="Y66" s="129">
        <v>23</v>
      </c>
      <c r="Z66" s="127"/>
      <c r="AA66" s="127"/>
      <c r="AB66" s="127"/>
      <c r="AC66" s="127"/>
      <c r="AD66" s="127"/>
      <c r="AE66" s="127"/>
      <c r="AF66" s="127"/>
    </row>
    <row r="67" spans="19:32" x14ac:dyDescent="0.25">
      <c r="S67" s="127" t="s">
        <v>43</v>
      </c>
      <c r="T67" s="127"/>
      <c r="U67" s="127">
        <v>0</v>
      </c>
      <c r="V67" s="127">
        <v>0</v>
      </c>
      <c r="W67" s="127">
        <v>0</v>
      </c>
      <c r="X67" s="129">
        <v>36</v>
      </c>
      <c r="Y67" s="129">
        <v>51</v>
      </c>
      <c r="Z67" s="127"/>
      <c r="AA67" s="127"/>
      <c r="AB67" s="127"/>
      <c r="AC67" s="127"/>
      <c r="AD67" s="127"/>
      <c r="AE67" s="127"/>
      <c r="AF67" s="127"/>
    </row>
    <row r="68" spans="19:32" x14ac:dyDescent="0.25">
      <c r="S68" s="127" t="s">
        <v>44</v>
      </c>
      <c r="T68" s="127"/>
      <c r="U68" s="127">
        <v>0</v>
      </c>
      <c r="V68" s="127">
        <v>0</v>
      </c>
      <c r="W68" s="127">
        <v>0</v>
      </c>
      <c r="X68" s="129">
        <v>52</v>
      </c>
      <c r="Y68" s="129">
        <v>55</v>
      </c>
      <c r="Z68" s="127"/>
      <c r="AA68" s="127"/>
      <c r="AB68" s="127"/>
      <c r="AC68" s="127"/>
      <c r="AD68" s="127"/>
      <c r="AE68" s="127"/>
      <c r="AF68" s="127"/>
    </row>
    <row r="69" spans="19:32" x14ac:dyDescent="0.25">
      <c r="S69" s="127" t="s">
        <v>45</v>
      </c>
      <c r="T69" s="127"/>
      <c r="U69" s="127">
        <v>0</v>
      </c>
      <c r="V69" s="127">
        <v>0</v>
      </c>
      <c r="W69" s="127">
        <v>0</v>
      </c>
      <c r="X69" s="129">
        <v>42</v>
      </c>
      <c r="Y69" s="129">
        <v>59</v>
      </c>
      <c r="Z69" s="127"/>
      <c r="AA69" s="127"/>
      <c r="AB69" s="127"/>
      <c r="AC69" s="127"/>
      <c r="AD69" s="127"/>
      <c r="AE69" s="127"/>
      <c r="AF69" s="127"/>
    </row>
    <row r="70" spans="19:32" x14ac:dyDescent="0.25">
      <c r="S70" s="127" t="s">
        <v>46</v>
      </c>
      <c r="T70" s="127"/>
      <c r="U70" s="127">
        <v>0</v>
      </c>
      <c r="V70" s="127">
        <v>0</v>
      </c>
      <c r="W70" s="127">
        <v>0</v>
      </c>
      <c r="X70" s="129">
        <v>38</v>
      </c>
      <c r="Y70" s="129">
        <v>40</v>
      </c>
      <c r="Z70" s="127"/>
      <c r="AA70" s="127"/>
      <c r="AB70" s="127"/>
      <c r="AC70" s="127"/>
      <c r="AD70" s="127"/>
      <c r="AE70" s="127"/>
      <c r="AF70" s="127"/>
    </row>
    <row r="71" spans="19:32" x14ac:dyDescent="0.25">
      <c r="S71" s="127" t="s">
        <v>47</v>
      </c>
      <c r="T71" s="127"/>
      <c r="U71" s="127">
        <v>0</v>
      </c>
      <c r="V71" s="127">
        <v>0</v>
      </c>
      <c r="W71" s="127">
        <v>0</v>
      </c>
      <c r="X71" s="129">
        <v>30</v>
      </c>
      <c r="Y71" s="129">
        <v>43</v>
      </c>
      <c r="Z71" s="127"/>
      <c r="AA71" s="127"/>
      <c r="AB71" s="127"/>
      <c r="AC71" s="127"/>
      <c r="AD71" s="127"/>
      <c r="AE71" s="127"/>
      <c r="AF71" s="127"/>
    </row>
    <row r="72" spans="19:32" x14ac:dyDescent="0.25">
      <c r="S72" s="127" t="s">
        <v>48</v>
      </c>
      <c r="T72" s="127"/>
      <c r="U72" s="127">
        <v>0</v>
      </c>
      <c r="V72" s="127">
        <v>0</v>
      </c>
      <c r="W72" s="127">
        <v>0</v>
      </c>
      <c r="X72" s="129">
        <v>33</v>
      </c>
      <c r="Y72" s="129">
        <v>36</v>
      </c>
      <c r="Z72" s="127"/>
      <c r="AA72" s="127"/>
      <c r="AB72" s="127"/>
      <c r="AC72" s="127"/>
      <c r="AD72" s="127"/>
      <c r="AE72" s="127"/>
      <c r="AF72" s="127"/>
    </row>
    <row r="73" spans="19:32" x14ac:dyDescent="0.25">
      <c r="S73" s="127" t="s">
        <v>49</v>
      </c>
      <c r="T73" s="127"/>
      <c r="U73" s="127">
        <v>0</v>
      </c>
      <c r="V73" s="127">
        <v>0</v>
      </c>
      <c r="W73" s="127">
        <v>0</v>
      </c>
      <c r="X73" s="129">
        <v>27</v>
      </c>
      <c r="Y73" s="129">
        <v>34</v>
      </c>
      <c r="Z73" s="127"/>
      <c r="AA73" s="127"/>
      <c r="AB73" s="127"/>
      <c r="AC73" s="127"/>
      <c r="AD73" s="127"/>
      <c r="AE73" s="127"/>
      <c r="AF73" s="127"/>
    </row>
    <row r="74" spans="19:32" x14ac:dyDescent="0.25">
      <c r="S74" s="127" t="s">
        <v>50</v>
      </c>
      <c r="T74" s="127"/>
      <c r="U74" s="127">
        <v>0</v>
      </c>
      <c r="V74" s="127">
        <v>0</v>
      </c>
      <c r="W74" s="127">
        <v>0</v>
      </c>
      <c r="X74" s="129">
        <v>11</v>
      </c>
      <c r="Y74" s="129">
        <v>16</v>
      </c>
      <c r="Z74" s="127"/>
      <c r="AA74" s="127"/>
      <c r="AB74" s="127"/>
      <c r="AC74" s="127"/>
      <c r="AD74" s="127"/>
      <c r="AE74" s="127"/>
      <c r="AF74" s="127"/>
    </row>
    <row r="75" spans="19:32" x14ac:dyDescent="0.25">
      <c r="S75" s="127" t="s">
        <v>51</v>
      </c>
      <c r="T75" s="127"/>
      <c r="U75" s="127">
        <v>0</v>
      </c>
      <c r="V75" s="127">
        <v>0</v>
      </c>
      <c r="W75" s="127">
        <v>0</v>
      </c>
      <c r="X75" s="129">
        <v>3</v>
      </c>
      <c r="Y75" s="129">
        <v>7</v>
      </c>
      <c r="Z75" s="127"/>
      <c r="AA75" s="127"/>
      <c r="AB75" s="127"/>
      <c r="AC75" s="127"/>
      <c r="AD75" s="127"/>
      <c r="AE75" s="127"/>
      <c r="AF75" s="127"/>
    </row>
    <row r="76" spans="19:32" x14ac:dyDescent="0.25">
      <c r="S76" s="127" t="s">
        <v>52</v>
      </c>
      <c r="T76" s="127"/>
      <c r="U76" s="127">
        <v>0</v>
      </c>
      <c r="V76" s="127">
        <v>0</v>
      </c>
      <c r="W76" s="127">
        <v>0</v>
      </c>
      <c r="X76" s="129">
        <v>0</v>
      </c>
      <c r="Y76" s="129">
        <v>0</v>
      </c>
      <c r="Z76" s="127"/>
      <c r="AA76" s="127"/>
      <c r="AB76" s="127"/>
      <c r="AC76" s="127"/>
      <c r="AD76" s="127"/>
      <c r="AE76" s="127"/>
      <c r="AF76" s="127"/>
    </row>
    <row r="77" spans="19:32" x14ac:dyDescent="0.25">
      <c r="S77" s="127" t="s">
        <v>53</v>
      </c>
      <c r="T77" s="127"/>
      <c r="U77" s="127">
        <v>0</v>
      </c>
      <c r="V77" s="127">
        <v>0</v>
      </c>
      <c r="W77" s="127">
        <v>0</v>
      </c>
      <c r="X77" s="129">
        <v>0</v>
      </c>
      <c r="Y77" s="129">
        <v>0</v>
      </c>
      <c r="Z77" s="127"/>
      <c r="AA77" s="127"/>
      <c r="AB77" s="127"/>
      <c r="AC77" s="127"/>
      <c r="AD77" s="127"/>
      <c r="AE77" s="127"/>
      <c r="AF77" s="127"/>
    </row>
    <row r="78" spans="19:32" x14ac:dyDescent="0.25">
      <c r="S78" s="127" t="s">
        <v>54</v>
      </c>
      <c r="T78" s="127"/>
      <c r="U78" s="127">
        <v>0</v>
      </c>
      <c r="V78" s="127">
        <v>0</v>
      </c>
      <c r="W78" s="127">
        <v>0</v>
      </c>
      <c r="X78" s="129">
        <v>0</v>
      </c>
      <c r="Y78" s="129">
        <v>0</v>
      </c>
      <c r="Z78" s="127"/>
      <c r="AA78" s="127"/>
      <c r="AB78" s="127"/>
      <c r="AC78" s="127"/>
      <c r="AD78" s="127"/>
      <c r="AE78" s="127"/>
      <c r="AF78" s="127"/>
    </row>
    <row r="79" spans="19:32" x14ac:dyDescent="0.25">
      <c r="S79" s="127" t="s">
        <v>55</v>
      </c>
      <c r="T79" s="127"/>
      <c r="U79" s="127">
        <v>0</v>
      </c>
      <c r="V79" s="127">
        <v>0</v>
      </c>
      <c r="W79" s="127">
        <v>0</v>
      </c>
      <c r="X79" s="129">
        <v>0</v>
      </c>
      <c r="Y79" s="129">
        <v>0</v>
      </c>
      <c r="Z79" s="127"/>
      <c r="AA79" s="127"/>
      <c r="AB79" s="127"/>
      <c r="AC79" s="127"/>
      <c r="AD79" s="127"/>
      <c r="AE79" s="127"/>
      <c r="AF79" s="127"/>
    </row>
    <row r="80" spans="19:32" x14ac:dyDescent="0.25">
      <c r="S80" s="127" t="s">
        <v>56</v>
      </c>
      <c r="T80" s="127"/>
      <c r="U80" s="127">
        <v>0</v>
      </c>
      <c r="V80" s="127">
        <v>0</v>
      </c>
      <c r="W80" s="127">
        <v>0</v>
      </c>
      <c r="X80" s="129">
        <v>314</v>
      </c>
      <c r="Y80" s="129">
        <v>369</v>
      </c>
      <c r="Z80" s="127"/>
      <c r="AA80" s="127"/>
      <c r="AB80" s="127"/>
      <c r="AC80" s="127"/>
      <c r="AD80" s="127"/>
      <c r="AE80" s="127"/>
      <c r="AF80" s="127"/>
    </row>
    <row r="81" spans="1:32" x14ac:dyDescent="0.25">
      <c r="S81" s="127" t="s">
        <v>58</v>
      </c>
      <c r="T81" s="127"/>
      <c r="U81" s="127"/>
      <c r="V81" s="127"/>
      <c r="W81" s="127"/>
      <c r="X81" s="129"/>
      <c r="Y81" s="129"/>
      <c r="Z81" s="127"/>
      <c r="AA81" s="127"/>
      <c r="AB81" s="127"/>
      <c r="AC81" s="127"/>
      <c r="AD81" s="127"/>
      <c r="AE81" s="127"/>
      <c r="AF81" s="127"/>
    </row>
    <row r="82" spans="1:32" ht="15.75" customHeight="1" x14ac:dyDescent="0.25">
      <c r="A82" s="93"/>
      <c r="B82" s="93"/>
      <c r="C82" s="120" t="str">
        <f>'Table 13.17'!S1</f>
        <v>West Daly</v>
      </c>
      <c r="D82" s="120"/>
      <c r="E82" s="120"/>
      <c r="F82" s="120"/>
      <c r="G82" s="120"/>
      <c r="H82" s="94"/>
      <c r="I82" s="94"/>
      <c r="J82" s="121" t="str">
        <f>'State data for spotlight'!A1</f>
        <v>Northern Territory</v>
      </c>
      <c r="K82" s="121"/>
      <c r="L82" s="121"/>
      <c r="M82" s="121"/>
      <c r="N82" s="121"/>
      <c r="O82" s="121"/>
      <c r="S82" s="127" t="s">
        <v>38</v>
      </c>
      <c r="T82" s="127"/>
      <c r="U82" s="127"/>
      <c r="V82" s="127"/>
      <c r="W82" s="127"/>
      <c r="X82" s="129"/>
      <c r="Y82" s="129"/>
      <c r="Z82" s="127"/>
      <c r="AA82" s="127"/>
      <c r="AB82" s="127"/>
      <c r="AC82" s="127"/>
      <c r="AD82" s="127"/>
      <c r="AE82" s="127"/>
      <c r="AF82" s="127"/>
    </row>
    <row r="83" spans="1:32" ht="15" customHeight="1" x14ac:dyDescent="0.25">
      <c r="A83" s="93"/>
      <c r="B83" s="93"/>
      <c r="C83" s="95"/>
      <c r="D83" s="122" t="s">
        <v>2</v>
      </c>
      <c r="E83" s="122"/>
      <c r="F83" s="122" t="s">
        <v>2</v>
      </c>
      <c r="G83" s="122"/>
      <c r="H83" s="95"/>
      <c r="I83" s="95"/>
      <c r="J83" s="95"/>
      <c r="K83" s="95"/>
      <c r="L83" s="122" t="s">
        <v>2</v>
      </c>
      <c r="M83" s="122"/>
      <c r="N83" s="122" t="s">
        <v>2</v>
      </c>
      <c r="O83" s="122"/>
      <c r="S83" s="127" t="s">
        <v>59</v>
      </c>
      <c r="T83" s="127"/>
      <c r="U83" s="127">
        <v>0</v>
      </c>
      <c r="V83" s="127">
        <v>0</v>
      </c>
      <c r="W83" s="127">
        <v>0</v>
      </c>
      <c r="X83" s="129">
        <v>8</v>
      </c>
      <c r="Y83" s="129">
        <v>16</v>
      </c>
      <c r="Z83" s="127"/>
      <c r="AA83" s="127"/>
      <c r="AB83" s="127"/>
      <c r="AC83" s="127"/>
      <c r="AD83" s="127"/>
      <c r="AE83" s="127"/>
      <c r="AF83" s="127"/>
    </row>
    <row r="84" spans="1:32" ht="15" customHeight="1" x14ac:dyDescent="0.25">
      <c r="A84" s="93"/>
      <c r="B84" s="93"/>
      <c r="C84" s="113" t="s">
        <v>3</v>
      </c>
      <c r="D84" s="122" t="s">
        <v>4</v>
      </c>
      <c r="E84" s="122"/>
      <c r="F84" s="122" t="s">
        <v>114</v>
      </c>
      <c r="G84" s="122"/>
      <c r="H84" s="95"/>
      <c r="I84" s="95"/>
      <c r="J84" s="95"/>
      <c r="K84" s="113" t="s">
        <v>3</v>
      </c>
      <c r="L84" s="122" t="s">
        <v>4</v>
      </c>
      <c r="M84" s="122"/>
      <c r="N84" s="122" t="s">
        <v>114</v>
      </c>
      <c r="O84" s="122"/>
      <c r="S84" s="127" t="s">
        <v>60</v>
      </c>
      <c r="T84" s="127"/>
      <c r="U84" s="127">
        <v>0</v>
      </c>
      <c r="V84" s="127">
        <v>0</v>
      </c>
      <c r="W84" s="127">
        <v>0</v>
      </c>
      <c r="X84" s="129">
        <v>20</v>
      </c>
      <c r="Y84" s="129">
        <v>26</v>
      </c>
      <c r="Z84" s="127"/>
      <c r="AA84" s="127"/>
      <c r="AB84" s="127"/>
      <c r="AC84" s="127"/>
      <c r="AD84" s="127"/>
      <c r="AE84" s="127"/>
      <c r="AF84" s="127"/>
    </row>
    <row r="85" spans="1:32" ht="15" customHeight="1" x14ac:dyDescent="0.25">
      <c r="A85" s="96" t="s">
        <v>5</v>
      </c>
      <c r="B85" s="96"/>
      <c r="C85" s="111" t="str">
        <f>'Table 13.17'!AA4</f>
        <v>688</v>
      </c>
      <c r="D85" s="97">
        <f>'Table 13.17'!AC4</f>
        <v>0.22202486678507993</v>
      </c>
      <c r="E85" s="98">
        <f>'Table 13.17'!AC4</f>
        <v>0.22202486678507993</v>
      </c>
      <c r="F85" s="97">
        <f>'Table 13.17'!AE4</f>
        <v>0.25318761384335153</v>
      </c>
      <c r="G85" s="98">
        <f>'Table 13.17'!AE4</f>
        <v>0.25318761384335153</v>
      </c>
      <c r="H85" s="112"/>
      <c r="I85" s="112"/>
      <c r="J85" s="124" t="str">
        <f>'State data for spotlight'!I4</f>
        <v>209,690</v>
      </c>
      <c r="K85" s="124"/>
      <c r="L85" s="97">
        <f>'State data for spotlight'!K4</f>
        <v>1.0515257243094212E-2</v>
      </c>
      <c r="M85" s="98">
        <f>'State data for spotlight'!K4</f>
        <v>1.0515257243094212E-2</v>
      </c>
      <c r="N85" s="97">
        <f>'State data for spotlight'!M4</f>
        <v>3.2350494045362499E-2</v>
      </c>
      <c r="O85" s="98">
        <f>'State data for spotlight'!M4</f>
        <v>3.2350494045362499E-2</v>
      </c>
      <c r="S85" s="127" t="s">
        <v>61</v>
      </c>
      <c r="T85" s="127"/>
      <c r="U85" s="127">
        <v>0</v>
      </c>
      <c r="V85" s="127">
        <v>0</v>
      </c>
      <c r="W85" s="127">
        <v>0</v>
      </c>
      <c r="X85" s="129">
        <v>10</v>
      </c>
      <c r="Y85" s="129">
        <v>25</v>
      </c>
      <c r="Z85" s="127"/>
      <c r="AA85" s="127"/>
      <c r="AB85" s="127"/>
      <c r="AC85" s="127"/>
      <c r="AD85" s="127"/>
      <c r="AE85" s="127"/>
      <c r="AF85" s="127"/>
    </row>
    <row r="86" spans="1:32" ht="15" customHeight="1" x14ac:dyDescent="0.25">
      <c r="A86" s="99" t="s">
        <v>6</v>
      </c>
      <c r="B86" s="96"/>
      <c r="C86" s="111" t="str">
        <f>'Table 13.17'!AA5</f>
        <v>319</v>
      </c>
      <c r="D86" s="97">
        <f>'Table 13.17'!AC5</f>
        <v>0.27600000000000002</v>
      </c>
      <c r="E86" s="98">
        <f>'Table 13.17'!AC5</f>
        <v>0.27600000000000002</v>
      </c>
      <c r="F86" s="97">
        <f>'Table 13.17'!AE5</f>
        <v>0.12720848056537104</v>
      </c>
      <c r="G86" s="98">
        <f>'Table 13.17'!AE5</f>
        <v>0.12720848056537104</v>
      </c>
      <c r="H86" s="112"/>
      <c r="I86" s="112"/>
      <c r="J86" s="124" t="str">
        <f>'State data for spotlight'!I5</f>
        <v>110,876</v>
      </c>
      <c r="K86" s="124"/>
      <c r="L86" s="97">
        <f>'State data for spotlight'!K5</f>
        <v>3.0577719879136822E-3</v>
      </c>
      <c r="M86" s="98">
        <f>'State data for spotlight'!K5</f>
        <v>3.0577719879136822E-3</v>
      </c>
      <c r="N86" s="97">
        <f>'State data for spotlight'!M5</f>
        <v>3.6795990312415316E-2</v>
      </c>
      <c r="O86" s="98">
        <f>'State data for spotlight'!M5</f>
        <v>3.6795990312415316E-2</v>
      </c>
      <c r="S86" s="127" t="s">
        <v>62</v>
      </c>
      <c r="T86" s="127"/>
      <c r="U86" s="127">
        <v>0</v>
      </c>
      <c r="V86" s="127">
        <v>0</v>
      </c>
      <c r="W86" s="127">
        <v>0</v>
      </c>
      <c r="X86" s="129">
        <v>80</v>
      </c>
      <c r="Y86" s="129">
        <v>84</v>
      </c>
      <c r="Z86" s="127"/>
      <c r="AA86" s="127"/>
      <c r="AB86" s="127"/>
      <c r="AC86" s="127"/>
      <c r="AD86" s="127"/>
      <c r="AE86" s="127"/>
      <c r="AF86" s="127"/>
    </row>
    <row r="87" spans="1:32" ht="15" customHeight="1" x14ac:dyDescent="0.25">
      <c r="A87" s="99" t="s">
        <v>7</v>
      </c>
      <c r="B87" s="96"/>
      <c r="C87" s="111" t="str">
        <f>'Table 13.17'!AA6</f>
        <v>369</v>
      </c>
      <c r="D87" s="97">
        <f>'Table 13.17'!AC6</f>
        <v>0.16037735849056611</v>
      </c>
      <c r="E87" s="98">
        <f>'Table 13.17'!AC6</f>
        <v>0.16037735849056611</v>
      </c>
      <c r="F87" s="97">
        <f>'Table 13.17'!AE6</f>
        <v>0.36162361623616235</v>
      </c>
      <c r="G87" s="98">
        <f>'Table 13.17'!AE6</f>
        <v>0.36162361623616235</v>
      </c>
      <c r="H87" s="112"/>
      <c r="I87" s="112"/>
      <c r="J87" s="124" t="str">
        <f>'State data for spotlight'!I6</f>
        <v>98,814</v>
      </c>
      <c r="K87" s="124"/>
      <c r="L87" s="97">
        <f>'State data for spotlight'!K6</f>
        <v>1.9026699254400814E-2</v>
      </c>
      <c r="M87" s="98">
        <f>'State data for spotlight'!K6</f>
        <v>1.9026699254400814E-2</v>
      </c>
      <c r="N87" s="97">
        <f>'State data for spotlight'!M6</f>
        <v>2.7407515232173774E-2</v>
      </c>
      <c r="O87" s="98">
        <f>'State data for spotlight'!M6</f>
        <v>2.7407515232173774E-2</v>
      </c>
      <c r="S87" s="127" t="s">
        <v>63</v>
      </c>
      <c r="T87" s="127"/>
      <c r="U87" s="127">
        <v>0</v>
      </c>
      <c r="V87" s="127">
        <v>0</v>
      </c>
      <c r="W87" s="127">
        <v>0</v>
      </c>
      <c r="X87" s="129">
        <v>6</v>
      </c>
      <c r="Y87" s="129">
        <v>10</v>
      </c>
      <c r="Z87" s="127"/>
      <c r="AA87" s="127"/>
      <c r="AB87" s="127"/>
      <c r="AC87" s="127"/>
      <c r="AD87" s="127"/>
      <c r="AE87" s="127"/>
      <c r="AF87" s="127"/>
    </row>
    <row r="88" spans="1:32" ht="15" customHeight="1" x14ac:dyDescent="0.25">
      <c r="A88" s="96" t="s">
        <v>8</v>
      </c>
      <c r="B88" s="96"/>
      <c r="C88" s="111" t="str">
        <f>'Table 13.17'!AA7</f>
        <v>519</v>
      </c>
      <c r="D88" s="97">
        <f>'Table 13.17'!AC7</f>
        <v>0.2566585956416465</v>
      </c>
      <c r="E88" s="98">
        <f>'Table 13.17'!AC7</f>
        <v>0.2566585956416465</v>
      </c>
      <c r="F88" s="97">
        <f>'Table 13.17'!AE7</f>
        <v>0.31392405063291129</v>
      </c>
      <c r="G88" s="98">
        <f>'Table 13.17'!AE7</f>
        <v>0.31392405063291129</v>
      </c>
      <c r="H88" s="112"/>
      <c r="I88" s="112"/>
      <c r="J88" s="124" t="str">
        <f>'State data for spotlight'!I7</f>
        <v>138,628</v>
      </c>
      <c r="K88" s="124"/>
      <c r="L88" s="97">
        <f>'State data for spotlight'!K7</f>
        <v>8.5850648972702892E-3</v>
      </c>
      <c r="M88" s="98">
        <f>'State data for spotlight'!K7</f>
        <v>8.5850648972702892E-3</v>
      </c>
      <c r="N88" s="97">
        <f>'State data for spotlight'!M7</f>
        <v>5.1167728237792032E-2</v>
      </c>
      <c r="O88" s="98">
        <f>'State data for spotlight'!M7</f>
        <v>5.1167728237792032E-2</v>
      </c>
      <c r="S88" s="127" t="s">
        <v>64</v>
      </c>
      <c r="T88" s="127"/>
      <c r="U88" s="127">
        <v>0</v>
      </c>
      <c r="V88" s="127">
        <v>0</v>
      </c>
      <c r="W88" s="127">
        <v>0</v>
      </c>
      <c r="X88" s="129">
        <v>3</v>
      </c>
      <c r="Y88" s="129">
        <v>7</v>
      </c>
      <c r="Z88" s="127"/>
      <c r="AA88" s="127"/>
      <c r="AB88" s="127"/>
      <c r="AC88" s="127"/>
      <c r="AD88" s="127"/>
      <c r="AE88" s="127"/>
      <c r="AF88" s="127"/>
    </row>
    <row r="89" spans="1:32" ht="15" customHeight="1" x14ac:dyDescent="0.25">
      <c r="A89" s="96" t="s">
        <v>12</v>
      </c>
      <c r="B89" s="100"/>
      <c r="C89" s="111" t="str">
        <f>'Table 13.17'!AA37</f>
        <v>462</v>
      </c>
      <c r="D89" s="97">
        <f>'Table 13.17'!AC37</f>
        <v>0.27977839335180055</v>
      </c>
      <c r="E89" s="98">
        <f>'Table 13.17'!AC37</f>
        <v>0.27977839335180055</v>
      </c>
      <c r="F89" s="97">
        <f>'Table 13.17'!AE37</f>
        <v>0.34302325581395343</v>
      </c>
      <c r="G89" s="98">
        <f>'Table 13.17'!AE37</f>
        <v>0.34302325581395343</v>
      </c>
      <c r="H89" s="112"/>
      <c r="I89" s="112"/>
      <c r="J89" s="125" t="str">
        <f>'State data for spotlight'!I37</f>
        <v>112,170</v>
      </c>
      <c r="K89" s="125"/>
      <c r="L89" s="97">
        <f>'State data for spotlight'!K37</f>
        <v>-4.1637443514235262E-3</v>
      </c>
      <c r="M89" s="98">
        <f>'State data for spotlight'!K37</f>
        <v>-4.1637443514235262E-3</v>
      </c>
      <c r="N89" s="97">
        <f>'State data for spotlight'!M37</f>
        <v>4.0441517484463452E-2</v>
      </c>
      <c r="O89" s="98">
        <f>'State data for spotlight'!M37</f>
        <v>4.0441517484463452E-2</v>
      </c>
      <c r="S89" s="127" t="s">
        <v>65</v>
      </c>
      <c r="T89" s="127"/>
      <c r="U89" s="127">
        <v>0</v>
      </c>
      <c r="V89" s="127">
        <v>0</v>
      </c>
      <c r="W89" s="127">
        <v>0</v>
      </c>
      <c r="X89" s="129">
        <v>4</v>
      </c>
      <c r="Y89" s="129">
        <v>6</v>
      </c>
      <c r="Z89" s="127"/>
      <c r="AA89" s="127"/>
      <c r="AB89" s="127"/>
      <c r="AC89" s="127"/>
      <c r="AD89" s="127"/>
      <c r="AE89" s="127"/>
      <c r="AF89" s="127"/>
    </row>
    <row r="90" spans="1:32" ht="15" customHeight="1" x14ac:dyDescent="0.25">
      <c r="A90" s="101" t="s">
        <v>13</v>
      </c>
      <c r="B90" s="100"/>
      <c r="C90" s="111" t="str">
        <f>'Table 13.17'!AA38</f>
        <v>57</v>
      </c>
      <c r="D90" s="97">
        <f>'Table 13.17'!AC38</f>
        <v>0.1875</v>
      </c>
      <c r="E90" s="98">
        <f>'Table 13.17'!AC38</f>
        <v>0.1875</v>
      </c>
      <c r="F90" s="97">
        <f>'Table 13.17'!AE38</f>
        <v>-5.0000000000000044E-2</v>
      </c>
      <c r="G90" s="98">
        <f>'Table 13.17'!AE38</f>
        <v>-5.0000000000000044E-2</v>
      </c>
      <c r="H90" s="112"/>
      <c r="I90" s="112"/>
      <c r="J90" s="125" t="str">
        <f>'State data for spotlight'!I38</f>
        <v>26,458</v>
      </c>
      <c r="K90" s="125"/>
      <c r="L90" s="97">
        <f>'State data for spotlight'!K38</f>
        <v>6.6467814099721911E-2</v>
      </c>
      <c r="M90" s="98">
        <f>'State data for spotlight'!K38</f>
        <v>6.6467814099721911E-2</v>
      </c>
      <c r="N90" s="97">
        <f>'State data for spotlight'!M38</f>
        <v>9.9210635646032497E-2</v>
      </c>
      <c r="O90" s="98">
        <f>'State data for spotlight'!M38</f>
        <v>9.9210635646032497E-2</v>
      </c>
      <c r="S90" s="127" t="s">
        <v>66</v>
      </c>
      <c r="T90" s="127"/>
      <c r="U90" s="127">
        <v>0</v>
      </c>
      <c r="V90" s="127">
        <v>0</v>
      </c>
      <c r="W90" s="127">
        <v>0</v>
      </c>
      <c r="X90" s="129">
        <v>17</v>
      </c>
      <c r="Y90" s="129">
        <v>24</v>
      </c>
      <c r="Z90" s="127"/>
      <c r="AA90" s="127"/>
      <c r="AB90" s="127"/>
      <c r="AC90" s="127"/>
      <c r="AD90" s="127"/>
      <c r="AE90" s="127"/>
      <c r="AF90" s="127"/>
    </row>
    <row r="91" spans="1:32" ht="15" customHeight="1" x14ac:dyDescent="0.25">
      <c r="A91" s="99" t="s">
        <v>93</v>
      </c>
      <c r="B91" s="100"/>
      <c r="C91" s="111" t="str">
        <f>'Table 13.17'!AA114</f>
        <v>22</v>
      </c>
      <c r="D91" s="97">
        <f>'Table 13.17'!AC114</f>
        <v>4.7619047619047672E-2</v>
      </c>
      <c r="E91" s="98">
        <f>'Table 13.17'!AC114</f>
        <v>4.7619047619047672E-2</v>
      </c>
      <c r="F91" s="97">
        <f>'Table 13.17'!AE114</f>
        <v>-0.29032258064516125</v>
      </c>
      <c r="G91" s="98">
        <f>'Table 13.17'!AE114</f>
        <v>-0.29032258064516125</v>
      </c>
      <c r="H91" s="112"/>
      <c r="I91" s="112"/>
      <c r="J91" s="123" t="str">
        <f>'State data for spotlight'!I55</f>
        <v>12,910</v>
      </c>
      <c r="K91" s="123"/>
      <c r="L91" s="97">
        <f>'State data for spotlight'!K55</f>
        <v>6.6677683219036554E-2</v>
      </c>
      <c r="M91" s="98">
        <f>'State data for spotlight'!K55</f>
        <v>6.6677683219036554E-2</v>
      </c>
      <c r="N91" s="97">
        <f>'State data for spotlight'!M55</f>
        <v>0.17203812982296873</v>
      </c>
      <c r="O91" s="98">
        <f>'State data for spotlight'!M55</f>
        <v>0.17203812982296873</v>
      </c>
      <c r="S91" s="127" t="s">
        <v>56</v>
      </c>
      <c r="T91" s="127"/>
      <c r="U91" s="127">
        <v>0</v>
      </c>
      <c r="V91" s="127">
        <v>0</v>
      </c>
      <c r="W91" s="127">
        <v>0</v>
      </c>
      <c r="X91" s="129">
        <v>180</v>
      </c>
      <c r="Y91" s="129">
        <v>245</v>
      </c>
      <c r="Z91" s="127"/>
      <c r="AA91" s="127"/>
      <c r="AB91" s="127"/>
      <c r="AC91" s="127"/>
      <c r="AD91" s="127"/>
      <c r="AE91" s="127"/>
      <c r="AF91" s="127"/>
    </row>
    <row r="92" spans="1:32" ht="15" customHeight="1" x14ac:dyDescent="0.25">
      <c r="A92" s="99" t="s">
        <v>94</v>
      </c>
      <c r="B92" s="100"/>
      <c r="C92" s="111" t="str">
        <f>'Table 13.17'!AA115</f>
        <v>35</v>
      </c>
      <c r="D92" s="97">
        <f>'Table 13.17'!AC115</f>
        <v>9.375E-2</v>
      </c>
      <c r="E92" s="98">
        <f>'Table 13.17'!AC115</f>
        <v>9.375E-2</v>
      </c>
      <c r="F92" s="97">
        <f>'Table 13.17'!AE115</f>
        <v>0.16666666666666674</v>
      </c>
      <c r="G92" s="98">
        <f>'Table 13.17'!AE115</f>
        <v>0.16666666666666674</v>
      </c>
      <c r="H92" s="112"/>
      <c r="I92" s="112"/>
      <c r="J92" s="123" t="str">
        <f>'State data for spotlight'!I56</f>
        <v>13,548</v>
      </c>
      <c r="K92" s="123"/>
      <c r="L92" s="97">
        <f>'State data for spotlight'!K56</f>
        <v>6.6267904926806231E-2</v>
      </c>
      <c r="M92" s="98">
        <f>'State data for spotlight'!K56</f>
        <v>6.6267904926806231E-2</v>
      </c>
      <c r="N92" s="97">
        <f>'State data for spotlight'!M56</f>
        <v>3.7763309076981999E-2</v>
      </c>
      <c r="O92" s="98">
        <f>'State data for spotlight'!M56</f>
        <v>3.7763309076981999E-2</v>
      </c>
      <c r="S92" s="127" t="s">
        <v>57</v>
      </c>
      <c r="T92" s="127"/>
      <c r="U92" s="127"/>
      <c r="V92" s="127"/>
      <c r="W92" s="127"/>
      <c r="X92" s="129"/>
      <c r="Y92" s="129"/>
      <c r="Z92" s="127"/>
      <c r="AA92" s="127"/>
      <c r="AB92" s="127"/>
      <c r="AC92" s="127"/>
      <c r="AD92" s="127"/>
      <c r="AE92" s="127"/>
      <c r="AF92" s="127"/>
    </row>
    <row r="93" spans="1:32" ht="15" customHeight="1" x14ac:dyDescent="0.25">
      <c r="A93" s="96" t="s">
        <v>117</v>
      </c>
      <c r="B93" s="96"/>
      <c r="C93" s="111" t="str">
        <f>'Table 13.17'!AA8</f>
        <v>$28,341</v>
      </c>
      <c r="D93" s="97">
        <f>'Table 13.17'!AC8</f>
        <v>-0.1503286118674424</v>
      </c>
      <c r="E93" s="98">
        <f>'Table 13.17'!AC8</f>
        <v>-0.1503286118674424</v>
      </c>
      <c r="F93" s="97">
        <f>'Table 13.17'!AE8</f>
        <v>0.27147510094212657</v>
      </c>
      <c r="G93" s="98">
        <f>'Table 13.17'!AE8</f>
        <v>0.27147510094212657</v>
      </c>
      <c r="H93" s="112"/>
      <c r="I93" s="112"/>
      <c r="J93" s="112"/>
      <c r="K93" s="111" t="str">
        <f>'State data for spotlight'!I8</f>
        <v>$47,367</v>
      </c>
      <c r="L93" s="97">
        <f>'State data for spotlight'!K8</f>
        <v>-1.4136789390726823E-2</v>
      </c>
      <c r="M93" s="98">
        <f>'State data for spotlight'!K8</f>
        <v>-1.4136789390726823E-2</v>
      </c>
      <c r="N93" s="97">
        <f>'State data for spotlight'!M8</f>
        <v>0.12722329311534719</v>
      </c>
      <c r="O93" s="98">
        <f>'State data for spotlight'!M8</f>
        <v>0.12722329311534719</v>
      </c>
      <c r="S93" s="127" t="s">
        <v>59</v>
      </c>
      <c r="T93" s="127"/>
      <c r="U93" s="127">
        <v>0</v>
      </c>
      <c r="V93" s="127">
        <v>0</v>
      </c>
      <c r="W93" s="127">
        <v>0</v>
      </c>
      <c r="X93" s="129">
        <v>10</v>
      </c>
      <c r="Y93" s="129">
        <v>14</v>
      </c>
      <c r="Z93" s="127"/>
      <c r="AA93" s="127"/>
      <c r="AB93" s="127"/>
      <c r="AC93" s="127"/>
      <c r="AD93" s="127"/>
      <c r="AE93" s="127"/>
      <c r="AF93" s="127"/>
    </row>
    <row r="94" spans="1:32" ht="15" customHeight="1" x14ac:dyDescent="0.25">
      <c r="A94" s="96" t="s">
        <v>9</v>
      </c>
      <c r="B94" s="96"/>
      <c r="C94" s="111" t="str">
        <f>'Table 13.17'!AA9</f>
        <v>$16.9 mil</v>
      </c>
      <c r="D94" s="97">
        <f>'Table 13.17'!AC9</f>
        <v>7.3771788788224546E-2</v>
      </c>
      <c r="E94" s="98">
        <f>'Table 13.17'!AC9</f>
        <v>7.3771788788224546E-2</v>
      </c>
      <c r="F94" s="97">
        <f>'Table 13.17'!AE9</f>
        <v>0.50927039817770448</v>
      </c>
      <c r="G94" s="98">
        <f>'Table 13.17'!AE9</f>
        <v>0.50927039817770448</v>
      </c>
      <c r="H94" s="112"/>
      <c r="I94" s="112"/>
      <c r="J94" s="112"/>
      <c r="K94" s="111" t="str">
        <f>'State data for spotlight'!I9</f>
        <v>$8.9 bil</v>
      </c>
      <c r="L94" s="97">
        <f>'State data for spotlight'!K9</f>
        <v>8.9265333025223548E-3</v>
      </c>
      <c r="M94" s="98">
        <f>'State data for spotlight'!K9</f>
        <v>8.9265333025223548E-3</v>
      </c>
      <c r="N94" s="97">
        <f>'State data for spotlight'!M9</f>
        <v>0.24800968989819316</v>
      </c>
      <c r="O94" s="98">
        <f>'State data for spotlight'!M9</f>
        <v>0.24800968989819316</v>
      </c>
      <c r="S94" s="127" t="s">
        <v>60</v>
      </c>
      <c r="T94" s="127"/>
      <c r="U94" s="127">
        <v>0</v>
      </c>
      <c r="V94" s="127">
        <v>0</v>
      </c>
      <c r="W94" s="127">
        <v>0</v>
      </c>
      <c r="X94" s="129">
        <v>33</v>
      </c>
      <c r="Y94" s="129">
        <v>49</v>
      </c>
      <c r="Z94" s="127"/>
      <c r="AA94" s="127"/>
      <c r="AB94" s="127"/>
      <c r="AC94" s="127"/>
      <c r="AD94" s="127"/>
      <c r="AE94" s="127"/>
      <c r="AF94" s="127"/>
    </row>
    <row r="95" spans="1:32" ht="15" customHeight="1" x14ac:dyDescent="0.25">
      <c r="S95" s="127" t="s">
        <v>61</v>
      </c>
      <c r="T95" s="127"/>
      <c r="U95" s="127">
        <v>0</v>
      </c>
      <c r="V95" s="127">
        <v>0</v>
      </c>
      <c r="W95" s="127">
        <v>0</v>
      </c>
      <c r="X95" s="129">
        <v>3</v>
      </c>
      <c r="Y95" s="129">
        <v>7</v>
      </c>
      <c r="Z95" s="127"/>
      <c r="AA95" s="127"/>
      <c r="AB95" s="127"/>
      <c r="AC95" s="127"/>
      <c r="AD95" s="127"/>
      <c r="AE95" s="127"/>
      <c r="AF95" s="127"/>
    </row>
    <row r="96" spans="1:32" ht="15" customHeight="1" x14ac:dyDescent="0.25">
      <c r="A96" s="27" t="s">
        <v>118</v>
      </c>
      <c r="S96" s="127" t="s">
        <v>62</v>
      </c>
      <c r="T96" s="127"/>
      <c r="U96" s="127">
        <v>0</v>
      </c>
      <c r="V96" s="127">
        <v>0</v>
      </c>
      <c r="W96" s="127">
        <v>0</v>
      </c>
      <c r="X96" s="129">
        <v>93</v>
      </c>
      <c r="Y96" s="129">
        <v>100</v>
      </c>
      <c r="Z96" s="127"/>
      <c r="AA96" s="127"/>
      <c r="AB96" s="127"/>
      <c r="AC96" s="127"/>
      <c r="AD96" s="127"/>
      <c r="AE96" s="127"/>
      <c r="AF96" s="127"/>
    </row>
    <row r="97" spans="1:32" ht="15" customHeight="1" x14ac:dyDescent="0.25">
      <c r="A97" s="110" t="s">
        <v>106</v>
      </c>
      <c r="S97" s="127" t="s">
        <v>63</v>
      </c>
      <c r="T97" s="127"/>
      <c r="U97" s="127">
        <v>0</v>
      </c>
      <c r="V97" s="127">
        <v>0</v>
      </c>
      <c r="W97" s="127">
        <v>0</v>
      </c>
      <c r="X97" s="129">
        <v>31</v>
      </c>
      <c r="Y97" s="129">
        <v>34</v>
      </c>
      <c r="Z97" s="127"/>
      <c r="AA97" s="127"/>
      <c r="AB97" s="127"/>
      <c r="AC97" s="127"/>
      <c r="AD97" s="127"/>
      <c r="AE97" s="127"/>
      <c r="AF97" s="127"/>
    </row>
    <row r="98" spans="1:32" ht="15" customHeight="1" x14ac:dyDescent="0.25">
      <c r="S98" s="127" t="s">
        <v>64</v>
      </c>
      <c r="T98" s="127"/>
      <c r="U98" s="127">
        <v>0</v>
      </c>
      <c r="V98" s="127">
        <v>0</v>
      </c>
      <c r="W98" s="127">
        <v>0</v>
      </c>
      <c r="X98" s="129">
        <v>4</v>
      </c>
      <c r="Y98" s="129">
        <v>6</v>
      </c>
      <c r="Z98" s="127"/>
      <c r="AA98" s="127"/>
      <c r="AB98" s="127"/>
      <c r="AC98" s="127"/>
      <c r="AD98" s="127"/>
      <c r="AE98" s="127"/>
      <c r="AF98" s="127"/>
    </row>
    <row r="99" spans="1:32" ht="15" customHeight="1" x14ac:dyDescent="0.25">
      <c r="S99" s="127" t="s">
        <v>65</v>
      </c>
      <c r="T99" s="127"/>
      <c r="U99" s="127">
        <v>0</v>
      </c>
      <c r="V99" s="127">
        <v>0</v>
      </c>
      <c r="W99" s="127">
        <v>0</v>
      </c>
      <c r="X99" s="129">
        <v>0</v>
      </c>
      <c r="Y99" s="129">
        <v>0</v>
      </c>
      <c r="Z99" s="127"/>
      <c r="AA99" s="127"/>
      <c r="AB99" s="127"/>
      <c r="AC99" s="127"/>
      <c r="AD99" s="127"/>
      <c r="AE99" s="127"/>
      <c r="AF99" s="127"/>
    </row>
    <row r="100" spans="1:32" x14ac:dyDescent="0.25">
      <c r="A100" s="28"/>
      <c r="S100" s="127" t="s">
        <v>66</v>
      </c>
      <c r="T100" s="127"/>
      <c r="U100" s="127">
        <v>0</v>
      </c>
      <c r="V100" s="127">
        <v>0</v>
      </c>
      <c r="W100" s="127">
        <v>0</v>
      </c>
      <c r="X100" s="129">
        <v>15</v>
      </c>
      <c r="Y100" s="129">
        <v>16</v>
      </c>
      <c r="Z100" s="127"/>
      <c r="AA100" s="127"/>
      <c r="AB100" s="127"/>
      <c r="AC100" s="127"/>
      <c r="AD100" s="127"/>
      <c r="AE100" s="127"/>
      <c r="AF100" s="127"/>
    </row>
    <row r="101" spans="1:32" x14ac:dyDescent="0.25">
      <c r="S101" s="127" t="s">
        <v>56</v>
      </c>
      <c r="T101" s="127"/>
      <c r="U101" s="127">
        <v>0</v>
      </c>
      <c r="V101" s="127">
        <v>0</v>
      </c>
      <c r="W101" s="127">
        <v>0</v>
      </c>
      <c r="X101" s="129">
        <v>230</v>
      </c>
      <c r="Y101" s="129">
        <v>274</v>
      </c>
      <c r="Z101" s="127"/>
      <c r="AA101" s="127"/>
      <c r="AB101" s="127"/>
      <c r="AC101" s="127"/>
      <c r="AD101" s="127"/>
      <c r="AE101" s="127"/>
      <c r="AF101" s="127"/>
    </row>
    <row r="102" spans="1:32" x14ac:dyDescent="0.25">
      <c r="A102" s="29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</row>
    <row r="103" spans="1:32" x14ac:dyDescent="0.25">
      <c r="A103" s="30"/>
      <c r="S103" s="127" t="s">
        <v>16</v>
      </c>
      <c r="T103" s="127"/>
      <c r="U103" s="127" t="s">
        <v>68</v>
      </c>
      <c r="V103" s="127" t="s">
        <v>69</v>
      </c>
      <c r="W103" s="127" t="s">
        <v>70</v>
      </c>
      <c r="X103" s="127" t="s">
        <v>67</v>
      </c>
      <c r="Y103" s="127" t="s">
        <v>105</v>
      </c>
      <c r="Z103" s="127"/>
      <c r="AA103" s="127" t="s">
        <v>27</v>
      </c>
      <c r="AB103" s="127"/>
      <c r="AC103" s="127" t="s">
        <v>35</v>
      </c>
      <c r="AD103" s="127"/>
      <c r="AE103" s="127" t="s">
        <v>27</v>
      </c>
      <c r="AF103" s="127"/>
    </row>
    <row r="104" spans="1:32" x14ac:dyDescent="0.25">
      <c r="S104" s="127" t="s">
        <v>17</v>
      </c>
      <c r="T104" s="127"/>
      <c r="U104" s="127">
        <v>0</v>
      </c>
      <c r="V104" s="127">
        <v>0</v>
      </c>
      <c r="W104" s="127">
        <v>0</v>
      </c>
      <c r="X104" s="127">
        <v>253</v>
      </c>
      <c r="Y104" s="127">
        <v>343</v>
      </c>
      <c r="Z104" s="127"/>
      <c r="AA104" s="127" t="str">
        <f>TEXT(Y104,"###,###")</f>
        <v>343</v>
      </c>
      <c r="AB104" s="127"/>
      <c r="AC104" s="127">
        <f>Y104/($Y$4)*100</f>
        <v>49.854651162790695</v>
      </c>
      <c r="AD104" s="127"/>
      <c r="AE104" s="127"/>
      <c r="AF104" s="127"/>
    </row>
    <row r="105" spans="1:32" x14ac:dyDescent="0.25">
      <c r="S105" s="127" t="s">
        <v>20</v>
      </c>
      <c r="T105" s="127"/>
      <c r="U105" s="127">
        <v>0</v>
      </c>
      <c r="V105" s="127">
        <v>0</v>
      </c>
      <c r="W105" s="127">
        <v>0</v>
      </c>
      <c r="X105" s="127">
        <v>303</v>
      </c>
      <c r="Y105" s="127">
        <v>294</v>
      </c>
      <c r="Z105" s="127"/>
      <c r="AA105" s="127" t="str">
        <f>TEXT(Y105,"###,###")</f>
        <v>294</v>
      </c>
      <c r="AB105" s="127"/>
      <c r="AC105" s="127">
        <f>Y105/($Y$4)*100</f>
        <v>42.732558139534881</v>
      </c>
      <c r="AD105" s="127"/>
      <c r="AE105" s="127"/>
      <c r="AF105" s="127"/>
    </row>
    <row r="106" spans="1:32" x14ac:dyDescent="0.25">
      <c r="S106" s="127" t="s">
        <v>56</v>
      </c>
      <c r="T106" s="127"/>
      <c r="U106" s="127">
        <v>0</v>
      </c>
      <c r="V106" s="127">
        <v>0</v>
      </c>
      <c r="W106" s="127">
        <v>0</v>
      </c>
      <c r="X106" s="127">
        <v>556</v>
      </c>
      <c r="Y106" s="127">
        <v>637</v>
      </c>
      <c r="Z106" s="127"/>
      <c r="AA106" s="127"/>
      <c r="AB106" s="127"/>
      <c r="AC106" s="127"/>
      <c r="AD106" s="127"/>
      <c r="AE106" s="127"/>
      <c r="AF106" s="127"/>
    </row>
    <row r="107" spans="1:32" x14ac:dyDescent="0.25">
      <c r="S107" s="127" t="s">
        <v>21</v>
      </c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</row>
    <row r="108" spans="1:32" x14ac:dyDescent="0.25">
      <c r="S108" s="127" t="s">
        <v>22</v>
      </c>
      <c r="T108" s="127"/>
      <c r="U108" s="127">
        <v>0</v>
      </c>
      <c r="V108" s="127">
        <v>0</v>
      </c>
      <c r="W108" s="127">
        <v>0</v>
      </c>
      <c r="X108" s="127">
        <v>25</v>
      </c>
      <c r="Y108" s="127">
        <v>15</v>
      </c>
      <c r="Z108" s="127"/>
      <c r="AA108" s="127" t="str">
        <f>TEXT(Y108,"###,###")</f>
        <v>15</v>
      </c>
      <c r="AB108" s="127"/>
      <c r="AC108" s="127">
        <f>Y108/($Y$4)*100</f>
        <v>2.1802325581395348</v>
      </c>
      <c r="AD108" s="127"/>
      <c r="AE108" s="127"/>
      <c r="AF108" s="127"/>
    </row>
    <row r="109" spans="1:32" x14ac:dyDescent="0.25">
      <c r="S109" s="127" t="s">
        <v>23</v>
      </c>
      <c r="T109" s="127"/>
      <c r="U109" s="127">
        <v>0</v>
      </c>
      <c r="V109" s="127">
        <v>0</v>
      </c>
      <c r="W109" s="127">
        <v>0</v>
      </c>
      <c r="X109" s="127">
        <v>26</v>
      </c>
      <c r="Y109" s="127">
        <v>55</v>
      </c>
      <c r="Z109" s="127"/>
      <c r="AA109" s="127" t="str">
        <f>TEXT(Y109,"###,###")</f>
        <v>55</v>
      </c>
      <c r="AB109" s="127"/>
      <c r="AC109" s="127">
        <f t="shared" ref="AC109:AC111" si="3">Y109/($Y$4)*100</f>
        <v>7.9941860465116283</v>
      </c>
      <c r="AD109" s="127"/>
      <c r="AE109" s="127"/>
      <c r="AF109" s="127"/>
    </row>
    <row r="110" spans="1:32" x14ac:dyDescent="0.25">
      <c r="S110" s="127" t="s">
        <v>24</v>
      </c>
      <c r="T110" s="127"/>
      <c r="U110" s="127">
        <v>0</v>
      </c>
      <c r="V110" s="127">
        <v>0</v>
      </c>
      <c r="W110" s="127">
        <v>0</v>
      </c>
      <c r="X110" s="127">
        <v>342</v>
      </c>
      <c r="Y110" s="127">
        <v>393</v>
      </c>
      <c r="Z110" s="127"/>
      <c r="AA110" s="127" t="str">
        <f>TEXT(Y110,"###,###")</f>
        <v>393</v>
      </c>
      <c r="AB110" s="127"/>
      <c r="AC110" s="127">
        <f t="shared" si="3"/>
        <v>57.122093023255815</v>
      </c>
      <c r="AD110" s="127"/>
      <c r="AE110" s="127"/>
      <c r="AF110" s="127"/>
    </row>
    <row r="111" spans="1:32" x14ac:dyDescent="0.25">
      <c r="S111" s="127" t="s">
        <v>25</v>
      </c>
      <c r="T111" s="127"/>
      <c r="U111" s="127">
        <v>0</v>
      </c>
      <c r="V111" s="127">
        <v>0</v>
      </c>
      <c r="W111" s="127">
        <v>0</v>
      </c>
      <c r="X111" s="127">
        <v>164</v>
      </c>
      <c r="Y111" s="127">
        <v>174</v>
      </c>
      <c r="Z111" s="127"/>
      <c r="AA111" s="127" t="str">
        <f>TEXT(Y111,"###,###")</f>
        <v>174</v>
      </c>
      <c r="AB111" s="127"/>
      <c r="AC111" s="127">
        <f t="shared" si="3"/>
        <v>25.290697674418606</v>
      </c>
      <c r="AD111" s="127"/>
      <c r="AE111" s="127"/>
      <c r="AF111" s="127"/>
    </row>
    <row r="112" spans="1:32" x14ac:dyDescent="0.25">
      <c r="S112" s="127" t="s">
        <v>56</v>
      </c>
      <c r="T112" s="127"/>
      <c r="U112" s="127">
        <v>0</v>
      </c>
      <c r="V112" s="127">
        <v>0</v>
      </c>
      <c r="W112" s="127">
        <v>0</v>
      </c>
      <c r="X112" s="127">
        <v>563</v>
      </c>
      <c r="Y112" s="127">
        <v>688</v>
      </c>
      <c r="Z112" s="127"/>
      <c r="AA112" s="127"/>
      <c r="AB112" s="127"/>
      <c r="AC112" s="127"/>
      <c r="AD112" s="127"/>
      <c r="AE112" s="127"/>
      <c r="AF112" s="127"/>
    </row>
    <row r="113" spans="19:32" x14ac:dyDescent="0.25">
      <c r="S113" s="127"/>
      <c r="T113" s="127"/>
      <c r="U113" s="127"/>
      <c r="V113" s="127"/>
      <c r="W113" s="127"/>
      <c r="X113" s="127"/>
      <c r="Y113" s="127"/>
      <c r="Z113" s="127"/>
      <c r="AA113" s="127" t="s">
        <v>27</v>
      </c>
      <c r="AB113" s="127"/>
      <c r="AC113" s="127" t="s">
        <v>28</v>
      </c>
      <c r="AD113" s="127"/>
      <c r="AE113" s="127" t="s">
        <v>29</v>
      </c>
      <c r="AF113" s="127"/>
    </row>
    <row r="114" spans="19:32" x14ac:dyDescent="0.25">
      <c r="S114" s="127" t="s">
        <v>103</v>
      </c>
      <c r="T114" s="127">
        <v>31</v>
      </c>
      <c r="U114" s="127">
        <v>49</v>
      </c>
      <c r="V114" s="127">
        <v>37</v>
      </c>
      <c r="W114" s="127">
        <v>29</v>
      </c>
      <c r="X114" s="127">
        <v>21</v>
      </c>
      <c r="Y114" s="127">
        <v>22</v>
      </c>
      <c r="Z114" s="127"/>
      <c r="AA114" s="127" t="str">
        <f>TEXT(Y114,"###,###")</f>
        <v>22</v>
      </c>
      <c r="AB114" s="127"/>
      <c r="AC114" s="127">
        <f>Y114/X114-1</f>
        <v>4.7619047619047672E-2</v>
      </c>
      <c r="AD114" s="127"/>
      <c r="AE114" s="127">
        <f>Y114/T114-1</f>
        <v>-0.29032258064516125</v>
      </c>
      <c r="AF114" s="127"/>
    </row>
    <row r="115" spans="19:32" x14ac:dyDescent="0.25">
      <c r="S115" s="127" t="s">
        <v>104</v>
      </c>
      <c r="T115" s="127">
        <v>30</v>
      </c>
      <c r="U115" s="127">
        <v>40</v>
      </c>
      <c r="V115" s="127">
        <v>37</v>
      </c>
      <c r="W115" s="127">
        <v>44</v>
      </c>
      <c r="X115" s="127">
        <v>32</v>
      </c>
      <c r="Y115" s="127">
        <v>35</v>
      </c>
      <c r="Z115" s="127"/>
      <c r="AA115" s="127" t="str">
        <f>TEXT(Y115,"###,###")</f>
        <v>35</v>
      </c>
      <c r="AB115" s="127"/>
      <c r="AC115" s="127">
        <f>Y115/X115-1</f>
        <v>9.375E-2</v>
      </c>
      <c r="AD115" s="127"/>
      <c r="AE115" s="127">
        <f>Y115/T115-1</f>
        <v>0.16666666666666674</v>
      </c>
      <c r="AF115" s="127"/>
    </row>
    <row r="116" spans="19:32" x14ac:dyDescent="0.25">
      <c r="S116" s="127" t="s">
        <v>56</v>
      </c>
      <c r="T116" s="127">
        <v>61</v>
      </c>
      <c r="U116" s="127">
        <v>89</v>
      </c>
      <c r="V116" s="127">
        <v>74</v>
      </c>
      <c r="W116" s="127">
        <v>73</v>
      </c>
      <c r="X116" s="127">
        <v>53</v>
      </c>
      <c r="Y116" s="127">
        <v>57</v>
      </c>
      <c r="Z116" s="127"/>
      <c r="AA116" s="127"/>
      <c r="AB116" s="127"/>
      <c r="AC116" s="127"/>
      <c r="AD116" s="127"/>
      <c r="AE116" s="127"/>
      <c r="AF116" s="127"/>
    </row>
    <row r="117" spans="19:32" x14ac:dyDescent="0.25"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</row>
    <row r="118" spans="19:32" x14ac:dyDescent="0.25">
      <c r="S118" s="127" t="s">
        <v>119</v>
      </c>
      <c r="T118" s="127"/>
      <c r="U118" s="127">
        <v>35.479999999999997</v>
      </c>
      <c r="V118" s="127">
        <v>38.24</v>
      </c>
      <c r="W118" s="127">
        <v>41.81</v>
      </c>
      <c r="X118" s="127">
        <v>36.979999999999997</v>
      </c>
      <c r="Y118" s="127">
        <v>39.770000000000003</v>
      </c>
      <c r="Z118" s="127"/>
      <c r="AA118" s="127" t="str">
        <f>TEXT(Y118,"##.0")</f>
        <v>39.8</v>
      </c>
      <c r="AB118" s="127"/>
      <c r="AC118" s="127"/>
      <c r="AD118" s="127"/>
      <c r="AE118" s="127"/>
      <c r="AF118" s="127"/>
    </row>
    <row r="119" spans="19:32" x14ac:dyDescent="0.25"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</row>
    <row r="120" spans="19:32" x14ac:dyDescent="0.25">
      <c r="S120" s="127" t="s">
        <v>120</v>
      </c>
      <c r="T120" s="127"/>
      <c r="U120" s="127">
        <v>392</v>
      </c>
      <c r="V120" s="127">
        <v>397</v>
      </c>
      <c r="W120" s="127">
        <v>314</v>
      </c>
      <c r="X120" s="127">
        <v>405</v>
      </c>
      <c r="Y120" s="127">
        <v>511</v>
      </c>
      <c r="Z120" s="127"/>
      <c r="AA120" s="127" t="str">
        <f>TEXT(Y120,"###,###")</f>
        <v>511</v>
      </c>
      <c r="AB120" s="127"/>
      <c r="AC120" s="127"/>
      <c r="AD120" s="127"/>
      <c r="AE120" s="127"/>
      <c r="AF120" s="127"/>
    </row>
    <row r="121" spans="19:32" x14ac:dyDescent="0.25">
      <c r="S121" s="127" t="s">
        <v>121</v>
      </c>
      <c r="T121" s="127"/>
      <c r="U121" s="127">
        <v>0</v>
      </c>
      <c r="V121" s="127">
        <v>0</v>
      </c>
      <c r="W121" s="127">
        <v>0</v>
      </c>
      <c r="X121" s="127">
        <v>0</v>
      </c>
      <c r="Y121" s="127">
        <v>0</v>
      </c>
      <c r="Z121" s="127"/>
      <c r="AA121" s="127" t="str">
        <f t="shared" ref="AA121:AA128" si="4">TEXT(Y121,"###,###")</f>
        <v/>
      </c>
      <c r="AB121" s="127"/>
      <c r="AC121" s="127"/>
      <c r="AD121" s="127"/>
      <c r="AE121" s="127"/>
      <c r="AF121" s="127"/>
    </row>
    <row r="122" spans="19:32" x14ac:dyDescent="0.25">
      <c r="S122" s="127" t="s">
        <v>122</v>
      </c>
      <c r="T122" s="127"/>
      <c r="U122" s="127">
        <v>9</v>
      </c>
      <c r="V122" s="127">
        <v>4</v>
      </c>
      <c r="W122" s="127">
        <v>6</v>
      </c>
      <c r="X122" s="127">
        <v>8</v>
      </c>
      <c r="Y122" s="127">
        <v>8</v>
      </c>
      <c r="Z122" s="127"/>
      <c r="AA122" s="127" t="str">
        <f t="shared" si="4"/>
        <v>8</v>
      </c>
      <c r="AB122" s="127"/>
      <c r="AC122" s="127"/>
      <c r="AD122" s="127"/>
      <c r="AE122" s="127"/>
      <c r="AF122" s="127"/>
    </row>
    <row r="123" spans="19:32" x14ac:dyDescent="0.25">
      <c r="S123" s="127"/>
      <c r="T123" s="127"/>
      <c r="U123" s="127"/>
      <c r="V123" s="127"/>
      <c r="W123" s="127"/>
      <c r="X123" s="127"/>
      <c r="Y123" s="127"/>
      <c r="Z123" s="127"/>
      <c r="AA123" s="127" t="s">
        <v>27</v>
      </c>
      <c r="AB123" s="127"/>
      <c r="AC123" s="127" t="s">
        <v>35</v>
      </c>
      <c r="AD123" s="127"/>
      <c r="AE123" s="127" t="s">
        <v>27</v>
      </c>
      <c r="AF123" s="127"/>
    </row>
    <row r="124" spans="19:32" x14ac:dyDescent="0.25">
      <c r="S124" s="127" t="s">
        <v>123</v>
      </c>
      <c r="T124" s="127"/>
      <c r="U124" s="127">
        <v>401</v>
      </c>
      <c r="V124" s="127">
        <v>401</v>
      </c>
      <c r="W124" s="127">
        <v>320</v>
      </c>
      <c r="X124" s="127">
        <v>413</v>
      </c>
      <c r="Y124" s="127">
        <v>519</v>
      </c>
      <c r="Z124" s="127"/>
      <c r="AA124" s="127" t="str">
        <f t="shared" si="4"/>
        <v>519</v>
      </c>
      <c r="AB124" s="127"/>
      <c r="AC124" s="127">
        <f>Y124/$Y$7*100</f>
        <v>100</v>
      </c>
      <c r="AD124" s="127"/>
      <c r="AE124" s="127"/>
      <c r="AF124" s="127"/>
    </row>
    <row r="125" spans="19:32" x14ac:dyDescent="0.25">
      <c r="S125" s="127" t="s">
        <v>124</v>
      </c>
      <c r="T125" s="127"/>
      <c r="U125" s="127">
        <v>9</v>
      </c>
      <c r="V125" s="127">
        <v>4</v>
      </c>
      <c r="W125" s="127">
        <v>6</v>
      </c>
      <c r="X125" s="127">
        <v>8</v>
      </c>
      <c r="Y125" s="127">
        <v>8</v>
      </c>
      <c r="Z125" s="127"/>
      <c r="AA125" s="127" t="str">
        <f t="shared" si="4"/>
        <v>8</v>
      </c>
      <c r="AB125" s="127"/>
      <c r="AC125" s="127">
        <f>Y125/$Y$7*100</f>
        <v>1.5414258188824663</v>
      </c>
      <c r="AD125" s="127"/>
      <c r="AE125" s="127"/>
      <c r="AF125" s="127"/>
    </row>
    <row r="126" spans="19:32" x14ac:dyDescent="0.25"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</row>
    <row r="127" spans="19:32" x14ac:dyDescent="0.25">
      <c r="S127" s="127" t="s">
        <v>125</v>
      </c>
      <c r="T127" s="127"/>
      <c r="U127" s="127">
        <v>204</v>
      </c>
      <c r="V127" s="127">
        <v>192</v>
      </c>
      <c r="W127" s="127">
        <v>148</v>
      </c>
      <c r="X127" s="127">
        <v>182</v>
      </c>
      <c r="Y127" s="127">
        <v>245</v>
      </c>
      <c r="Z127" s="127"/>
      <c r="AA127" s="127" t="str">
        <f t="shared" si="4"/>
        <v>245</v>
      </c>
      <c r="AB127" s="127"/>
      <c r="AC127" s="127">
        <f>Y127/$Y$7*100</f>
        <v>47.206165703275531</v>
      </c>
      <c r="AD127" s="127"/>
      <c r="AE127" s="127"/>
      <c r="AF127" s="127"/>
    </row>
    <row r="128" spans="19:32" x14ac:dyDescent="0.25">
      <c r="S128" s="127" t="s">
        <v>126</v>
      </c>
      <c r="T128" s="127"/>
      <c r="U128" s="127">
        <v>198</v>
      </c>
      <c r="V128" s="127">
        <v>209</v>
      </c>
      <c r="W128" s="127">
        <v>173</v>
      </c>
      <c r="X128" s="127">
        <v>231</v>
      </c>
      <c r="Y128" s="127">
        <v>274</v>
      </c>
      <c r="Z128" s="127"/>
      <c r="AA128" s="127" t="str">
        <f t="shared" si="4"/>
        <v>274</v>
      </c>
      <c r="AB128" s="127"/>
      <c r="AC128" s="127">
        <f>Y128/$Y$7*100</f>
        <v>52.793834296724476</v>
      </c>
      <c r="AD128" s="127"/>
      <c r="AE128" s="127"/>
      <c r="AF128" s="127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37EFE57-CCCD-4619-AC50-F62FE80E49F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662CADE1-2D9D-43F2-95DF-548C815DCB1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9CA0FC53-1B2F-4F09-8857-7DFE95EF032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BAB9880D-C80A-48D1-BD01-452F8517096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3" tint="0.39997558519241921"/>
  </sheetPr>
  <dimension ref="A1:M58"/>
  <sheetViews>
    <sheetView workbookViewId="0">
      <selection activeCell="O24" sqref="O24"/>
    </sheetView>
  </sheetViews>
  <sheetFormatPr defaultRowHeight="15" x14ac:dyDescent="0.25"/>
  <cols>
    <col min="1" max="1" width="43.140625" style="24" bestFit="1" customWidth="1"/>
    <col min="2" max="2" width="14.85546875" style="24" bestFit="1" customWidth="1"/>
    <col min="3" max="3" width="16.7109375" style="24" bestFit="1" customWidth="1"/>
    <col min="4" max="7" width="14.85546875" style="24" bestFit="1" customWidth="1"/>
    <col min="8" max="8" width="7.85546875" style="24" customWidth="1"/>
    <col min="9" max="9" width="11.5703125" style="24" bestFit="1" customWidth="1"/>
    <col min="10" max="10" width="5.28515625" style="24" customWidth="1"/>
    <col min="11" max="11" width="9.140625" style="24"/>
    <col min="12" max="12" width="4.28515625" style="24" customWidth="1"/>
    <col min="13" max="16384" width="9.140625" style="24"/>
  </cols>
  <sheetData>
    <row r="1" spans="1:13" ht="18" thickBot="1" x14ac:dyDescent="0.35">
      <c r="A1" s="102" t="str">
        <f>C3</f>
        <v>Northern Territory</v>
      </c>
      <c r="B1" s="102"/>
      <c r="C1" s="102"/>
      <c r="D1" s="102"/>
      <c r="E1" s="102"/>
      <c r="F1" s="102"/>
      <c r="G1" s="103">
        <f>G3</f>
        <v>7</v>
      </c>
      <c r="I1" s="126" t="s">
        <v>26</v>
      </c>
      <c r="J1" s="126"/>
      <c r="K1" s="126"/>
      <c r="L1" s="126"/>
      <c r="M1" s="126"/>
    </row>
    <row r="2" spans="1:13" ht="18.75" thickTop="1" thickBot="1" x14ac:dyDescent="0.35">
      <c r="A2" s="102"/>
      <c r="B2" s="104" t="s">
        <v>115</v>
      </c>
      <c r="C2" s="104" t="s">
        <v>68</v>
      </c>
      <c r="D2" s="104" t="s">
        <v>69</v>
      </c>
      <c r="E2" s="104" t="s">
        <v>70</v>
      </c>
      <c r="F2" s="104" t="s">
        <v>67</v>
      </c>
      <c r="G2" s="104" t="s">
        <v>105</v>
      </c>
      <c r="I2" s="126" t="s">
        <v>105</v>
      </c>
      <c r="J2" s="126"/>
      <c r="K2" s="126"/>
      <c r="L2" s="126"/>
      <c r="M2" s="126"/>
    </row>
    <row r="3" spans="1:13" ht="16.5" thickTop="1" thickBot="1" x14ac:dyDescent="0.3">
      <c r="C3" s="24" t="s">
        <v>164</v>
      </c>
      <c r="G3" s="7">
        <v>7</v>
      </c>
      <c r="I3" s="34" t="s">
        <v>27</v>
      </c>
      <c r="K3" s="35" t="s">
        <v>28</v>
      </c>
      <c r="M3" s="35" t="s">
        <v>112</v>
      </c>
    </row>
    <row r="4" spans="1:13" x14ac:dyDescent="0.25">
      <c r="A4" s="38" t="s">
        <v>30</v>
      </c>
      <c r="B4" s="66">
        <v>203119</v>
      </c>
      <c r="C4" s="66">
        <v>212942</v>
      </c>
      <c r="D4" s="66">
        <v>212182</v>
      </c>
      <c r="E4" s="66">
        <v>212690</v>
      </c>
      <c r="F4" s="66">
        <v>207508</v>
      </c>
      <c r="G4" s="66">
        <v>209690</v>
      </c>
      <c r="I4" s="39" t="str">
        <f>TEXT(G4,"#,###,###")</f>
        <v>209,690</v>
      </c>
      <c r="K4" s="40">
        <f t="shared" ref="K4:K9" si="0">G4/F4-1</f>
        <v>1.0515257243094212E-2</v>
      </c>
      <c r="M4" s="40">
        <f t="shared" ref="M4:M9" si="1">G4/B4-1</f>
        <v>3.2350494045362499E-2</v>
      </c>
    </row>
    <row r="5" spans="1:13" x14ac:dyDescent="0.25">
      <c r="A5" s="42" t="s">
        <v>6</v>
      </c>
      <c r="B5" s="66">
        <v>106941</v>
      </c>
      <c r="C5" s="66">
        <v>112770</v>
      </c>
      <c r="D5" s="66">
        <v>113863</v>
      </c>
      <c r="E5" s="66">
        <v>114015</v>
      </c>
      <c r="F5" s="66">
        <v>110538</v>
      </c>
      <c r="G5" s="66">
        <v>110876</v>
      </c>
      <c r="I5" s="39" t="str">
        <f>TEXT(G5,"#,###,###")</f>
        <v>110,876</v>
      </c>
      <c r="K5" s="40">
        <f t="shared" si="0"/>
        <v>3.0577719879136822E-3</v>
      </c>
      <c r="M5" s="40">
        <f t="shared" si="1"/>
        <v>3.6795990312415316E-2</v>
      </c>
    </row>
    <row r="6" spans="1:13" x14ac:dyDescent="0.25">
      <c r="A6" s="42" t="s">
        <v>7</v>
      </c>
      <c r="B6" s="66">
        <v>96178</v>
      </c>
      <c r="C6" s="66">
        <v>100168</v>
      </c>
      <c r="D6" s="66">
        <v>98318</v>
      </c>
      <c r="E6" s="66">
        <v>98674</v>
      </c>
      <c r="F6" s="66">
        <v>96969</v>
      </c>
      <c r="G6" s="66">
        <v>98814</v>
      </c>
      <c r="I6" s="39" t="str">
        <f>TEXT(G6,"#,###,###")</f>
        <v>98,814</v>
      </c>
      <c r="K6" s="40">
        <f t="shared" si="0"/>
        <v>1.9026699254400814E-2</v>
      </c>
      <c r="M6" s="40">
        <f t="shared" si="1"/>
        <v>2.7407515232173774E-2</v>
      </c>
    </row>
    <row r="7" spans="1:13" x14ac:dyDescent="0.25">
      <c r="A7" s="38" t="s">
        <v>8</v>
      </c>
      <c r="B7" s="66">
        <v>131880</v>
      </c>
      <c r="C7" s="66">
        <v>135228</v>
      </c>
      <c r="D7" s="66">
        <v>138001</v>
      </c>
      <c r="E7" s="66">
        <v>137773</v>
      </c>
      <c r="F7" s="66">
        <v>137448</v>
      </c>
      <c r="G7" s="66">
        <v>138628</v>
      </c>
      <c r="I7" s="39" t="str">
        <f>TEXT(G7,"#,###,###")</f>
        <v>138,628</v>
      </c>
      <c r="K7" s="40">
        <f t="shared" si="0"/>
        <v>8.5850648972702892E-3</v>
      </c>
      <c r="M7" s="40">
        <f t="shared" si="1"/>
        <v>5.1167728237792032E-2</v>
      </c>
    </row>
    <row r="8" spans="1:13" x14ac:dyDescent="0.25">
      <c r="A8" s="38" t="s">
        <v>31</v>
      </c>
      <c r="B8" s="66">
        <v>42021</v>
      </c>
      <c r="C8" s="66">
        <v>44232.02</v>
      </c>
      <c r="D8" s="66">
        <v>45075.51</v>
      </c>
      <c r="E8" s="66">
        <v>46083.65</v>
      </c>
      <c r="F8" s="66">
        <v>48046.27</v>
      </c>
      <c r="G8" s="66">
        <v>47367.05</v>
      </c>
      <c r="I8" s="39" t="str">
        <f>TEXT(G8,"$###,###")</f>
        <v>$47,367</v>
      </c>
      <c r="K8" s="40">
        <f t="shared" si="0"/>
        <v>-1.4136789390726823E-2</v>
      </c>
      <c r="M8" s="40">
        <f t="shared" si="1"/>
        <v>0.12722329311534719</v>
      </c>
    </row>
    <row r="9" spans="1:13" x14ac:dyDescent="0.25">
      <c r="A9" s="38" t="s">
        <v>9</v>
      </c>
      <c r="B9" s="66">
        <v>7138366020</v>
      </c>
      <c r="C9" s="66">
        <v>7703352223</v>
      </c>
      <c r="D9" s="66">
        <v>8197143881</v>
      </c>
      <c r="E9" s="66">
        <v>8474018426</v>
      </c>
      <c r="F9" s="66">
        <v>8829929305</v>
      </c>
      <c r="G9" s="66">
        <v>8908749963</v>
      </c>
      <c r="I9" s="39" t="str">
        <f>TEXT(G9/1000000000,"$#,###.0")&amp;" bil"</f>
        <v>$8.9 bil</v>
      </c>
      <c r="K9" s="40">
        <f t="shared" si="0"/>
        <v>8.9265333025223548E-3</v>
      </c>
      <c r="M9" s="40">
        <f t="shared" si="1"/>
        <v>0.24800968989819316</v>
      </c>
    </row>
    <row r="10" spans="1:13" x14ac:dyDescent="0.25">
      <c r="A10" s="38"/>
    </row>
    <row r="11" spans="1:13" x14ac:dyDescent="0.25">
      <c r="A11" s="38" t="s">
        <v>32</v>
      </c>
      <c r="B11" s="66">
        <v>188284</v>
      </c>
      <c r="C11" s="66">
        <v>198709</v>
      </c>
      <c r="D11" s="66">
        <v>198623</v>
      </c>
      <c r="E11" s="66">
        <v>199946</v>
      </c>
      <c r="F11" s="66">
        <v>195067</v>
      </c>
      <c r="G11" s="66">
        <v>197414</v>
      </c>
    </row>
    <row r="12" spans="1:13" x14ac:dyDescent="0.25">
      <c r="A12" s="38" t="s">
        <v>33</v>
      </c>
      <c r="B12" s="66">
        <v>14835</v>
      </c>
      <c r="C12" s="66">
        <v>14233</v>
      </c>
      <c r="D12" s="66">
        <v>13559</v>
      </c>
      <c r="E12" s="66">
        <v>12744</v>
      </c>
      <c r="F12" s="66">
        <v>12441</v>
      </c>
      <c r="G12" s="66">
        <v>12276</v>
      </c>
    </row>
    <row r="13" spans="1:13" x14ac:dyDescent="0.25">
      <c r="A13" s="38"/>
      <c r="B13" s="38"/>
    </row>
    <row r="14" spans="1:13" ht="15.75" thickBot="1" x14ac:dyDescent="0.3">
      <c r="A14" s="71" t="s">
        <v>34</v>
      </c>
      <c r="B14" s="71"/>
      <c r="C14" s="72"/>
      <c r="D14" s="34"/>
      <c r="E14" s="34"/>
      <c r="F14" s="34"/>
      <c r="G14" s="34"/>
      <c r="I14" s="71" t="s">
        <v>35</v>
      </c>
    </row>
    <row r="15" spans="1:13" x14ac:dyDescent="0.25">
      <c r="A15" s="80" t="s">
        <v>71</v>
      </c>
      <c r="B15" s="80"/>
      <c r="C15" s="81"/>
      <c r="D15" s="81"/>
      <c r="E15" s="81"/>
      <c r="F15" s="81"/>
      <c r="G15" s="66">
        <v>5673</v>
      </c>
      <c r="I15" s="105">
        <f t="shared" ref="I15:I34" si="2">IF(G15="np",0,G15/$G$34)</f>
        <v>2.7054222900472127E-2</v>
      </c>
    </row>
    <row r="16" spans="1:13" x14ac:dyDescent="0.25">
      <c r="A16" s="80" t="s">
        <v>72</v>
      </c>
      <c r="B16" s="80"/>
      <c r="C16" s="81"/>
      <c r="D16" s="81"/>
      <c r="E16" s="81"/>
      <c r="F16" s="81"/>
      <c r="G16" s="66">
        <v>2754</v>
      </c>
      <c r="I16" s="105">
        <f t="shared" si="2"/>
        <v>1.3133673518050455E-2</v>
      </c>
    </row>
    <row r="17" spans="1:9" x14ac:dyDescent="0.25">
      <c r="A17" s="80" t="s">
        <v>73</v>
      </c>
      <c r="B17" s="80"/>
      <c r="C17" s="81"/>
      <c r="D17" s="81"/>
      <c r="E17" s="81"/>
      <c r="F17" s="81"/>
      <c r="G17" s="66">
        <v>5197</v>
      </c>
      <c r="I17" s="105">
        <f t="shared" si="2"/>
        <v>2.4784205255376984E-2</v>
      </c>
    </row>
    <row r="18" spans="1:9" x14ac:dyDescent="0.25">
      <c r="A18" s="80" t="s">
        <v>74</v>
      </c>
      <c r="B18" s="80"/>
      <c r="C18" s="81"/>
      <c r="D18" s="81"/>
      <c r="E18" s="81"/>
      <c r="F18" s="81"/>
      <c r="G18" s="66">
        <v>1913</v>
      </c>
      <c r="I18" s="105">
        <f t="shared" si="2"/>
        <v>9.1229910820735376E-3</v>
      </c>
    </row>
    <row r="19" spans="1:9" x14ac:dyDescent="0.25">
      <c r="A19" s="80" t="s">
        <v>75</v>
      </c>
      <c r="B19" s="80"/>
      <c r="C19" s="81"/>
      <c r="D19" s="81"/>
      <c r="E19" s="81"/>
      <c r="F19" s="81"/>
      <c r="G19" s="66">
        <v>19065</v>
      </c>
      <c r="I19" s="105">
        <f t="shared" si="2"/>
        <v>9.0919929419619433E-2</v>
      </c>
    </row>
    <row r="20" spans="1:9" x14ac:dyDescent="0.25">
      <c r="A20" s="80" t="s">
        <v>76</v>
      </c>
      <c r="B20" s="80"/>
      <c r="C20" s="81"/>
      <c r="D20" s="81"/>
      <c r="E20" s="81"/>
      <c r="F20" s="81"/>
      <c r="G20" s="66">
        <v>4798</v>
      </c>
      <c r="I20" s="105">
        <f t="shared" si="2"/>
        <v>2.2881396346988412E-2</v>
      </c>
    </row>
    <row r="21" spans="1:9" x14ac:dyDescent="0.25">
      <c r="A21" s="80" t="s">
        <v>77</v>
      </c>
      <c r="B21" s="80"/>
      <c r="C21" s="81"/>
      <c r="D21" s="81"/>
      <c r="E21" s="81"/>
      <c r="F21" s="81"/>
      <c r="G21" s="66">
        <v>16387</v>
      </c>
      <c r="I21" s="105">
        <f t="shared" si="2"/>
        <v>7.8148695693642994E-2</v>
      </c>
    </row>
    <row r="22" spans="1:9" x14ac:dyDescent="0.25">
      <c r="A22" s="80" t="s">
        <v>78</v>
      </c>
      <c r="B22" s="80"/>
      <c r="C22" s="81"/>
      <c r="D22" s="81"/>
      <c r="E22" s="81"/>
      <c r="F22" s="81"/>
      <c r="G22" s="66">
        <v>18584</v>
      </c>
      <c r="I22" s="105">
        <f t="shared" si="2"/>
        <v>8.8626067051361529E-2</v>
      </c>
    </row>
    <row r="23" spans="1:9" x14ac:dyDescent="0.25">
      <c r="A23" s="80" t="s">
        <v>79</v>
      </c>
      <c r="B23" s="80"/>
      <c r="C23" s="81"/>
      <c r="D23" s="81"/>
      <c r="E23" s="81"/>
      <c r="F23" s="81"/>
      <c r="G23" s="66">
        <v>7462</v>
      </c>
      <c r="I23" s="105">
        <f t="shared" si="2"/>
        <v>3.5585864848109112E-2</v>
      </c>
    </row>
    <row r="24" spans="1:9" x14ac:dyDescent="0.25">
      <c r="A24" s="80" t="s">
        <v>80</v>
      </c>
      <c r="B24" s="80"/>
      <c r="C24" s="81"/>
      <c r="D24" s="81"/>
      <c r="E24" s="81"/>
      <c r="F24" s="81"/>
      <c r="G24" s="66">
        <v>1285</v>
      </c>
      <c r="I24" s="105">
        <f t="shared" si="2"/>
        <v>6.1280938528303682E-3</v>
      </c>
    </row>
    <row r="25" spans="1:9" x14ac:dyDescent="0.25">
      <c r="A25" s="80" t="s">
        <v>81</v>
      </c>
      <c r="B25" s="80"/>
      <c r="C25" s="81"/>
      <c r="D25" s="81"/>
      <c r="E25" s="81"/>
      <c r="F25" s="81"/>
      <c r="G25" s="66">
        <v>3335</v>
      </c>
      <c r="I25" s="105">
        <f t="shared" si="2"/>
        <v>1.5904430349563643E-2</v>
      </c>
    </row>
    <row r="26" spans="1:9" x14ac:dyDescent="0.25">
      <c r="A26" s="80" t="s">
        <v>82</v>
      </c>
      <c r="B26" s="80"/>
      <c r="C26" s="81"/>
      <c r="D26" s="81"/>
      <c r="E26" s="81"/>
      <c r="F26" s="81"/>
      <c r="G26" s="66">
        <v>3428</v>
      </c>
      <c r="I26" s="105">
        <f t="shared" si="2"/>
        <v>1.6347942200391055E-2</v>
      </c>
    </row>
    <row r="27" spans="1:9" x14ac:dyDescent="0.25">
      <c r="A27" s="80" t="s">
        <v>83</v>
      </c>
      <c r="B27" s="80"/>
      <c r="C27" s="81"/>
      <c r="D27" s="81"/>
      <c r="E27" s="81"/>
      <c r="F27" s="81"/>
      <c r="G27" s="66">
        <v>11247</v>
      </c>
      <c r="I27" s="105">
        <f t="shared" si="2"/>
        <v>5.3636320282321522E-2</v>
      </c>
    </row>
    <row r="28" spans="1:9" x14ac:dyDescent="0.25">
      <c r="A28" s="80" t="s">
        <v>84</v>
      </c>
      <c r="B28" s="80"/>
      <c r="C28" s="81"/>
      <c r="D28" s="81"/>
      <c r="E28" s="81"/>
      <c r="F28" s="81"/>
      <c r="G28" s="66">
        <v>15352</v>
      </c>
      <c r="I28" s="105">
        <f t="shared" si="2"/>
        <v>7.3212837998950828E-2</v>
      </c>
    </row>
    <row r="29" spans="1:9" x14ac:dyDescent="0.25">
      <c r="A29" s="80" t="s">
        <v>85</v>
      </c>
      <c r="B29" s="80"/>
      <c r="C29" s="81"/>
      <c r="D29" s="81"/>
      <c r="E29" s="81"/>
      <c r="F29" s="81"/>
      <c r="G29" s="66">
        <v>25544</v>
      </c>
      <c r="I29" s="105">
        <f t="shared" si="2"/>
        <v>0.12181792169392913</v>
      </c>
    </row>
    <row r="30" spans="1:9" x14ac:dyDescent="0.25">
      <c r="A30" s="80" t="s">
        <v>86</v>
      </c>
      <c r="B30" s="80"/>
      <c r="C30" s="81"/>
      <c r="D30" s="81"/>
      <c r="E30" s="81"/>
      <c r="F30" s="81"/>
      <c r="G30" s="66">
        <v>17889</v>
      </c>
      <c r="I30" s="105">
        <f t="shared" si="2"/>
        <v>8.5311650531737324E-2</v>
      </c>
    </row>
    <row r="31" spans="1:9" x14ac:dyDescent="0.25">
      <c r="A31" s="80" t="s">
        <v>87</v>
      </c>
      <c r="B31" s="80"/>
      <c r="C31" s="81"/>
      <c r="D31" s="81"/>
      <c r="E31" s="81"/>
      <c r="F31" s="81"/>
      <c r="G31" s="66">
        <v>16148</v>
      </c>
      <c r="I31" s="105">
        <f t="shared" si="2"/>
        <v>7.7008917926462875E-2</v>
      </c>
    </row>
    <row r="32" spans="1:9" x14ac:dyDescent="0.25">
      <c r="A32" s="80" t="s">
        <v>88</v>
      </c>
      <c r="B32" s="80"/>
      <c r="C32" s="81"/>
      <c r="D32" s="81"/>
      <c r="E32" s="81"/>
      <c r="F32" s="81"/>
      <c r="G32" s="66">
        <v>6080</v>
      </c>
      <c r="I32" s="105">
        <f t="shared" si="2"/>
        <v>2.8995183365921121E-2</v>
      </c>
    </row>
    <row r="33" spans="1:13" x14ac:dyDescent="0.25">
      <c r="A33" s="80" t="s">
        <v>89</v>
      </c>
      <c r="B33" s="80"/>
      <c r="C33" s="81"/>
      <c r="D33" s="81"/>
      <c r="E33" s="81"/>
      <c r="F33" s="81"/>
      <c r="G33" s="66">
        <v>9530</v>
      </c>
      <c r="I33" s="105">
        <f t="shared" si="2"/>
        <v>4.5448042348228336E-2</v>
      </c>
    </row>
    <row r="34" spans="1:13" ht="15.75" thickBot="1" x14ac:dyDescent="0.3">
      <c r="A34" s="84" t="s">
        <v>90</v>
      </c>
      <c r="B34" s="84"/>
      <c r="C34" s="85"/>
      <c r="D34" s="85"/>
      <c r="E34" s="85"/>
      <c r="F34" s="85"/>
      <c r="G34" s="86">
        <v>209690</v>
      </c>
      <c r="I34" s="87">
        <f t="shared" si="2"/>
        <v>1</v>
      </c>
    </row>
    <row r="35" spans="1:13" ht="15.75" thickTop="1" x14ac:dyDescent="0.25">
      <c r="G35" s="88"/>
      <c r="I35" s="92"/>
      <c r="J35" s="92"/>
      <c r="K35" s="92"/>
      <c r="L35" s="92"/>
      <c r="M35" s="92"/>
    </row>
    <row r="36" spans="1:13" ht="15.75" thickBot="1" x14ac:dyDescent="0.3">
      <c r="I36" s="34" t="s">
        <v>27</v>
      </c>
      <c r="K36" s="35" t="s">
        <v>28</v>
      </c>
      <c r="M36" s="35" t="s">
        <v>112</v>
      </c>
    </row>
    <row r="37" spans="1:13" x14ac:dyDescent="0.25">
      <c r="A37" s="38" t="s">
        <v>12</v>
      </c>
      <c r="B37" s="66">
        <v>107810</v>
      </c>
      <c r="C37" s="66">
        <v>108562</v>
      </c>
      <c r="D37" s="66">
        <v>112096</v>
      </c>
      <c r="E37" s="66">
        <v>111014</v>
      </c>
      <c r="F37" s="66">
        <v>112639</v>
      </c>
      <c r="G37" s="66">
        <v>112170</v>
      </c>
      <c r="I37" s="39" t="str">
        <f>TEXT(G37,"#,###,###")</f>
        <v>112,170</v>
      </c>
      <c r="K37" s="40">
        <f>G37/F37-1</f>
        <v>-4.1637443514235262E-3</v>
      </c>
      <c r="M37" s="40">
        <f>G37/B37-1</f>
        <v>4.0441517484463452E-2</v>
      </c>
    </row>
    <row r="38" spans="1:13" x14ac:dyDescent="0.25">
      <c r="A38" s="38" t="s">
        <v>13</v>
      </c>
      <c r="B38" s="66">
        <v>24070</v>
      </c>
      <c r="C38" s="66">
        <v>26666</v>
      </c>
      <c r="D38" s="66">
        <v>25905</v>
      </c>
      <c r="E38" s="66">
        <v>26759</v>
      </c>
      <c r="F38" s="66">
        <v>24809</v>
      </c>
      <c r="G38" s="66">
        <v>26458</v>
      </c>
      <c r="I38" s="39" t="str">
        <f>TEXT(G38,"#,###,###")</f>
        <v>26,458</v>
      </c>
      <c r="K38" s="40">
        <f>G38/F38-1</f>
        <v>6.6467814099721911E-2</v>
      </c>
      <c r="M38" s="40">
        <f>G38/B38-1</f>
        <v>9.9210635646032497E-2</v>
      </c>
    </row>
    <row r="39" spans="1:13" x14ac:dyDescent="0.25">
      <c r="A39" s="38" t="s">
        <v>14</v>
      </c>
      <c r="B39" s="38"/>
      <c r="G39" s="66"/>
      <c r="I39" s="39" t="str">
        <f>TEXT(G39,"#,###,###")</f>
        <v/>
      </c>
      <c r="K39" s="82"/>
      <c r="M39" s="39"/>
    </row>
    <row r="40" spans="1:13" x14ac:dyDescent="0.25">
      <c r="A40" s="38" t="s">
        <v>36</v>
      </c>
      <c r="B40" s="66">
        <v>131880</v>
      </c>
      <c r="C40" s="66">
        <v>135228</v>
      </c>
      <c r="D40" s="66">
        <v>138001</v>
      </c>
      <c r="E40" s="66">
        <v>137773</v>
      </c>
      <c r="F40" s="66">
        <v>137448</v>
      </c>
      <c r="G40" s="66">
        <v>138628</v>
      </c>
      <c r="I40" s="39"/>
    </row>
    <row r="42" spans="1:13" x14ac:dyDescent="0.25">
      <c r="A42" s="80"/>
      <c r="B42" s="80"/>
      <c r="G42" s="88"/>
      <c r="I42" s="92"/>
      <c r="J42" s="92"/>
      <c r="K42" s="92"/>
      <c r="L42" s="92"/>
      <c r="M42" s="92"/>
    </row>
    <row r="43" spans="1:13" ht="15.75" thickBot="1" x14ac:dyDescent="0.3">
      <c r="A43" s="91" t="s">
        <v>16</v>
      </c>
      <c r="B43" s="91"/>
      <c r="I43" s="89" t="s">
        <v>27</v>
      </c>
      <c r="J43" s="34"/>
      <c r="K43" s="34" t="s">
        <v>29</v>
      </c>
      <c r="L43" s="34"/>
      <c r="M43" s="34" t="s">
        <v>27</v>
      </c>
    </row>
    <row r="44" spans="1:13" x14ac:dyDescent="0.25">
      <c r="A44" s="80" t="s">
        <v>17</v>
      </c>
      <c r="B44" s="80"/>
      <c r="C44" s="66"/>
      <c r="D44" s="66"/>
      <c r="E44" s="66"/>
      <c r="F44" s="66"/>
      <c r="G44" s="66"/>
      <c r="I44" s="39" t="str">
        <f>TEXT(G44,"#,###,###")</f>
        <v/>
      </c>
      <c r="K44" s="82"/>
      <c r="M44" s="39"/>
    </row>
    <row r="45" spans="1:13" x14ac:dyDescent="0.25">
      <c r="A45" s="106" t="s">
        <v>18</v>
      </c>
      <c r="B45" s="106"/>
      <c r="C45" s="66"/>
      <c r="D45" s="66"/>
      <c r="E45" s="66"/>
      <c r="F45" s="66"/>
      <c r="G45" s="66"/>
      <c r="I45" s="39" t="str">
        <f>TEXT(G45,"#,###,###")</f>
        <v/>
      </c>
      <c r="K45" s="82"/>
      <c r="M45" s="39"/>
    </row>
    <row r="46" spans="1:13" x14ac:dyDescent="0.25">
      <c r="A46" s="106" t="s">
        <v>19</v>
      </c>
      <c r="B46" s="106"/>
      <c r="C46" s="66"/>
      <c r="D46" s="66"/>
      <c r="E46" s="66"/>
      <c r="F46" s="66"/>
      <c r="G46" s="66"/>
      <c r="I46" s="39" t="str">
        <f>TEXT(G46,"#,###,###")</f>
        <v/>
      </c>
      <c r="K46" s="82"/>
      <c r="M46" s="39"/>
    </row>
    <row r="47" spans="1:13" x14ac:dyDescent="0.25">
      <c r="A47" s="80" t="s">
        <v>20</v>
      </c>
      <c r="B47" s="80"/>
      <c r="C47" s="66"/>
      <c r="D47" s="66"/>
      <c r="E47" s="66"/>
      <c r="F47" s="66"/>
      <c r="G47" s="66"/>
      <c r="I47" s="39" t="str">
        <f>TEXT(G47,"#,###,###")</f>
        <v/>
      </c>
      <c r="K47" s="82"/>
      <c r="M47" s="39"/>
    </row>
    <row r="48" spans="1:13" ht="15.75" thickBot="1" x14ac:dyDescent="0.3">
      <c r="A48" s="91" t="s">
        <v>21</v>
      </c>
      <c r="B48" s="91"/>
      <c r="C48" s="66"/>
      <c r="D48" s="66"/>
      <c r="E48" s="66"/>
      <c r="F48" s="66"/>
      <c r="G48" s="66"/>
    </row>
    <row r="49" spans="1:13" x14ac:dyDescent="0.25">
      <c r="A49" s="80" t="s">
        <v>22</v>
      </c>
      <c r="B49" s="80"/>
      <c r="C49" s="66"/>
      <c r="D49" s="66"/>
      <c r="E49" s="66"/>
      <c r="F49" s="66"/>
      <c r="G49" s="66"/>
      <c r="I49" s="39" t="str">
        <f>TEXT(G49,"#,###,###")</f>
        <v/>
      </c>
      <c r="K49" s="82"/>
      <c r="M49" s="39"/>
    </row>
    <row r="50" spans="1:13" x14ac:dyDescent="0.25">
      <c r="A50" s="80" t="s">
        <v>23</v>
      </c>
      <c r="B50" s="80"/>
      <c r="C50" s="66"/>
      <c r="D50" s="66"/>
      <c r="E50" s="66"/>
      <c r="F50" s="66"/>
      <c r="G50" s="66"/>
      <c r="I50" s="39" t="str">
        <f>TEXT(G50,"#,###,###")</f>
        <v/>
      </c>
      <c r="K50" s="82"/>
      <c r="M50" s="39"/>
    </row>
    <row r="51" spans="1:13" x14ac:dyDescent="0.25">
      <c r="A51" s="80" t="s">
        <v>24</v>
      </c>
      <c r="B51" s="80"/>
      <c r="C51" s="66"/>
      <c r="D51" s="66"/>
      <c r="E51" s="66"/>
      <c r="F51" s="66"/>
      <c r="G51" s="66"/>
      <c r="I51" s="39" t="str">
        <f>TEXT(G51,"#,###,###")</f>
        <v/>
      </c>
      <c r="K51" s="82"/>
      <c r="M51" s="39"/>
    </row>
    <row r="52" spans="1:13" x14ac:dyDescent="0.25">
      <c r="A52" s="80" t="s">
        <v>25</v>
      </c>
      <c r="B52" s="80"/>
      <c r="C52" s="66"/>
      <c r="D52" s="66"/>
      <c r="E52" s="66"/>
      <c r="F52" s="66"/>
      <c r="G52" s="66"/>
      <c r="I52" s="39" t="str">
        <f>TEXT(G52,"#,###,###")</f>
        <v/>
      </c>
      <c r="K52" s="82"/>
      <c r="M52" s="39"/>
    </row>
    <row r="54" spans="1:13" ht="15.75" thickBot="1" x14ac:dyDescent="0.3">
      <c r="I54" s="34" t="s">
        <v>27</v>
      </c>
      <c r="K54" s="35" t="s">
        <v>28</v>
      </c>
      <c r="M54" s="35" t="s">
        <v>112</v>
      </c>
    </row>
    <row r="55" spans="1:13" x14ac:dyDescent="0.25">
      <c r="A55" s="80" t="s">
        <v>103</v>
      </c>
      <c r="B55" s="66">
        <v>11015</v>
      </c>
      <c r="C55" s="66">
        <v>12909</v>
      </c>
      <c r="D55" s="66">
        <v>12635</v>
      </c>
      <c r="E55" s="66">
        <v>13020</v>
      </c>
      <c r="F55" s="66">
        <v>12103</v>
      </c>
      <c r="G55" s="66">
        <v>12910</v>
      </c>
      <c r="I55" s="39" t="str">
        <f>TEXT(G55,"#,###,###")</f>
        <v>12,910</v>
      </c>
      <c r="K55" s="40">
        <f>G55/F55-1</f>
        <v>6.6677683219036554E-2</v>
      </c>
      <c r="M55" s="40">
        <f>G55/B55-1</f>
        <v>0.17203812982296873</v>
      </c>
    </row>
    <row r="56" spans="1:13" x14ac:dyDescent="0.25">
      <c r="A56" s="80" t="s">
        <v>104</v>
      </c>
      <c r="B56" s="66">
        <v>13055</v>
      </c>
      <c r="C56" s="66">
        <v>13757</v>
      </c>
      <c r="D56" s="66">
        <v>13270</v>
      </c>
      <c r="E56" s="66">
        <v>13739</v>
      </c>
      <c r="F56" s="66">
        <v>12706</v>
      </c>
      <c r="G56" s="66">
        <v>13548</v>
      </c>
      <c r="I56" s="39" t="str">
        <f>TEXT(G56,"#,###,###")</f>
        <v>13,548</v>
      </c>
      <c r="K56" s="40">
        <f>G56/F56-1</f>
        <v>6.6267904926806231E-2</v>
      </c>
      <c r="M56" s="40">
        <f>G56/B56-1</f>
        <v>3.7763309076981999E-2</v>
      </c>
    </row>
    <row r="57" spans="1:13" ht="15.75" thickBot="1" x14ac:dyDescent="0.3">
      <c r="A57" s="84" t="s">
        <v>56</v>
      </c>
      <c r="B57" s="86">
        <v>24070</v>
      </c>
      <c r="C57" s="86">
        <v>26666</v>
      </c>
      <c r="D57" s="86">
        <v>25905</v>
      </c>
      <c r="E57" s="86">
        <v>26759</v>
      </c>
      <c r="F57" s="86">
        <v>24809</v>
      </c>
      <c r="G57" s="86">
        <v>26458</v>
      </c>
    </row>
    <row r="58" spans="1:13" ht="15.75" thickTop="1" x14ac:dyDescent="0.25"/>
  </sheetData>
  <mergeCells count="2">
    <mergeCell ref="I1:M1"/>
    <mergeCell ref="I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2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14" customWidth="1"/>
    <col min="2" max="2" width="12.42578125" style="114" customWidth="1"/>
    <col min="3" max="3" width="11.7109375" style="114" customWidth="1"/>
    <col min="4" max="4" width="6.7109375" style="114" customWidth="1"/>
    <col min="5" max="5" width="5" style="114" customWidth="1"/>
    <col min="6" max="6" width="6.28515625" style="114" customWidth="1"/>
    <col min="7" max="8" width="4.28515625" style="114" customWidth="1"/>
    <col min="9" max="9" width="2.85546875" style="114" customWidth="1"/>
    <col min="10" max="10" width="5.28515625" style="114" bestFit="1" customWidth="1"/>
    <col min="11" max="11" width="3.7109375" style="114" customWidth="1"/>
    <col min="12" max="12" width="6" style="114" customWidth="1"/>
    <col min="13" max="13" width="3.85546875" style="114" customWidth="1"/>
    <col min="14" max="14" width="6" style="114" customWidth="1"/>
    <col min="15" max="15" width="4.7109375" style="114" customWidth="1"/>
    <col min="16" max="16" width="3.85546875" style="114" customWidth="1"/>
    <col min="17" max="18" width="6.140625" style="114" customWidth="1"/>
    <col min="19" max="19" width="43.140625" style="114" bestFit="1" customWidth="1"/>
    <col min="20" max="22" width="12.7109375" style="114" customWidth="1"/>
    <col min="23" max="25" width="12.7109375" style="114" bestFit="1" customWidth="1"/>
    <col min="26" max="26" width="4" style="114" customWidth="1"/>
    <col min="27" max="27" width="11.5703125" style="114" bestFit="1" customWidth="1"/>
    <col min="28" max="28" width="4.140625" style="114" customWidth="1"/>
    <col min="29" max="29" width="11.5703125" style="114" bestFit="1" customWidth="1"/>
    <col min="30" max="30" width="4.42578125" style="114" customWidth="1"/>
    <col min="31" max="31" width="10.28515625" style="114" bestFit="1" customWidth="1"/>
    <col min="32" max="32" width="4.85546875" style="114" customWidth="1"/>
    <col min="33" max="16384" width="9.140625" style="114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7" t="str">
        <f>U3</f>
        <v>Alice Springs</v>
      </c>
      <c r="T1" s="127"/>
      <c r="U1" s="127"/>
      <c r="V1" s="127"/>
      <c r="W1" s="127"/>
      <c r="X1" s="127"/>
      <c r="Y1" s="127" t="str">
        <f>Y3</f>
        <v>13.1</v>
      </c>
      <c r="Z1" s="127"/>
      <c r="AA1" s="127"/>
      <c r="AB1" s="127"/>
      <c r="AC1" s="127"/>
      <c r="AD1" s="127"/>
      <c r="AE1" s="127"/>
      <c r="AF1" s="127"/>
    </row>
    <row r="2" spans="1:32" ht="19.5" customHeight="1" x14ac:dyDescent="0.3">
      <c r="A2" s="31" t="str">
        <f>"6160.0 "&amp;'State data for spotlight'!$C$3&amp;" Jobs in Australia Spotlights by LGA"</f>
        <v>6160.0 Northern Territory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7"/>
      <c r="T2" s="127" t="s">
        <v>115</v>
      </c>
      <c r="U2" s="127" t="s">
        <v>68</v>
      </c>
      <c r="V2" s="127" t="s">
        <v>69</v>
      </c>
      <c r="W2" s="127" t="s">
        <v>70</v>
      </c>
      <c r="X2" s="127" t="s">
        <v>67</v>
      </c>
      <c r="Y2" s="127" t="s">
        <v>105</v>
      </c>
      <c r="Z2" s="127"/>
      <c r="AA2" s="128" t="s">
        <v>105</v>
      </c>
      <c r="AB2" s="128"/>
      <c r="AC2" s="128"/>
      <c r="AD2" s="128"/>
      <c r="AE2" s="128"/>
      <c r="AF2" s="127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7"/>
      <c r="T3" s="127"/>
      <c r="U3" s="127" t="s">
        <v>129</v>
      </c>
      <c r="V3" s="127"/>
      <c r="W3" s="127"/>
      <c r="X3" s="127"/>
      <c r="Y3" s="127" t="s">
        <v>148</v>
      </c>
      <c r="Z3" s="127"/>
      <c r="AA3" s="127" t="s">
        <v>27</v>
      </c>
      <c r="AB3" s="127"/>
      <c r="AC3" s="127" t="s">
        <v>28</v>
      </c>
      <c r="AD3" s="127"/>
      <c r="AE3" s="127" t="s">
        <v>112</v>
      </c>
      <c r="AF3" s="127"/>
    </row>
    <row r="4" spans="1:32" ht="15" customHeight="1" x14ac:dyDescent="0.25">
      <c r="A4" s="36" t="str">
        <f>"Table "&amp;'Table 13.1'!$Y$3&amp;" "&amp;'Table 13.1'!$U$3&amp;", "&amp;'State data for spotlight'!$C$3&amp;", "&amp;'Table 13.1'!$Y$2</f>
        <v>Table 13.1 Alice Springs, Northern Territory,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7" t="s">
        <v>30</v>
      </c>
      <c r="T4" s="129">
        <v>24778</v>
      </c>
      <c r="U4" s="129">
        <v>25862</v>
      </c>
      <c r="V4" s="129">
        <v>24343</v>
      </c>
      <c r="W4" s="129">
        <v>25017</v>
      </c>
      <c r="X4" s="129">
        <v>24879</v>
      </c>
      <c r="Y4" s="129">
        <v>26290</v>
      </c>
      <c r="Z4" s="127"/>
      <c r="AA4" s="127" t="str">
        <f>TEXT(Y4,"###,###")</f>
        <v>26,290</v>
      </c>
      <c r="AB4" s="127"/>
      <c r="AC4" s="127">
        <f t="shared" ref="AC4:AC9" si="0">Y4/X4-1</f>
        <v>5.6714498171148264E-2</v>
      </c>
      <c r="AD4" s="127"/>
      <c r="AE4" s="127">
        <f>Y4/T4-1</f>
        <v>6.1021874243280427E-2</v>
      </c>
      <c r="AF4" s="127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7" t="s">
        <v>93</v>
      </c>
      <c r="T5" s="129">
        <v>12136</v>
      </c>
      <c r="U5" s="129">
        <v>12558</v>
      </c>
      <c r="V5" s="129">
        <v>11885</v>
      </c>
      <c r="W5" s="129">
        <v>12345</v>
      </c>
      <c r="X5" s="129">
        <v>12272</v>
      </c>
      <c r="Y5" s="129">
        <v>12796</v>
      </c>
      <c r="Z5" s="127"/>
      <c r="AA5" s="127" t="str">
        <f>TEXT(Y5,"###,###")</f>
        <v>12,796</v>
      </c>
      <c r="AB5" s="127"/>
      <c r="AC5" s="127">
        <f t="shared" si="0"/>
        <v>4.2698826597131756E-2</v>
      </c>
      <c r="AD5" s="127"/>
      <c r="AE5" s="127">
        <f t="shared" ref="AE5:AE9" si="1">Y5/T5-1</f>
        <v>5.4383651944627465E-2</v>
      </c>
      <c r="AF5" s="127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7" t="s">
        <v>94</v>
      </c>
      <c r="T6" s="129">
        <v>12642</v>
      </c>
      <c r="U6" s="129">
        <v>13304</v>
      </c>
      <c r="V6" s="129">
        <v>12458</v>
      </c>
      <c r="W6" s="129">
        <v>12672</v>
      </c>
      <c r="X6" s="129">
        <v>12607</v>
      </c>
      <c r="Y6" s="129">
        <v>13494</v>
      </c>
      <c r="Z6" s="127"/>
      <c r="AA6" s="127" t="str">
        <f>TEXT(Y6,"###,###")</f>
        <v>13,494</v>
      </c>
      <c r="AB6" s="127"/>
      <c r="AC6" s="127">
        <f t="shared" si="0"/>
        <v>7.0357737764733974E-2</v>
      </c>
      <c r="AD6" s="127"/>
      <c r="AE6" s="127">
        <f t="shared" si="1"/>
        <v>6.7394399620313239E-2</v>
      </c>
      <c r="AF6" s="127"/>
    </row>
    <row r="7" spans="1:32" ht="16.5" customHeight="1" thickBot="1" x14ac:dyDescent="0.3">
      <c r="A7" s="44" t="str">
        <f>"QUICK STATS for "&amp;'Table 13.1'!Y2&amp;"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7" t="s">
        <v>8</v>
      </c>
      <c r="T7" s="129">
        <v>15699</v>
      </c>
      <c r="U7" s="129">
        <v>15725</v>
      </c>
      <c r="V7" s="129">
        <v>15784</v>
      </c>
      <c r="W7" s="129">
        <v>15819</v>
      </c>
      <c r="X7" s="129">
        <v>15828</v>
      </c>
      <c r="Y7" s="129">
        <v>16545</v>
      </c>
      <c r="Z7" s="127"/>
      <c r="AA7" s="127" t="str">
        <f>TEXT(Y7,"###,###")</f>
        <v>16,545</v>
      </c>
      <c r="AB7" s="127"/>
      <c r="AC7" s="127">
        <f t="shared" si="0"/>
        <v>4.5299469294920458E-2</v>
      </c>
      <c r="AD7" s="127"/>
      <c r="AE7" s="127">
        <f t="shared" si="1"/>
        <v>5.3888782725014295E-2</v>
      </c>
      <c r="AF7" s="127"/>
    </row>
    <row r="8" spans="1:32" ht="17.25" customHeight="1" x14ac:dyDescent="0.25">
      <c r="A8" s="45" t="s">
        <v>15</v>
      </c>
      <c r="B8" s="46"/>
      <c r="C8" s="47"/>
      <c r="D8" s="48" t="str">
        <f>AA4</f>
        <v>26,290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13.1'!AA7</f>
        <v>16,545</v>
      </c>
      <c r="P8" s="49"/>
      <c r="S8" s="127" t="s">
        <v>96</v>
      </c>
      <c r="T8" s="127">
        <v>40894.47</v>
      </c>
      <c r="U8" s="127">
        <v>43712.5</v>
      </c>
      <c r="V8" s="127">
        <v>43546.97</v>
      </c>
      <c r="W8" s="127">
        <v>44797.32</v>
      </c>
      <c r="X8" s="127">
        <v>47256</v>
      </c>
      <c r="Y8" s="127">
        <v>46871</v>
      </c>
      <c r="Z8" s="127"/>
      <c r="AA8" s="127" t="str">
        <f>TEXT(Y8,"$###,###")</f>
        <v>$46,871</v>
      </c>
      <c r="AB8" s="127"/>
      <c r="AC8" s="127">
        <f t="shared" si="0"/>
        <v>-8.1471135940409667E-3</v>
      </c>
      <c r="AD8" s="127"/>
      <c r="AE8" s="127">
        <f t="shared" si="1"/>
        <v>0.14614518784569164</v>
      </c>
      <c r="AF8" s="127"/>
    </row>
    <row r="9" spans="1:32" x14ac:dyDescent="0.25">
      <c r="A9" s="53" t="s">
        <v>17</v>
      </c>
      <c r="B9" s="54"/>
      <c r="C9" s="55"/>
      <c r="D9" s="56">
        <f>'Table 13.1'!AC104</f>
        <v>67.272727272727266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49.815654276216378</v>
      </c>
      <c r="P9" s="57" t="s">
        <v>97</v>
      </c>
      <c r="S9" s="127" t="s">
        <v>9</v>
      </c>
      <c r="T9" s="127">
        <v>832733845</v>
      </c>
      <c r="U9" s="127">
        <v>866306673</v>
      </c>
      <c r="V9" s="127">
        <v>888852677</v>
      </c>
      <c r="W9" s="127">
        <v>925458415</v>
      </c>
      <c r="X9" s="127">
        <v>973697756</v>
      </c>
      <c r="Y9" s="127">
        <v>1032289776</v>
      </c>
      <c r="Z9" s="127"/>
      <c r="AA9" s="127" t="str">
        <f>TEXT(Y9/1000000,"$#,###.0")&amp;" mil"</f>
        <v>$1,032.3 mil</v>
      </c>
      <c r="AB9" s="127"/>
      <c r="AC9" s="127">
        <f t="shared" si="0"/>
        <v>6.0174750982993963E-2</v>
      </c>
      <c r="AD9" s="127"/>
      <c r="AE9" s="127">
        <f t="shared" si="1"/>
        <v>0.23963951050890686</v>
      </c>
      <c r="AF9" s="127"/>
    </row>
    <row r="10" spans="1:32" x14ac:dyDescent="0.25">
      <c r="A10" s="53" t="s">
        <v>20</v>
      </c>
      <c r="B10" s="54"/>
      <c r="C10" s="55"/>
      <c r="D10" s="56">
        <f>'Table 13.1'!AC105</f>
        <v>22.00836820083682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50.184345723783622</v>
      </c>
      <c r="P10" s="57" t="s">
        <v>97</v>
      </c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96.965850710184341</v>
      </c>
      <c r="P11" s="57" t="s">
        <v>97</v>
      </c>
      <c r="S11" s="127" t="s">
        <v>32</v>
      </c>
      <c r="T11" s="129">
        <v>23160</v>
      </c>
      <c r="U11" s="129">
        <v>24373</v>
      </c>
      <c r="V11" s="129">
        <v>22908</v>
      </c>
      <c r="W11" s="129">
        <v>23600</v>
      </c>
      <c r="X11" s="129">
        <v>23512</v>
      </c>
      <c r="Y11" s="129">
        <v>24842</v>
      </c>
      <c r="Z11" s="127"/>
      <c r="AA11" s="127"/>
      <c r="AB11" s="127"/>
      <c r="AC11" s="127"/>
      <c r="AD11" s="127"/>
      <c r="AE11" s="127"/>
      <c r="AF11" s="127"/>
    </row>
    <row r="12" spans="1:32" ht="28.5" customHeight="1" x14ac:dyDescent="0.25">
      <c r="A12" s="53" t="s">
        <v>22</v>
      </c>
      <c r="B12" s="55"/>
      <c r="C12" s="55"/>
      <c r="D12" s="56">
        <f>'Table 13.1'!AC108</f>
        <v>9.1669836439710917</v>
      </c>
      <c r="E12" s="57" t="s">
        <v>97</v>
      </c>
      <c r="F12" s="37"/>
      <c r="G12" s="118" t="s">
        <v>99</v>
      </c>
      <c r="H12" s="119"/>
      <c r="I12" s="119"/>
      <c r="J12" s="119"/>
      <c r="K12" s="119"/>
      <c r="L12" s="119"/>
      <c r="M12" s="67"/>
      <c r="N12" s="55"/>
      <c r="O12" s="56">
        <f>AC125</f>
        <v>8.7518887881535203</v>
      </c>
      <c r="P12" s="57" t="s">
        <v>97</v>
      </c>
      <c r="S12" s="127" t="s">
        <v>33</v>
      </c>
      <c r="T12" s="129">
        <v>1615</v>
      </c>
      <c r="U12" s="129">
        <v>1490</v>
      </c>
      <c r="V12" s="129">
        <v>1434</v>
      </c>
      <c r="W12" s="129">
        <v>1415</v>
      </c>
      <c r="X12" s="129">
        <v>1365</v>
      </c>
      <c r="Y12" s="129">
        <v>1448</v>
      </c>
      <c r="Z12" s="127"/>
      <c r="AA12" s="127"/>
      <c r="AB12" s="127"/>
      <c r="AC12" s="127"/>
      <c r="AD12" s="127"/>
      <c r="AE12" s="127"/>
      <c r="AF12" s="127"/>
    </row>
    <row r="13" spans="1:32" ht="15" customHeight="1" x14ac:dyDescent="0.25">
      <c r="A13" s="53" t="s">
        <v>23</v>
      </c>
      <c r="B13" s="55"/>
      <c r="C13" s="55"/>
      <c r="D13" s="56">
        <f>'Table 13.1'!AC109</f>
        <v>14.222137694941042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13.1'!AA118</f>
        <v>39.7</v>
      </c>
      <c r="P13" s="57" t="s">
        <v>116</v>
      </c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</row>
    <row r="14" spans="1:32" ht="15" customHeight="1" x14ac:dyDescent="0.25">
      <c r="A14" s="53" t="s">
        <v>24</v>
      </c>
      <c r="B14" s="55"/>
      <c r="C14" s="55"/>
      <c r="D14" s="56">
        <f>'Table 13.1'!AC110</f>
        <v>32.670216812476227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22.399516470232701</v>
      </c>
      <c r="P14" s="57" t="s">
        <v>97</v>
      </c>
      <c r="S14" s="127" t="s">
        <v>34</v>
      </c>
      <c r="T14" s="127"/>
      <c r="U14" s="127"/>
      <c r="V14" s="127"/>
      <c r="W14" s="127"/>
      <c r="X14" s="127"/>
      <c r="Y14" s="127"/>
      <c r="Z14" s="127"/>
      <c r="AA14" s="127" t="s">
        <v>35</v>
      </c>
      <c r="AB14" s="127"/>
      <c r="AC14" s="127"/>
      <c r="AD14" s="127"/>
      <c r="AE14" s="127"/>
      <c r="AF14" s="127"/>
    </row>
    <row r="15" spans="1:32" ht="15" customHeight="1" thickBot="1" x14ac:dyDescent="0.3">
      <c r="A15" s="73" t="s">
        <v>25</v>
      </c>
      <c r="B15" s="74"/>
      <c r="C15" s="74"/>
      <c r="D15" s="75">
        <f>'Table 13.1'!AC111</f>
        <v>33.221757322175733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77.600483529767303</v>
      </c>
      <c r="P15" s="79" t="s">
        <v>97</v>
      </c>
      <c r="S15" s="127" t="s">
        <v>71</v>
      </c>
      <c r="T15" s="127"/>
      <c r="U15" s="127"/>
      <c r="V15" s="127"/>
      <c r="W15" s="127"/>
      <c r="X15" s="127"/>
      <c r="Y15" s="127">
        <v>356</v>
      </c>
      <c r="Z15" s="127"/>
      <c r="AA15" s="130">
        <f t="shared" ref="AA15:AA34" si="2">IF(Y15="np",0,Y15/$Y$34)</f>
        <v>1.3541270445036136E-2</v>
      </c>
      <c r="AB15" s="127"/>
      <c r="AC15" s="127"/>
      <c r="AD15" s="127"/>
      <c r="AE15" s="127"/>
      <c r="AF15" s="127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7" t="s">
        <v>72</v>
      </c>
      <c r="T16" s="127"/>
      <c r="U16" s="127"/>
      <c r="V16" s="127"/>
      <c r="W16" s="127"/>
      <c r="X16" s="127"/>
      <c r="Y16" s="127">
        <v>171</v>
      </c>
      <c r="Z16" s="127"/>
      <c r="AA16" s="130">
        <f t="shared" si="2"/>
        <v>6.5043742868010649E-3</v>
      </c>
      <c r="AB16" s="127"/>
      <c r="AC16" s="127"/>
      <c r="AD16" s="127"/>
      <c r="AE16" s="127"/>
      <c r="AF16" s="127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7" t="s">
        <v>73</v>
      </c>
      <c r="T17" s="127"/>
      <c r="U17" s="127"/>
      <c r="V17" s="127"/>
      <c r="W17" s="127"/>
      <c r="X17" s="127"/>
      <c r="Y17" s="127">
        <v>417</v>
      </c>
      <c r="Z17" s="127"/>
      <c r="AA17" s="130">
        <f t="shared" si="2"/>
        <v>1.5861544313427157E-2</v>
      </c>
      <c r="AB17" s="127"/>
      <c r="AC17" s="127"/>
      <c r="AD17" s="127"/>
      <c r="AE17" s="127"/>
      <c r="AF17" s="127"/>
    </row>
    <row r="18" spans="1:32" x14ac:dyDescent="0.25">
      <c r="A18" s="83" t="str">
        <f>'Table 13.1'!$S$1&amp;" ("&amp;'Table 13.1'!$T$2&amp;" to "&amp;'Table 13.1'!$Y$2&amp;")"</f>
        <v>Alice Springs (2011-12 to 2016-17)</v>
      </c>
      <c r="B18" s="83"/>
      <c r="C18" s="83"/>
      <c r="D18" s="83"/>
      <c r="E18" s="83"/>
      <c r="F18" s="83"/>
      <c r="G18" s="83" t="str">
        <f>'Table 13.1'!$S$1&amp;" ("&amp;'Table 13.1'!$T$2&amp;" to "&amp;'Table 13.1'!$Y$2&amp;")"</f>
        <v>Alice Springs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7" t="s">
        <v>74</v>
      </c>
      <c r="T18" s="127"/>
      <c r="U18" s="127"/>
      <c r="V18" s="127"/>
      <c r="W18" s="127"/>
      <c r="X18" s="127"/>
      <c r="Y18" s="127">
        <v>215</v>
      </c>
      <c r="Z18" s="127"/>
      <c r="AA18" s="130">
        <f t="shared" si="2"/>
        <v>8.1780144541650814E-3</v>
      </c>
      <c r="AB18" s="127"/>
      <c r="AC18" s="127"/>
      <c r="AD18" s="127"/>
      <c r="AE18" s="127"/>
      <c r="AF18" s="127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75</v>
      </c>
      <c r="T19" s="127"/>
      <c r="U19" s="127"/>
      <c r="V19" s="127"/>
      <c r="W19" s="127"/>
      <c r="X19" s="127"/>
      <c r="Y19" s="127">
        <v>1442</v>
      </c>
      <c r="Z19" s="127"/>
      <c r="AA19" s="130">
        <f t="shared" si="2"/>
        <v>5.4849752757702548E-2</v>
      </c>
      <c r="AB19" s="127"/>
      <c r="AC19" s="127"/>
      <c r="AD19" s="127"/>
      <c r="AE19" s="127"/>
      <c r="AF19" s="127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76</v>
      </c>
      <c r="T20" s="127"/>
      <c r="U20" s="127"/>
      <c r="V20" s="127"/>
      <c r="W20" s="127"/>
      <c r="X20" s="127"/>
      <c r="Y20" s="127">
        <v>518</v>
      </c>
      <c r="Z20" s="127"/>
      <c r="AA20" s="130">
        <f t="shared" si="2"/>
        <v>1.9703309243058197E-2</v>
      </c>
      <c r="AB20" s="127"/>
      <c r="AC20" s="127"/>
      <c r="AD20" s="127"/>
      <c r="AE20" s="127"/>
      <c r="AF20" s="127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77</v>
      </c>
      <c r="T21" s="127"/>
      <c r="U21" s="127"/>
      <c r="V21" s="127"/>
      <c r="W21" s="127"/>
      <c r="X21" s="127"/>
      <c r="Y21" s="127">
        <v>2410</v>
      </c>
      <c r="Z21" s="127"/>
      <c r="AA21" s="130">
        <f t="shared" si="2"/>
        <v>9.1669836439710911E-2</v>
      </c>
      <c r="AB21" s="127"/>
      <c r="AC21" s="127"/>
      <c r="AD21" s="127"/>
      <c r="AE21" s="127"/>
      <c r="AF21" s="127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78</v>
      </c>
      <c r="T22" s="127"/>
      <c r="U22" s="127"/>
      <c r="V22" s="127"/>
      <c r="W22" s="127"/>
      <c r="X22" s="127"/>
      <c r="Y22" s="127">
        <v>2516</v>
      </c>
      <c r="Z22" s="127"/>
      <c r="AA22" s="130">
        <f t="shared" si="2"/>
        <v>9.5701787751996961E-2</v>
      </c>
      <c r="AB22" s="127"/>
      <c r="AC22" s="127"/>
      <c r="AD22" s="127"/>
      <c r="AE22" s="127"/>
      <c r="AF22" s="127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79</v>
      </c>
      <c r="T23" s="127"/>
      <c r="U23" s="127"/>
      <c r="V23" s="127"/>
      <c r="W23" s="127"/>
      <c r="X23" s="127"/>
      <c r="Y23" s="127">
        <v>902</v>
      </c>
      <c r="Z23" s="127"/>
      <c r="AA23" s="130">
        <f t="shared" si="2"/>
        <v>3.430962343096234E-2</v>
      </c>
      <c r="AB23" s="127"/>
      <c r="AC23" s="127"/>
      <c r="AD23" s="127"/>
      <c r="AE23" s="127"/>
      <c r="AF23" s="127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80</v>
      </c>
      <c r="T24" s="127"/>
      <c r="U24" s="127"/>
      <c r="V24" s="127"/>
      <c r="W24" s="127"/>
      <c r="X24" s="127"/>
      <c r="Y24" s="127">
        <v>287</v>
      </c>
      <c r="Z24" s="127"/>
      <c r="AA24" s="130">
        <f t="shared" si="2"/>
        <v>1.0916698364397109E-2</v>
      </c>
      <c r="AB24" s="127"/>
      <c r="AC24" s="127"/>
      <c r="AD24" s="127"/>
      <c r="AE24" s="127"/>
      <c r="AF24" s="127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81</v>
      </c>
      <c r="T25" s="127"/>
      <c r="U25" s="127"/>
      <c r="V25" s="127"/>
      <c r="W25" s="127"/>
      <c r="X25" s="127"/>
      <c r="Y25" s="127">
        <v>247</v>
      </c>
      <c r="Z25" s="127"/>
      <c r="AA25" s="130">
        <f t="shared" si="2"/>
        <v>9.3952073031570941E-3</v>
      </c>
      <c r="AB25" s="127"/>
      <c r="AC25" s="127"/>
      <c r="AD25" s="127"/>
      <c r="AE25" s="127"/>
      <c r="AF25" s="127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82</v>
      </c>
      <c r="T26" s="127"/>
      <c r="U26" s="127"/>
      <c r="V26" s="127"/>
      <c r="W26" s="127"/>
      <c r="X26" s="127"/>
      <c r="Y26" s="127">
        <v>446</v>
      </c>
      <c r="Z26" s="127"/>
      <c r="AA26" s="130">
        <f t="shared" si="2"/>
        <v>1.696462533282617E-2</v>
      </c>
      <c r="AB26" s="127"/>
      <c r="AC26" s="127"/>
      <c r="AD26" s="127"/>
      <c r="AE26" s="127"/>
      <c r="AF26" s="127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83</v>
      </c>
      <c r="T27" s="127"/>
      <c r="U27" s="127"/>
      <c r="V27" s="127"/>
      <c r="W27" s="127"/>
      <c r="X27" s="127"/>
      <c r="Y27" s="127">
        <v>1262</v>
      </c>
      <c r="Z27" s="127"/>
      <c r="AA27" s="130">
        <f t="shared" si="2"/>
        <v>4.8003042982122483E-2</v>
      </c>
      <c r="AB27" s="127"/>
      <c r="AC27" s="127"/>
      <c r="AD27" s="127"/>
      <c r="AE27" s="127"/>
      <c r="AF27" s="127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84</v>
      </c>
      <c r="T28" s="127"/>
      <c r="U28" s="127"/>
      <c r="V28" s="127"/>
      <c r="W28" s="127"/>
      <c r="X28" s="127"/>
      <c r="Y28" s="127">
        <v>1417</v>
      </c>
      <c r="Z28" s="127"/>
      <c r="AA28" s="130">
        <f t="shared" si="2"/>
        <v>5.3898820844427542E-2</v>
      </c>
      <c r="AB28" s="127"/>
      <c r="AC28" s="127"/>
      <c r="AD28" s="127"/>
      <c r="AE28" s="127"/>
      <c r="AF28" s="127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85</v>
      </c>
      <c r="T29" s="127"/>
      <c r="U29" s="127"/>
      <c r="V29" s="127"/>
      <c r="W29" s="127"/>
      <c r="X29" s="127"/>
      <c r="Y29" s="127">
        <v>2886</v>
      </c>
      <c r="Z29" s="127"/>
      <c r="AA29" s="130">
        <f t="shared" si="2"/>
        <v>0.1097755800684671</v>
      </c>
      <c r="AB29" s="127"/>
      <c r="AC29" s="127"/>
      <c r="AD29" s="127"/>
      <c r="AE29" s="127"/>
      <c r="AF29" s="127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86</v>
      </c>
      <c r="T30" s="127"/>
      <c r="U30" s="127"/>
      <c r="V30" s="127"/>
      <c r="W30" s="127"/>
      <c r="X30" s="127"/>
      <c r="Y30" s="127">
        <v>2250</v>
      </c>
      <c r="Z30" s="127"/>
      <c r="AA30" s="130">
        <f t="shared" si="2"/>
        <v>8.558387219475086E-2</v>
      </c>
      <c r="AB30" s="127"/>
      <c r="AC30" s="127"/>
      <c r="AD30" s="127"/>
      <c r="AE30" s="127"/>
      <c r="AF30" s="127"/>
    </row>
    <row r="31" spans="1:32" ht="15.75" customHeight="1" x14ac:dyDescent="0.25">
      <c r="A31" s="83" t="str">
        <f>"Distribution of employee jobs per industry "&amp;"("&amp;'Table 13.1'!Y2&amp;")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7" t="s">
        <v>87</v>
      </c>
      <c r="T31" s="127"/>
      <c r="U31" s="127"/>
      <c r="V31" s="127"/>
      <c r="W31" s="127"/>
      <c r="X31" s="127"/>
      <c r="Y31" s="127">
        <v>3202</v>
      </c>
      <c r="Z31" s="127"/>
      <c r="AA31" s="130">
        <f t="shared" si="2"/>
        <v>0.12179535945226322</v>
      </c>
      <c r="AB31" s="127"/>
      <c r="AC31" s="127"/>
      <c r="AD31" s="127"/>
      <c r="AE31" s="127"/>
      <c r="AF31" s="127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88</v>
      </c>
      <c r="T32" s="127"/>
      <c r="U32" s="127"/>
      <c r="V32" s="127"/>
      <c r="W32" s="127"/>
      <c r="X32" s="127"/>
      <c r="Y32" s="127">
        <v>975</v>
      </c>
      <c r="Z32" s="127"/>
      <c r="AA32" s="130">
        <f t="shared" si="2"/>
        <v>3.7086344617725371E-2</v>
      </c>
      <c r="AB32" s="127"/>
      <c r="AC32" s="127"/>
      <c r="AD32" s="127"/>
      <c r="AE32" s="127"/>
      <c r="AF32" s="127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89</v>
      </c>
      <c r="T33" s="127"/>
      <c r="U33" s="127"/>
      <c r="V33" s="127"/>
      <c r="W33" s="127"/>
      <c r="X33" s="127"/>
      <c r="Y33" s="127">
        <v>1467</v>
      </c>
      <c r="Z33" s="127"/>
      <c r="AA33" s="130">
        <f t="shared" si="2"/>
        <v>5.5800684670977561E-2</v>
      </c>
      <c r="AB33" s="127"/>
      <c r="AC33" s="127"/>
      <c r="AD33" s="127"/>
      <c r="AE33" s="127"/>
      <c r="AF33" s="127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7" t="s">
        <v>90</v>
      </c>
      <c r="T34" s="127"/>
      <c r="U34" s="127"/>
      <c r="V34" s="127"/>
      <c r="W34" s="127"/>
      <c r="X34" s="127"/>
      <c r="Y34" s="127">
        <v>26290</v>
      </c>
      <c r="Z34" s="127"/>
      <c r="AA34" s="131">
        <f t="shared" si="2"/>
        <v>1</v>
      </c>
      <c r="AB34" s="127"/>
      <c r="AC34" s="127"/>
      <c r="AD34" s="127"/>
      <c r="AE34" s="127"/>
      <c r="AF34" s="127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7" t="s">
        <v>102</v>
      </c>
      <c r="T36" s="127"/>
      <c r="U36" s="127"/>
      <c r="V36" s="127"/>
      <c r="W36" s="127"/>
      <c r="X36" s="127"/>
      <c r="Y36" s="127"/>
      <c r="Z36" s="127"/>
      <c r="AA36" s="127" t="s">
        <v>27</v>
      </c>
      <c r="AB36" s="127"/>
      <c r="AC36" s="127" t="s">
        <v>28</v>
      </c>
      <c r="AD36" s="127"/>
      <c r="AE36" s="127" t="s">
        <v>29</v>
      </c>
      <c r="AF36" s="127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7" t="s">
        <v>12</v>
      </c>
      <c r="T37" s="127">
        <v>12481</v>
      </c>
      <c r="U37" s="127">
        <v>12171</v>
      </c>
      <c r="V37" s="127">
        <v>12609</v>
      </c>
      <c r="W37" s="127">
        <v>12434</v>
      </c>
      <c r="X37" s="127">
        <v>12585</v>
      </c>
      <c r="Y37" s="127">
        <v>12839</v>
      </c>
      <c r="Z37" s="127"/>
      <c r="AA37" s="127" t="str">
        <f>TEXT(Y37,"###,###")</f>
        <v>12,839</v>
      </c>
      <c r="AB37" s="127"/>
      <c r="AC37" s="127">
        <f>Y37/X37-1</f>
        <v>2.0182757250695182E-2</v>
      </c>
      <c r="AD37" s="127"/>
      <c r="AE37" s="127">
        <f>Y37/T37-1</f>
        <v>2.8683599070587373E-2</v>
      </c>
      <c r="AF37" s="127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7" t="s">
        <v>13</v>
      </c>
      <c r="T38" s="127">
        <v>3217</v>
      </c>
      <c r="U38" s="127">
        <v>3555</v>
      </c>
      <c r="V38" s="127">
        <v>3176</v>
      </c>
      <c r="W38" s="127">
        <v>3386</v>
      </c>
      <c r="X38" s="127">
        <v>3242</v>
      </c>
      <c r="Y38" s="127">
        <v>3706</v>
      </c>
      <c r="Z38" s="127"/>
      <c r="AA38" s="127" t="str">
        <f>TEXT(Y38,"###,###")</f>
        <v>3,706</v>
      </c>
      <c r="AB38" s="127"/>
      <c r="AC38" s="127">
        <f>Y38/X38-1</f>
        <v>0.14312152991980254</v>
      </c>
      <c r="AD38" s="127"/>
      <c r="AE38" s="127">
        <f>Y38/T38-1</f>
        <v>0.15200497357786769</v>
      </c>
      <c r="AF38" s="127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7" t="s">
        <v>14</v>
      </c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7" t="s">
        <v>36</v>
      </c>
      <c r="T40" s="127">
        <v>15698</v>
      </c>
      <c r="U40" s="127">
        <v>15726</v>
      </c>
      <c r="V40" s="127">
        <v>15785</v>
      </c>
      <c r="W40" s="127">
        <v>15820</v>
      </c>
      <c r="X40" s="127">
        <v>15827</v>
      </c>
      <c r="Y40" s="127">
        <v>16545</v>
      </c>
      <c r="Z40" s="127"/>
      <c r="AA40" s="127"/>
      <c r="AB40" s="127"/>
      <c r="AC40" s="127" t="s">
        <v>35</v>
      </c>
      <c r="AD40" s="127"/>
      <c r="AE40" s="127" t="s">
        <v>27</v>
      </c>
      <c r="AF40" s="127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7"/>
      <c r="T41" s="127"/>
      <c r="U41" s="127"/>
      <c r="V41" s="127"/>
      <c r="W41" s="127"/>
      <c r="X41" s="127"/>
      <c r="Y41" s="127"/>
      <c r="Z41" s="127"/>
      <c r="AA41" s="127" t="s">
        <v>127</v>
      </c>
      <c r="AB41" s="127"/>
      <c r="AC41" s="127">
        <f>Y37/($Y$37+$Y$38)*100</f>
        <v>77.600483529767303</v>
      </c>
      <c r="AD41" s="127"/>
      <c r="AE41" s="127"/>
      <c r="AF41" s="127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7" t="s">
        <v>37</v>
      </c>
      <c r="T42" s="127"/>
      <c r="U42" s="127"/>
      <c r="V42" s="127"/>
      <c r="W42" s="127"/>
      <c r="X42" s="127"/>
      <c r="Y42" s="127"/>
      <c r="Z42" s="127"/>
      <c r="AA42" s="127" t="s">
        <v>128</v>
      </c>
      <c r="AB42" s="127"/>
      <c r="AC42" s="127">
        <f>Y38/($Y$37+$Y$38)*100</f>
        <v>22.399516470232701</v>
      </c>
      <c r="AD42" s="127"/>
      <c r="AE42" s="127"/>
      <c r="AF42" s="127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7" t="s">
        <v>38</v>
      </c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39</v>
      </c>
      <c r="T44" s="127"/>
      <c r="U44" s="127">
        <v>0</v>
      </c>
      <c r="V44" s="127">
        <v>0</v>
      </c>
      <c r="W44" s="127">
        <v>0</v>
      </c>
      <c r="X44" s="129">
        <v>27</v>
      </c>
      <c r="Y44" s="129">
        <v>34</v>
      </c>
      <c r="Z44" s="127"/>
      <c r="AA44" s="127"/>
      <c r="AB44" s="127"/>
      <c r="AC44" s="127"/>
      <c r="AD44" s="127"/>
      <c r="AE44" s="127"/>
      <c r="AF44" s="127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40</v>
      </c>
      <c r="T45" s="127"/>
      <c r="U45" s="127">
        <v>0</v>
      </c>
      <c r="V45" s="127">
        <v>0</v>
      </c>
      <c r="W45" s="127">
        <v>0</v>
      </c>
      <c r="X45" s="129">
        <v>307</v>
      </c>
      <c r="Y45" s="129">
        <v>270</v>
      </c>
      <c r="Z45" s="127"/>
      <c r="AA45" s="127"/>
      <c r="AB45" s="127"/>
      <c r="AC45" s="127"/>
      <c r="AD45" s="127"/>
      <c r="AE45" s="127"/>
      <c r="AF45" s="127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41</v>
      </c>
      <c r="T46" s="127"/>
      <c r="U46" s="127">
        <v>0</v>
      </c>
      <c r="V46" s="127">
        <v>0</v>
      </c>
      <c r="W46" s="127">
        <v>0</v>
      </c>
      <c r="X46" s="129">
        <v>732</v>
      </c>
      <c r="Y46" s="129">
        <v>740</v>
      </c>
      <c r="Z46" s="127"/>
      <c r="AA46" s="127"/>
      <c r="AB46" s="127"/>
      <c r="AC46" s="127"/>
      <c r="AD46" s="127"/>
      <c r="AE46" s="127"/>
      <c r="AF46" s="127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42</v>
      </c>
      <c r="T47" s="127"/>
      <c r="U47" s="127">
        <v>0</v>
      </c>
      <c r="V47" s="127">
        <v>0</v>
      </c>
      <c r="W47" s="127">
        <v>0</v>
      </c>
      <c r="X47" s="129">
        <v>1169</v>
      </c>
      <c r="Y47" s="129">
        <v>1207</v>
      </c>
      <c r="Z47" s="127"/>
      <c r="AA47" s="127"/>
      <c r="AB47" s="127"/>
      <c r="AC47" s="127"/>
      <c r="AD47" s="127"/>
      <c r="AE47" s="127"/>
      <c r="AF47" s="127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7" t="s">
        <v>43</v>
      </c>
      <c r="T48" s="127"/>
      <c r="U48" s="127">
        <v>0</v>
      </c>
      <c r="V48" s="127">
        <v>0</v>
      </c>
      <c r="W48" s="127">
        <v>0</v>
      </c>
      <c r="X48" s="129">
        <v>2043</v>
      </c>
      <c r="Y48" s="129">
        <v>2065</v>
      </c>
      <c r="Z48" s="127"/>
      <c r="AA48" s="127"/>
      <c r="AB48" s="127"/>
      <c r="AC48" s="127"/>
      <c r="AD48" s="127"/>
      <c r="AE48" s="127"/>
      <c r="AF48" s="127"/>
    </row>
    <row r="49" spans="1:32" ht="15" customHeight="1" x14ac:dyDescent="0.25">
      <c r="A49" s="90" t="str">
        <f>"Number of jobs by age and sex of job holders in "&amp;'Table 13.1'!S1&amp;" ("&amp;'Table 13.1'!Y2&amp;") *"</f>
        <v>Number of jobs by age and sex of job holders in Alice Springs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7" t="s">
        <v>44</v>
      </c>
      <c r="T49" s="127"/>
      <c r="U49" s="127">
        <v>0</v>
      </c>
      <c r="V49" s="127">
        <v>0</v>
      </c>
      <c r="W49" s="127">
        <v>0</v>
      </c>
      <c r="X49" s="129">
        <v>1699</v>
      </c>
      <c r="Y49" s="129">
        <v>1779</v>
      </c>
      <c r="Z49" s="127"/>
      <c r="AA49" s="127"/>
      <c r="AB49" s="127"/>
      <c r="AC49" s="127"/>
      <c r="AD49" s="127"/>
      <c r="AE49" s="127"/>
      <c r="AF49" s="127"/>
    </row>
    <row r="50" spans="1:32" ht="15" customHeight="1" x14ac:dyDescent="0.25">
      <c r="A50" s="5"/>
      <c r="S50" s="127" t="s">
        <v>45</v>
      </c>
      <c r="T50" s="127"/>
      <c r="U50" s="127">
        <v>0</v>
      </c>
      <c r="V50" s="127">
        <v>0</v>
      </c>
      <c r="W50" s="127">
        <v>0</v>
      </c>
      <c r="X50" s="129">
        <v>1234</v>
      </c>
      <c r="Y50" s="129">
        <v>1304</v>
      </c>
      <c r="Z50" s="127"/>
      <c r="AA50" s="127"/>
      <c r="AB50" s="127"/>
      <c r="AC50" s="127"/>
      <c r="AD50" s="127"/>
      <c r="AE50" s="127"/>
      <c r="AF50" s="127"/>
    </row>
    <row r="51" spans="1:32" ht="15" customHeight="1" x14ac:dyDescent="0.25">
      <c r="S51" s="127" t="s">
        <v>46</v>
      </c>
      <c r="T51" s="127"/>
      <c r="U51" s="127">
        <v>0</v>
      </c>
      <c r="V51" s="127">
        <v>0</v>
      </c>
      <c r="W51" s="127">
        <v>0</v>
      </c>
      <c r="X51" s="129">
        <v>1134</v>
      </c>
      <c r="Y51" s="129">
        <v>1162</v>
      </c>
      <c r="Z51" s="127"/>
      <c r="AA51" s="127"/>
      <c r="AB51" s="127"/>
      <c r="AC51" s="127"/>
      <c r="AD51" s="127"/>
      <c r="AE51" s="127"/>
      <c r="AF51" s="127"/>
    </row>
    <row r="52" spans="1:32" ht="15" customHeight="1" x14ac:dyDescent="0.25">
      <c r="A52" s="3"/>
      <c r="B52" s="3"/>
      <c r="C52" s="3"/>
      <c r="D52" s="4"/>
      <c r="E52" s="8"/>
      <c r="S52" s="127" t="s">
        <v>47</v>
      </c>
      <c r="T52" s="127"/>
      <c r="U52" s="127">
        <v>0</v>
      </c>
      <c r="V52" s="127">
        <v>0</v>
      </c>
      <c r="W52" s="127">
        <v>0</v>
      </c>
      <c r="X52" s="129">
        <v>1055</v>
      </c>
      <c r="Y52" s="129">
        <v>1102</v>
      </c>
      <c r="Z52" s="127"/>
      <c r="AA52" s="127"/>
      <c r="AB52" s="127"/>
      <c r="AC52" s="127"/>
      <c r="AD52" s="127"/>
      <c r="AE52" s="127"/>
      <c r="AF52" s="127"/>
    </row>
    <row r="53" spans="1:32" ht="15" customHeight="1" x14ac:dyDescent="0.25">
      <c r="A53" s="3"/>
      <c r="B53" s="3"/>
      <c r="C53" s="3"/>
      <c r="D53" s="4"/>
      <c r="E53" s="8"/>
      <c r="S53" s="127" t="s">
        <v>48</v>
      </c>
      <c r="T53" s="127"/>
      <c r="U53" s="127">
        <v>0</v>
      </c>
      <c r="V53" s="127">
        <v>0</v>
      </c>
      <c r="W53" s="127">
        <v>0</v>
      </c>
      <c r="X53" s="129">
        <v>975</v>
      </c>
      <c r="Y53" s="129">
        <v>1011</v>
      </c>
      <c r="Z53" s="127"/>
      <c r="AA53" s="127"/>
      <c r="AB53" s="127"/>
      <c r="AC53" s="127"/>
      <c r="AD53" s="127"/>
      <c r="AE53" s="127"/>
      <c r="AF53" s="127"/>
    </row>
    <row r="54" spans="1:32" ht="15" customHeight="1" x14ac:dyDescent="0.25">
      <c r="A54" s="3"/>
      <c r="B54" s="3"/>
      <c r="C54" s="3"/>
      <c r="D54" s="4"/>
      <c r="E54" s="8"/>
      <c r="S54" s="127" t="s">
        <v>49</v>
      </c>
      <c r="T54" s="127"/>
      <c r="U54" s="127">
        <v>0</v>
      </c>
      <c r="V54" s="127">
        <v>0</v>
      </c>
      <c r="W54" s="127">
        <v>0</v>
      </c>
      <c r="X54" s="129">
        <v>861</v>
      </c>
      <c r="Y54" s="129">
        <v>917</v>
      </c>
      <c r="Z54" s="127"/>
      <c r="AA54" s="127"/>
      <c r="AB54" s="127"/>
      <c r="AC54" s="127"/>
      <c r="AD54" s="127"/>
      <c r="AE54" s="127"/>
      <c r="AF54" s="127"/>
    </row>
    <row r="55" spans="1:32" ht="15" customHeight="1" x14ac:dyDescent="0.25">
      <c r="A55" s="1"/>
      <c r="B55" s="1"/>
      <c r="C55" s="1"/>
      <c r="D55" s="1"/>
      <c r="E55" s="1"/>
      <c r="S55" s="127" t="s">
        <v>50</v>
      </c>
      <c r="T55" s="127"/>
      <c r="U55" s="127">
        <v>0</v>
      </c>
      <c r="V55" s="127">
        <v>0</v>
      </c>
      <c r="W55" s="127">
        <v>0</v>
      </c>
      <c r="X55" s="129">
        <v>648</v>
      </c>
      <c r="Y55" s="129">
        <v>732</v>
      </c>
      <c r="Z55" s="127"/>
      <c r="AA55" s="127"/>
      <c r="AB55" s="127"/>
      <c r="AC55" s="127"/>
      <c r="AD55" s="127"/>
      <c r="AE55" s="127"/>
      <c r="AF55" s="127"/>
    </row>
    <row r="56" spans="1:32" ht="15" customHeight="1" x14ac:dyDescent="0.25">
      <c r="A56" s="9"/>
      <c r="B56" s="3"/>
      <c r="C56" s="3"/>
      <c r="D56" s="3"/>
      <c r="E56" s="3"/>
      <c r="S56" s="127" t="s">
        <v>51</v>
      </c>
      <c r="T56" s="127"/>
      <c r="U56" s="127">
        <v>0</v>
      </c>
      <c r="V56" s="127">
        <v>0</v>
      </c>
      <c r="W56" s="127">
        <v>0</v>
      </c>
      <c r="X56" s="129">
        <v>289</v>
      </c>
      <c r="Y56" s="129">
        <v>316</v>
      </c>
      <c r="Z56" s="127"/>
      <c r="AA56" s="127"/>
      <c r="AB56" s="127"/>
      <c r="AC56" s="127"/>
      <c r="AD56" s="127"/>
      <c r="AE56" s="127"/>
      <c r="AF56" s="127"/>
    </row>
    <row r="57" spans="1:32" ht="15" customHeight="1" x14ac:dyDescent="0.25">
      <c r="A57" s="3"/>
      <c r="B57" s="3"/>
      <c r="C57" s="3"/>
      <c r="D57" s="3"/>
      <c r="E57" s="3"/>
      <c r="S57" s="127" t="s">
        <v>52</v>
      </c>
      <c r="T57" s="127"/>
      <c r="U57" s="127">
        <v>0</v>
      </c>
      <c r="V57" s="127">
        <v>0</v>
      </c>
      <c r="W57" s="127">
        <v>0</v>
      </c>
      <c r="X57" s="129">
        <v>71</v>
      </c>
      <c r="Y57" s="129">
        <v>103</v>
      </c>
      <c r="Z57" s="127"/>
      <c r="AA57" s="127"/>
      <c r="AB57" s="127"/>
      <c r="AC57" s="127"/>
      <c r="AD57" s="127"/>
      <c r="AE57" s="127"/>
      <c r="AF57" s="127"/>
    </row>
    <row r="58" spans="1:32" ht="15" customHeight="1" x14ac:dyDescent="0.25">
      <c r="A58" s="3"/>
      <c r="B58" s="3"/>
      <c r="C58" s="3"/>
      <c r="D58" s="10"/>
      <c r="E58" s="8"/>
      <c r="S58" s="127" t="s">
        <v>53</v>
      </c>
      <c r="T58" s="127"/>
      <c r="U58" s="127">
        <v>0</v>
      </c>
      <c r="V58" s="127">
        <v>0</v>
      </c>
      <c r="W58" s="127">
        <v>0</v>
      </c>
      <c r="X58" s="129">
        <v>28</v>
      </c>
      <c r="Y58" s="129">
        <v>38</v>
      </c>
      <c r="Z58" s="127"/>
      <c r="AA58" s="127"/>
      <c r="AB58" s="127"/>
      <c r="AC58" s="127"/>
      <c r="AD58" s="127"/>
      <c r="AE58" s="127"/>
      <c r="AF58" s="127"/>
    </row>
    <row r="59" spans="1:32" ht="15" customHeight="1" x14ac:dyDescent="0.25">
      <c r="A59" s="3"/>
      <c r="B59" s="3"/>
      <c r="C59" s="3"/>
      <c r="D59" s="10"/>
      <c r="E59" s="8"/>
      <c r="S59" s="127" t="s">
        <v>54</v>
      </c>
      <c r="T59" s="127"/>
      <c r="U59" s="127">
        <v>0</v>
      </c>
      <c r="V59" s="127">
        <v>0</v>
      </c>
      <c r="W59" s="127">
        <v>0</v>
      </c>
      <c r="X59" s="129">
        <v>9</v>
      </c>
      <c r="Y59" s="129">
        <v>10</v>
      </c>
      <c r="Z59" s="127"/>
      <c r="AA59" s="127"/>
      <c r="AB59" s="127"/>
      <c r="AC59" s="127"/>
      <c r="AD59" s="127"/>
      <c r="AE59" s="127"/>
      <c r="AF59" s="127"/>
    </row>
    <row r="60" spans="1:32" ht="15" customHeight="1" x14ac:dyDescent="0.25">
      <c r="A60" s="3"/>
      <c r="B60" s="3"/>
      <c r="C60" s="3"/>
      <c r="D60" s="10"/>
      <c r="E60" s="8"/>
      <c r="S60" s="127" t="s">
        <v>55</v>
      </c>
      <c r="T60" s="127"/>
      <c r="U60" s="127">
        <v>0</v>
      </c>
      <c r="V60" s="127">
        <v>0</v>
      </c>
      <c r="W60" s="127">
        <v>0</v>
      </c>
      <c r="X60" s="129">
        <v>4</v>
      </c>
      <c r="Y60" s="129">
        <v>11</v>
      </c>
      <c r="Z60" s="127"/>
      <c r="AA60" s="127"/>
      <c r="AB60" s="127"/>
      <c r="AC60" s="127"/>
      <c r="AD60" s="127"/>
      <c r="AE60" s="127"/>
      <c r="AF60" s="127"/>
    </row>
    <row r="61" spans="1:32" ht="15" customHeight="1" x14ac:dyDescent="0.25">
      <c r="S61" s="127" t="s">
        <v>56</v>
      </c>
      <c r="T61" s="127"/>
      <c r="U61" s="127">
        <v>0</v>
      </c>
      <c r="V61" s="127">
        <v>0</v>
      </c>
      <c r="W61" s="127">
        <v>0</v>
      </c>
      <c r="X61" s="129">
        <v>12272</v>
      </c>
      <c r="Y61" s="129">
        <v>12796</v>
      </c>
      <c r="Z61" s="127"/>
      <c r="AA61" s="127"/>
      <c r="AB61" s="127"/>
      <c r="AC61" s="127"/>
      <c r="AD61" s="127"/>
      <c r="AE61" s="127"/>
      <c r="AF61" s="127"/>
    </row>
    <row r="62" spans="1:32" x14ac:dyDescent="0.25">
      <c r="S62" s="127" t="s">
        <v>57</v>
      </c>
      <c r="T62" s="127"/>
      <c r="U62" s="127"/>
      <c r="V62" s="127"/>
      <c r="W62" s="127"/>
      <c r="X62" s="129"/>
      <c r="Y62" s="129"/>
      <c r="Z62" s="127"/>
      <c r="AA62" s="127"/>
      <c r="AB62" s="127"/>
      <c r="AC62" s="127"/>
      <c r="AD62" s="127"/>
      <c r="AE62" s="127"/>
      <c r="AF62" s="127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7" t="s">
        <v>39</v>
      </c>
      <c r="T63" s="127"/>
      <c r="U63" s="127">
        <v>0</v>
      </c>
      <c r="V63" s="127">
        <v>0</v>
      </c>
      <c r="W63" s="127">
        <v>0</v>
      </c>
      <c r="X63" s="129">
        <v>20</v>
      </c>
      <c r="Y63" s="129">
        <v>21</v>
      </c>
      <c r="Z63" s="127"/>
      <c r="AA63" s="127"/>
      <c r="AB63" s="127"/>
      <c r="AC63" s="127"/>
      <c r="AD63" s="127"/>
      <c r="AE63" s="127"/>
      <c r="AF63" s="127"/>
    </row>
    <row r="64" spans="1:32" ht="15.75" customHeight="1" x14ac:dyDescent="0.25">
      <c r="A64" s="90" t="str">
        <f>"Number of employed persons per occupation of main job by sex in "&amp;'Table 13.1'!S1&amp;" ("&amp;'Table 13.1'!Y2&amp;") *"</f>
        <v>Number of employed persons per occupation of main job by sex in Alice Springs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7" t="s">
        <v>40</v>
      </c>
      <c r="T64" s="127"/>
      <c r="U64" s="127">
        <v>0</v>
      </c>
      <c r="V64" s="127">
        <v>0</v>
      </c>
      <c r="W64" s="127">
        <v>0</v>
      </c>
      <c r="X64" s="129">
        <v>276</v>
      </c>
      <c r="Y64" s="129">
        <v>271</v>
      </c>
      <c r="Z64" s="127"/>
      <c r="AA64" s="127"/>
      <c r="AB64" s="127"/>
      <c r="AC64" s="127"/>
      <c r="AD64" s="127"/>
      <c r="AE64" s="127"/>
      <c r="AF64" s="127"/>
    </row>
    <row r="65" spans="19:32" x14ac:dyDescent="0.25">
      <c r="S65" s="127" t="s">
        <v>41</v>
      </c>
      <c r="T65" s="127"/>
      <c r="U65" s="127">
        <v>0</v>
      </c>
      <c r="V65" s="127">
        <v>0</v>
      </c>
      <c r="W65" s="127">
        <v>0</v>
      </c>
      <c r="X65" s="129">
        <v>689</v>
      </c>
      <c r="Y65" s="129">
        <v>698</v>
      </c>
      <c r="Z65" s="127"/>
      <c r="AA65" s="127"/>
      <c r="AB65" s="127"/>
      <c r="AC65" s="127"/>
      <c r="AD65" s="127"/>
      <c r="AE65" s="127"/>
      <c r="AF65" s="127"/>
    </row>
    <row r="66" spans="19:32" x14ac:dyDescent="0.25">
      <c r="S66" s="127" t="s">
        <v>42</v>
      </c>
      <c r="T66" s="127"/>
      <c r="U66" s="127">
        <v>0</v>
      </c>
      <c r="V66" s="127">
        <v>0</v>
      </c>
      <c r="W66" s="127">
        <v>0</v>
      </c>
      <c r="X66" s="129">
        <v>1222</v>
      </c>
      <c r="Y66" s="129">
        <v>1264</v>
      </c>
      <c r="Z66" s="127"/>
      <c r="AA66" s="127"/>
      <c r="AB66" s="127"/>
      <c r="AC66" s="127"/>
      <c r="AD66" s="127"/>
      <c r="AE66" s="127"/>
      <c r="AF66" s="127"/>
    </row>
    <row r="67" spans="19:32" x14ac:dyDescent="0.25">
      <c r="S67" s="127" t="s">
        <v>43</v>
      </c>
      <c r="T67" s="127"/>
      <c r="U67" s="127">
        <v>0</v>
      </c>
      <c r="V67" s="127">
        <v>0</v>
      </c>
      <c r="W67" s="127">
        <v>0</v>
      </c>
      <c r="X67" s="129">
        <v>2168</v>
      </c>
      <c r="Y67" s="129">
        <v>2299</v>
      </c>
      <c r="Z67" s="127"/>
      <c r="AA67" s="127"/>
      <c r="AB67" s="127"/>
      <c r="AC67" s="127"/>
      <c r="AD67" s="127"/>
      <c r="AE67" s="127"/>
      <c r="AF67" s="127"/>
    </row>
    <row r="68" spans="19:32" x14ac:dyDescent="0.25">
      <c r="S68" s="127" t="s">
        <v>44</v>
      </c>
      <c r="T68" s="127"/>
      <c r="U68" s="127">
        <v>0</v>
      </c>
      <c r="V68" s="127">
        <v>0</v>
      </c>
      <c r="W68" s="127">
        <v>0</v>
      </c>
      <c r="X68" s="129">
        <v>1673</v>
      </c>
      <c r="Y68" s="129">
        <v>1900</v>
      </c>
      <c r="Z68" s="127"/>
      <c r="AA68" s="127"/>
      <c r="AB68" s="127"/>
      <c r="AC68" s="127"/>
      <c r="AD68" s="127"/>
      <c r="AE68" s="127"/>
      <c r="AF68" s="127"/>
    </row>
    <row r="69" spans="19:32" x14ac:dyDescent="0.25">
      <c r="S69" s="127" t="s">
        <v>45</v>
      </c>
      <c r="T69" s="127"/>
      <c r="U69" s="127">
        <v>0</v>
      </c>
      <c r="V69" s="127">
        <v>0</v>
      </c>
      <c r="W69" s="127">
        <v>0</v>
      </c>
      <c r="X69" s="129">
        <v>1208</v>
      </c>
      <c r="Y69" s="129">
        <v>1341</v>
      </c>
      <c r="Z69" s="127"/>
      <c r="AA69" s="127"/>
      <c r="AB69" s="127"/>
      <c r="AC69" s="127"/>
      <c r="AD69" s="127"/>
      <c r="AE69" s="127"/>
      <c r="AF69" s="127"/>
    </row>
    <row r="70" spans="19:32" x14ac:dyDescent="0.25">
      <c r="S70" s="127" t="s">
        <v>46</v>
      </c>
      <c r="T70" s="127"/>
      <c r="U70" s="127">
        <v>0</v>
      </c>
      <c r="V70" s="127">
        <v>0</v>
      </c>
      <c r="W70" s="127">
        <v>0</v>
      </c>
      <c r="X70" s="129">
        <v>1135</v>
      </c>
      <c r="Y70" s="129">
        <v>1112</v>
      </c>
      <c r="Z70" s="127"/>
      <c r="AA70" s="127"/>
      <c r="AB70" s="127"/>
      <c r="AC70" s="127"/>
      <c r="AD70" s="127"/>
      <c r="AE70" s="127"/>
      <c r="AF70" s="127"/>
    </row>
    <row r="71" spans="19:32" x14ac:dyDescent="0.25">
      <c r="S71" s="127" t="s">
        <v>47</v>
      </c>
      <c r="T71" s="127"/>
      <c r="U71" s="127">
        <v>0</v>
      </c>
      <c r="V71" s="127">
        <v>0</v>
      </c>
      <c r="W71" s="127">
        <v>0</v>
      </c>
      <c r="X71" s="129">
        <v>1187</v>
      </c>
      <c r="Y71" s="129">
        <v>1280</v>
      </c>
      <c r="Z71" s="127"/>
      <c r="AA71" s="127"/>
      <c r="AB71" s="127"/>
      <c r="AC71" s="127"/>
      <c r="AD71" s="127"/>
      <c r="AE71" s="127"/>
      <c r="AF71" s="127"/>
    </row>
    <row r="72" spans="19:32" x14ac:dyDescent="0.25">
      <c r="S72" s="127" t="s">
        <v>48</v>
      </c>
      <c r="T72" s="127"/>
      <c r="U72" s="127">
        <v>0</v>
      </c>
      <c r="V72" s="127">
        <v>0</v>
      </c>
      <c r="W72" s="127">
        <v>0</v>
      </c>
      <c r="X72" s="129">
        <v>1098</v>
      </c>
      <c r="Y72" s="129">
        <v>1164</v>
      </c>
      <c r="Z72" s="127"/>
      <c r="AA72" s="127"/>
      <c r="AB72" s="127"/>
      <c r="AC72" s="127"/>
      <c r="AD72" s="127"/>
      <c r="AE72" s="127"/>
      <c r="AF72" s="127"/>
    </row>
    <row r="73" spans="19:32" x14ac:dyDescent="0.25">
      <c r="S73" s="127" t="s">
        <v>49</v>
      </c>
      <c r="T73" s="127"/>
      <c r="U73" s="127">
        <v>0</v>
      </c>
      <c r="V73" s="127">
        <v>0</v>
      </c>
      <c r="W73" s="127">
        <v>0</v>
      </c>
      <c r="X73" s="129">
        <v>973</v>
      </c>
      <c r="Y73" s="129">
        <v>986</v>
      </c>
      <c r="Z73" s="127"/>
      <c r="AA73" s="127"/>
      <c r="AB73" s="127"/>
      <c r="AC73" s="127"/>
      <c r="AD73" s="127"/>
      <c r="AE73" s="127"/>
      <c r="AF73" s="127"/>
    </row>
    <row r="74" spans="19:32" x14ac:dyDescent="0.25">
      <c r="S74" s="127" t="s">
        <v>50</v>
      </c>
      <c r="T74" s="127"/>
      <c r="U74" s="127">
        <v>0</v>
      </c>
      <c r="V74" s="127">
        <v>0</v>
      </c>
      <c r="W74" s="127">
        <v>0</v>
      </c>
      <c r="X74" s="129">
        <v>630</v>
      </c>
      <c r="Y74" s="129">
        <v>735</v>
      </c>
      <c r="Z74" s="127"/>
      <c r="AA74" s="127"/>
      <c r="AB74" s="127"/>
      <c r="AC74" s="127"/>
      <c r="AD74" s="127"/>
      <c r="AE74" s="127"/>
      <c r="AF74" s="127"/>
    </row>
    <row r="75" spans="19:32" x14ac:dyDescent="0.25">
      <c r="S75" s="127" t="s">
        <v>51</v>
      </c>
      <c r="T75" s="127"/>
      <c r="U75" s="127">
        <v>0</v>
      </c>
      <c r="V75" s="127">
        <v>0</v>
      </c>
      <c r="W75" s="127">
        <v>0</v>
      </c>
      <c r="X75" s="129">
        <v>226</v>
      </c>
      <c r="Y75" s="129">
        <v>289</v>
      </c>
      <c r="Z75" s="127"/>
      <c r="AA75" s="127"/>
      <c r="AB75" s="127"/>
      <c r="AC75" s="127"/>
      <c r="AD75" s="127"/>
      <c r="AE75" s="127"/>
      <c r="AF75" s="127"/>
    </row>
    <row r="76" spans="19:32" x14ac:dyDescent="0.25">
      <c r="S76" s="127" t="s">
        <v>52</v>
      </c>
      <c r="T76" s="127"/>
      <c r="U76" s="127">
        <v>0</v>
      </c>
      <c r="V76" s="127">
        <v>0</v>
      </c>
      <c r="W76" s="127">
        <v>0</v>
      </c>
      <c r="X76" s="129">
        <v>73</v>
      </c>
      <c r="Y76" s="129">
        <v>86</v>
      </c>
      <c r="Z76" s="127"/>
      <c r="AA76" s="127"/>
      <c r="AB76" s="127"/>
      <c r="AC76" s="127"/>
      <c r="AD76" s="127"/>
      <c r="AE76" s="127"/>
      <c r="AF76" s="127"/>
    </row>
    <row r="77" spans="19:32" x14ac:dyDescent="0.25">
      <c r="S77" s="127" t="s">
        <v>53</v>
      </c>
      <c r="T77" s="127"/>
      <c r="U77" s="127">
        <v>0</v>
      </c>
      <c r="V77" s="127">
        <v>0</v>
      </c>
      <c r="W77" s="127">
        <v>0</v>
      </c>
      <c r="X77" s="129">
        <v>20</v>
      </c>
      <c r="Y77" s="129">
        <v>28</v>
      </c>
      <c r="Z77" s="127"/>
      <c r="AA77" s="127"/>
      <c r="AB77" s="127"/>
      <c r="AC77" s="127"/>
      <c r="AD77" s="127"/>
      <c r="AE77" s="127"/>
      <c r="AF77" s="127"/>
    </row>
    <row r="78" spans="19:32" x14ac:dyDescent="0.25">
      <c r="S78" s="127" t="s">
        <v>54</v>
      </c>
      <c r="T78" s="127"/>
      <c r="U78" s="127">
        <v>0</v>
      </c>
      <c r="V78" s="127">
        <v>0</v>
      </c>
      <c r="W78" s="127">
        <v>0</v>
      </c>
      <c r="X78" s="129">
        <v>0</v>
      </c>
      <c r="Y78" s="129">
        <v>10</v>
      </c>
      <c r="Z78" s="127"/>
      <c r="AA78" s="127"/>
      <c r="AB78" s="127"/>
      <c r="AC78" s="127"/>
      <c r="AD78" s="127"/>
      <c r="AE78" s="127"/>
      <c r="AF78" s="127"/>
    </row>
    <row r="79" spans="19:32" x14ac:dyDescent="0.25">
      <c r="S79" s="127" t="s">
        <v>55</v>
      </c>
      <c r="T79" s="127"/>
      <c r="U79" s="127">
        <v>0</v>
      </c>
      <c r="V79" s="127">
        <v>0</v>
      </c>
      <c r="W79" s="127">
        <v>0</v>
      </c>
      <c r="X79" s="129">
        <v>12</v>
      </c>
      <c r="Y79" s="129">
        <v>10</v>
      </c>
      <c r="Z79" s="127"/>
      <c r="AA79" s="127"/>
      <c r="AB79" s="127"/>
      <c r="AC79" s="127"/>
      <c r="AD79" s="127"/>
      <c r="AE79" s="127"/>
      <c r="AF79" s="127"/>
    </row>
    <row r="80" spans="19:32" x14ac:dyDescent="0.25">
      <c r="S80" s="127" t="s">
        <v>56</v>
      </c>
      <c r="T80" s="127"/>
      <c r="U80" s="127">
        <v>0</v>
      </c>
      <c r="V80" s="127">
        <v>0</v>
      </c>
      <c r="W80" s="127">
        <v>0</v>
      </c>
      <c r="X80" s="129">
        <v>12607</v>
      </c>
      <c r="Y80" s="129">
        <v>13494</v>
      </c>
      <c r="Z80" s="127"/>
      <c r="AA80" s="127"/>
      <c r="AB80" s="127"/>
      <c r="AC80" s="127"/>
      <c r="AD80" s="127"/>
      <c r="AE80" s="127"/>
      <c r="AF80" s="127"/>
    </row>
    <row r="81" spans="1:32" x14ac:dyDescent="0.25">
      <c r="S81" s="127" t="s">
        <v>58</v>
      </c>
      <c r="T81" s="127"/>
      <c r="U81" s="127"/>
      <c r="V81" s="127"/>
      <c r="W81" s="127"/>
      <c r="X81" s="129"/>
      <c r="Y81" s="129"/>
      <c r="Z81" s="127"/>
      <c r="AA81" s="127"/>
      <c r="AB81" s="127"/>
      <c r="AC81" s="127"/>
      <c r="AD81" s="127"/>
      <c r="AE81" s="127"/>
      <c r="AF81" s="127"/>
    </row>
    <row r="82" spans="1:32" ht="15.75" customHeight="1" x14ac:dyDescent="0.25">
      <c r="A82" s="93"/>
      <c r="B82" s="93"/>
      <c r="C82" s="120" t="str">
        <f>'Table 13.1'!S1</f>
        <v>Alice Springs</v>
      </c>
      <c r="D82" s="120"/>
      <c r="E82" s="120"/>
      <c r="F82" s="120"/>
      <c r="G82" s="120"/>
      <c r="H82" s="94"/>
      <c r="I82" s="94"/>
      <c r="J82" s="121" t="str">
        <f>'State data for spotlight'!A1</f>
        <v>Northern Territory</v>
      </c>
      <c r="K82" s="121"/>
      <c r="L82" s="121"/>
      <c r="M82" s="121"/>
      <c r="N82" s="121"/>
      <c r="O82" s="121"/>
      <c r="S82" s="127" t="s">
        <v>38</v>
      </c>
      <c r="T82" s="127"/>
      <c r="U82" s="127"/>
      <c r="V82" s="127"/>
      <c r="W82" s="127"/>
      <c r="X82" s="129"/>
      <c r="Y82" s="129"/>
      <c r="Z82" s="127"/>
      <c r="AA82" s="127"/>
      <c r="AB82" s="127"/>
      <c r="AC82" s="127"/>
      <c r="AD82" s="127"/>
      <c r="AE82" s="127"/>
      <c r="AF82" s="127"/>
    </row>
    <row r="83" spans="1:32" ht="15" customHeight="1" x14ac:dyDescent="0.25">
      <c r="A83" s="93"/>
      <c r="B83" s="93"/>
      <c r="C83" s="95"/>
      <c r="D83" s="122" t="s">
        <v>2</v>
      </c>
      <c r="E83" s="122"/>
      <c r="F83" s="122" t="s">
        <v>2</v>
      </c>
      <c r="G83" s="122"/>
      <c r="H83" s="95"/>
      <c r="I83" s="95"/>
      <c r="J83" s="95"/>
      <c r="K83" s="95"/>
      <c r="L83" s="122" t="s">
        <v>2</v>
      </c>
      <c r="M83" s="122"/>
      <c r="N83" s="122" t="s">
        <v>2</v>
      </c>
      <c r="O83" s="122"/>
      <c r="S83" s="127" t="s">
        <v>59</v>
      </c>
      <c r="T83" s="127"/>
      <c r="U83" s="127">
        <v>0</v>
      </c>
      <c r="V83" s="127">
        <v>0</v>
      </c>
      <c r="W83" s="127">
        <v>0</v>
      </c>
      <c r="X83" s="129">
        <v>772</v>
      </c>
      <c r="Y83" s="129">
        <v>807</v>
      </c>
      <c r="Z83" s="127"/>
      <c r="AA83" s="127"/>
      <c r="AB83" s="127"/>
      <c r="AC83" s="127"/>
      <c r="AD83" s="127"/>
      <c r="AE83" s="127"/>
      <c r="AF83" s="127"/>
    </row>
    <row r="84" spans="1:32" ht="15" customHeight="1" x14ac:dyDescent="0.25">
      <c r="A84" s="93"/>
      <c r="B84" s="93"/>
      <c r="C84" s="113" t="s">
        <v>3</v>
      </c>
      <c r="D84" s="122" t="s">
        <v>4</v>
      </c>
      <c r="E84" s="122"/>
      <c r="F84" s="122" t="s">
        <v>114</v>
      </c>
      <c r="G84" s="122"/>
      <c r="H84" s="95"/>
      <c r="I84" s="95"/>
      <c r="J84" s="95"/>
      <c r="K84" s="113" t="s">
        <v>3</v>
      </c>
      <c r="L84" s="122" t="s">
        <v>4</v>
      </c>
      <c r="M84" s="122"/>
      <c r="N84" s="122" t="s">
        <v>114</v>
      </c>
      <c r="O84" s="122"/>
      <c r="S84" s="127" t="s">
        <v>60</v>
      </c>
      <c r="T84" s="127"/>
      <c r="U84" s="127">
        <v>0</v>
      </c>
      <c r="V84" s="127">
        <v>0</v>
      </c>
      <c r="W84" s="127">
        <v>0</v>
      </c>
      <c r="X84" s="129">
        <v>1035</v>
      </c>
      <c r="Y84" s="129">
        <v>1064</v>
      </c>
      <c r="Z84" s="127"/>
      <c r="AA84" s="127"/>
      <c r="AB84" s="127"/>
      <c r="AC84" s="127"/>
      <c r="AD84" s="127"/>
      <c r="AE84" s="127"/>
      <c r="AF84" s="127"/>
    </row>
    <row r="85" spans="1:32" ht="15" customHeight="1" x14ac:dyDescent="0.25">
      <c r="A85" s="96" t="s">
        <v>5</v>
      </c>
      <c r="B85" s="96"/>
      <c r="C85" s="111" t="str">
        <f>'Table 13.1'!AA4</f>
        <v>26,290</v>
      </c>
      <c r="D85" s="97">
        <f>'Table 13.1'!AC4</f>
        <v>5.6714498171148264E-2</v>
      </c>
      <c r="E85" s="98">
        <f>'Table 13.1'!AC4</f>
        <v>5.6714498171148264E-2</v>
      </c>
      <c r="F85" s="97">
        <f>'Table 13.1'!AE4</f>
        <v>6.1021874243280427E-2</v>
      </c>
      <c r="G85" s="98">
        <f>'Table 13.1'!AE4</f>
        <v>6.1021874243280427E-2</v>
      </c>
      <c r="H85" s="112"/>
      <c r="I85" s="112"/>
      <c r="J85" s="124" t="str">
        <f>'State data for spotlight'!I4</f>
        <v>209,690</v>
      </c>
      <c r="K85" s="124"/>
      <c r="L85" s="97">
        <f>'State data for spotlight'!K4</f>
        <v>1.0515257243094212E-2</v>
      </c>
      <c r="M85" s="98">
        <f>'State data for spotlight'!K4</f>
        <v>1.0515257243094212E-2</v>
      </c>
      <c r="N85" s="97">
        <f>'State data for spotlight'!M4</f>
        <v>3.2350494045362499E-2</v>
      </c>
      <c r="O85" s="98">
        <f>'State data for spotlight'!M4</f>
        <v>3.2350494045362499E-2</v>
      </c>
      <c r="S85" s="127" t="s">
        <v>61</v>
      </c>
      <c r="T85" s="127"/>
      <c r="U85" s="127">
        <v>0</v>
      </c>
      <c r="V85" s="127">
        <v>0</v>
      </c>
      <c r="W85" s="127">
        <v>0</v>
      </c>
      <c r="X85" s="129">
        <v>1446</v>
      </c>
      <c r="Y85" s="129">
        <v>1561</v>
      </c>
      <c r="Z85" s="127"/>
      <c r="AA85" s="127"/>
      <c r="AB85" s="127"/>
      <c r="AC85" s="127"/>
      <c r="AD85" s="127"/>
      <c r="AE85" s="127"/>
      <c r="AF85" s="127"/>
    </row>
    <row r="86" spans="1:32" ht="15" customHeight="1" x14ac:dyDescent="0.25">
      <c r="A86" s="99" t="s">
        <v>6</v>
      </c>
      <c r="B86" s="96"/>
      <c r="C86" s="111" t="str">
        <f>'Table 13.1'!AA5</f>
        <v>12,796</v>
      </c>
      <c r="D86" s="97">
        <f>'Table 13.1'!AC5</f>
        <v>4.2698826597131756E-2</v>
      </c>
      <c r="E86" s="98">
        <f>'Table 13.1'!AC5</f>
        <v>4.2698826597131756E-2</v>
      </c>
      <c r="F86" s="97">
        <f>'Table 13.1'!AE5</f>
        <v>5.4383651944627465E-2</v>
      </c>
      <c r="G86" s="98">
        <f>'Table 13.1'!AE5</f>
        <v>5.4383651944627465E-2</v>
      </c>
      <c r="H86" s="112"/>
      <c r="I86" s="112"/>
      <c r="J86" s="124" t="str">
        <f>'State data for spotlight'!I5</f>
        <v>110,876</v>
      </c>
      <c r="K86" s="124"/>
      <c r="L86" s="97">
        <f>'State data for spotlight'!K5</f>
        <v>3.0577719879136822E-3</v>
      </c>
      <c r="M86" s="98">
        <f>'State data for spotlight'!K5</f>
        <v>3.0577719879136822E-3</v>
      </c>
      <c r="N86" s="97">
        <f>'State data for spotlight'!M5</f>
        <v>3.6795990312415316E-2</v>
      </c>
      <c r="O86" s="98">
        <f>'State data for spotlight'!M5</f>
        <v>3.6795990312415316E-2</v>
      </c>
      <c r="S86" s="127" t="s">
        <v>62</v>
      </c>
      <c r="T86" s="127"/>
      <c r="U86" s="127">
        <v>0</v>
      </c>
      <c r="V86" s="127">
        <v>0</v>
      </c>
      <c r="W86" s="127">
        <v>0</v>
      </c>
      <c r="X86" s="129">
        <v>1152</v>
      </c>
      <c r="Y86" s="129">
        <v>1232</v>
      </c>
      <c r="Z86" s="127"/>
      <c r="AA86" s="127"/>
      <c r="AB86" s="127"/>
      <c r="AC86" s="127"/>
      <c r="AD86" s="127"/>
      <c r="AE86" s="127"/>
      <c r="AF86" s="127"/>
    </row>
    <row r="87" spans="1:32" ht="15" customHeight="1" x14ac:dyDescent="0.25">
      <c r="A87" s="99" t="s">
        <v>7</v>
      </c>
      <c r="B87" s="96"/>
      <c r="C87" s="111" t="str">
        <f>'Table 13.1'!AA6</f>
        <v>13,494</v>
      </c>
      <c r="D87" s="97">
        <f>'Table 13.1'!AC6</f>
        <v>7.0357737764733974E-2</v>
      </c>
      <c r="E87" s="98">
        <f>'Table 13.1'!AC6</f>
        <v>7.0357737764733974E-2</v>
      </c>
      <c r="F87" s="97">
        <f>'Table 13.1'!AE6</f>
        <v>6.7394399620313239E-2</v>
      </c>
      <c r="G87" s="98">
        <f>'Table 13.1'!AE6</f>
        <v>6.7394399620313239E-2</v>
      </c>
      <c r="H87" s="112"/>
      <c r="I87" s="112"/>
      <c r="J87" s="124" t="str">
        <f>'State data for spotlight'!I6</f>
        <v>98,814</v>
      </c>
      <c r="K87" s="124"/>
      <c r="L87" s="97">
        <f>'State data for spotlight'!K6</f>
        <v>1.9026699254400814E-2</v>
      </c>
      <c r="M87" s="98">
        <f>'State data for spotlight'!K6</f>
        <v>1.9026699254400814E-2</v>
      </c>
      <c r="N87" s="97">
        <f>'State data for spotlight'!M6</f>
        <v>2.7407515232173774E-2</v>
      </c>
      <c r="O87" s="98">
        <f>'State data for spotlight'!M6</f>
        <v>2.7407515232173774E-2</v>
      </c>
      <c r="S87" s="127" t="s">
        <v>63</v>
      </c>
      <c r="T87" s="127"/>
      <c r="U87" s="127">
        <v>0</v>
      </c>
      <c r="V87" s="127">
        <v>0</v>
      </c>
      <c r="W87" s="127">
        <v>0</v>
      </c>
      <c r="X87" s="129">
        <v>372</v>
      </c>
      <c r="Y87" s="129">
        <v>409</v>
      </c>
      <c r="Z87" s="127"/>
      <c r="AA87" s="127"/>
      <c r="AB87" s="127"/>
      <c r="AC87" s="127"/>
      <c r="AD87" s="127"/>
      <c r="AE87" s="127"/>
      <c r="AF87" s="127"/>
    </row>
    <row r="88" spans="1:32" ht="15" customHeight="1" x14ac:dyDescent="0.25">
      <c r="A88" s="96" t="s">
        <v>8</v>
      </c>
      <c r="B88" s="96"/>
      <c r="C88" s="111" t="str">
        <f>'Table 13.1'!AA7</f>
        <v>16,545</v>
      </c>
      <c r="D88" s="97">
        <f>'Table 13.1'!AC7</f>
        <v>4.5299469294920458E-2</v>
      </c>
      <c r="E88" s="98">
        <f>'Table 13.1'!AC7</f>
        <v>4.5299469294920458E-2</v>
      </c>
      <c r="F88" s="97">
        <f>'Table 13.1'!AE7</f>
        <v>5.3888782725014295E-2</v>
      </c>
      <c r="G88" s="98">
        <f>'Table 13.1'!AE7</f>
        <v>5.3888782725014295E-2</v>
      </c>
      <c r="H88" s="112"/>
      <c r="I88" s="112"/>
      <c r="J88" s="124" t="str">
        <f>'State data for spotlight'!I7</f>
        <v>138,628</v>
      </c>
      <c r="K88" s="124"/>
      <c r="L88" s="97">
        <f>'State data for spotlight'!K7</f>
        <v>8.5850648972702892E-3</v>
      </c>
      <c r="M88" s="98">
        <f>'State data for spotlight'!K7</f>
        <v>8.5850648972702892E-3</v>
      </c>
      <c r="N88" s="97">
        <f>'State data for spotlight'!M7</f>
        <v>5.1167728237792032E-2</v>
      </c>
      <c r="O88" s="98">
        <f>'State data for spotlight'!M7</f>
        <v>5.1167728237792032E-2</v>
      </c>
      <c r="S88" s="127" t="s">
        <v>64</v>
      </c>
      <c r="T88" s="127"/>
      <c r="U88" s="127">
        <v>0</v>
      </c>
      <c r="V88" s="127">
        <v>0</v>
      </c>
      <c r="W88" s="127">
        <v>0</v>
      </c>
      <c r="X88" s="129">
        <v>340</v>
      </c>
      <c r="Y88" s="129">
        <v>348</v>
      </c>
      <c r="Z88" s="127"/>
      <c r="AA88" s="127"/>
      <c r="AB88" s="127"/>
      <c r="AC88" s="127"/>
      <c r="AD88" s="127"/>
      <c r="AE88" s="127"/>
      <c r="AF88" s="127"/>
    </row>
    <row r="89" spans="1:32" ht="15" customHeight="1" x14ac:dyDescent="0.25">
      <c r="A89" s="96" t="s">
        <v>12</v>
      </c>
      <c r="B89" s="100"/>
      <c r="C89" s="111" t="str">
        <f>'Table 13.1'!AA37</f>
        <v>12,839</v>
      </c>
      <c r="D89" s="97">
        <f>'Table 13.1'!AC37</f>
        <v>2.0182757250695182E-2</v>
      </c>
      <c r="E89" s="98">
        <f>'Table 13.1'!AC37</f>
        <v>2.0182757250695182E-2</v>
      </c>
      <c r="F89" s="97">
        <f>'Table 13.1'!AE37</f>
        <v>2.8683599070587373E-2</v>
      </c>
      <c r="G89" s="98">
        <f>'Table 13.1'!AE37</f>
        <v>2.8683599070587373E-2</v>
      </c>
      <c r="H89" s="112"/>
      <c r="I89" s="112"/>
      <c r="J89" s="125" t="str">
        <f>'State data for spotlight'!I37</f>
        <v>112,170</v>
      </c>
      <c r="K89" s="125"/>
      <c r="L89" s="97">
        <f>'State data for spotlight'!K37</f>
        <v>-4.1637443514235262E-3</v>
      </c>
      <c r="M89" s="98">
        <f>'State data for spotlight'!K37</f>
        <v>-4.1637443514235262E-3</v>
      </c>
      <c r="N89" s="97">
        <f>'State data for spotlight'!M37</f>
        <v>4.0441517484463452E-2</v>
      </c>
      <c r="O89" s="98">
        <f>'State data for spotlight'!M37</f>
        <v>4.0441517484463452E-2</v>
      </c>
      <c r="S89" s="127" t="s">
        <v>65</v>
      </c>
      <c r="T89" s="127"/>
      <c r="U89" s="127">
        <v>0</v>
      </c>
      <c r="V89" s="127">
        <v>0</v>
      </c>
      <c r="W89" s="127">
        <v>0</v>
      </c>
      <c r="X89" s="129">
        <v>498</v>
      </c>
      <c r="Y89" s="129">
        <v>540</v>
      </c>
      <c r="Z89" s="127"/>
      <c r="AA89" s="127"/>
      <c r="AB89" s="127"/>
      <c r="AC89" s="127"/>
      <c r="AD89" s="127"/>
      <c r="AE89" s="127"/>
      <c r="AF89" s="127"/>
    </row>
    <row r="90" spans="1:32" ht="15" customHeight="1" x14ac:dyDescent="0.25">
      <c r="A90" s="101" t="s">
        <v>13</v>
      </c>
      <c r="B90" s="100"/>
      <c r="C90" s="111" t="str">
        <f>'Table 13.1'!AA38</f>
        <v>3,706</v>
      </c>
      <c r="D90" s="97">
        <f>'Table 13.1'!AC38</f>
        <v>0.14312152991980254</v>
      </c>
      <c r="E90" s="98">
        <f>'Table 13.1'!AC38</f>
        <v>0.14312152991980254</v>
      </c>
      <c r="F90" s="97">
        <f>'Table 13.1'!AE38</f>
        <v>0.15200497357786769</v>
      </c>
      <c r="G90" s="98">
        <f>'Table 13.1'!AE38</f>
        <v>0.15200497357786769</v>
      </c>
      <c r="H90" s="112"/>
      <c r="I90" s="112"/>
      <c r="J90" s="125" t="str">
        <f>'State data for spotlight'!I38</f>
        <v>26,458</v>
      </c>
      <c r="K90" s="125"/>
      <c r="L90" s="97">
        <f>'State data for spotlight'!K38</f>
        <v>6.6467814099721911E-2</v>
      </c>
      <c r="M90" s="98">
        <f>'State data for spotlight'!K38</f>
        <v>6.6467814099721911E-2</v>
      </c>
      <c r="N90" s="97">
        <f>'State data for spotlight'!M38</f>
        <v>9.9210635646032497E-2</v>
      </c>
      <c r="O90" s="98">
        <f>'State data for spotlight'!M38</f>
        <v>9.9210635646032497E-2</v>
      </c>
      <c r="S90" s="127" t="s">
        <v>66</v>
      </c>
      <c r="T90" s="127"/>
      <c r="U90" s="127">
        <v>0</v>
      </c>
      <c r="V90" s="127">
        <v>0</v>
      </c>
      <c r="W90" s="127">
        <v>0</v>
      </c>
      <c r="X90" s="129">
        <v>805</v>
      </c>
      <c r="Y90" s="129">
        <v>781</v>
      </c>
      <c r="Z90" s="127"/>
      <c r="AA90" s="127"/>
      <c r="AB90" s="127"/>
      <c r="AC90" s="127"/>
      <c r="AD90" s="127"/>
      <c r="AE90" s="127"/>
      <c r="AF90" s="127"/>
    </row>
    <row r="91" spans="1:32" ht="15" customHeight="1" x14ac:dyDescent="0.25">
      <c r="A91" s="99" t="s">
        <v>93</v>
      </c>
      <c r="B91" s="100"/>
      <c r="C91" s="111" t="str">
        <f>'Table 13.1'!AA114</f>
        <v>1,662</v>
      </c>
      <c r="D91" s="97">
        <f>'Table 13.1'!AC114</f>
        <v>0.11468812877263579</v>
      </c>
      <c r="E91" s="98">
        <f>'Table 13.1'!AC114</f>
        <v>0.11468812877263579</v>
      </c>
      <c r="F91" s="97">
        <f>'Table 13.1'!AE114</f>
        <v>0.19054441260744981</v>
      </c>
      <c r="G91" s="98">
        <f>'Table 13.1'!AE114</f>
        <v>0.19054441260744981</v>
      </c>
      <c r="H91" s="112"/>
      <c r="I91" s="112"/>
      <c r="J91" s="123" t="str">
        <f>'State data for spotlight'!I55</f>
        <v>12,910</v>
      </c>
      <c r="K91" s="123"/>
      <c r="L91" s="97">
        <f>'State data for spotlight'!K55</f>
        <v>6.6677683219036554E-2</v>
      </c>
      <c r="M91" s="98">
        <f>'State data for spotlight'!K55</f>
        <v>6.6677683219036554E-2</v>
      </c>
      <c r="N91" s="97">
        <f>'State data for spotlight'!M55</f>
        <v>0.17203812982296873</v>
      </c>
      <c r="O91" s="98">
        <f>'State data for spotlight'!M55</f>
        <v>0.17203812982296873</v>
      </c>
      <c r="S91" s="127" t="s">
        <v>56</v>
      </c>
      <c r="T91" s="127"/>
      <c r="U91" s="127">
        <v>0</v>
      </c>
      <c r="V91" s="127">
        <v>0</v>
      </c>
      <c r="W91" s="127">
        <v>0</v>
      </c>
      <c r="X91" s="129">
        <v>7965</v>
      </c>
      <c r="Y91" s="129">
        <v>8242</v>
      </c>
      <c r="Z91" s="127"/>
      <c r="AA91" s="127"/>
      <c r="AB91" s="127"/>
      <c r="AC91" s="127"/>
      <c r="AD91" s="127"/>
      <c r="AE91" s="127"/>
      <c r="AF91" s="127"/>
    </row>
    <row r="92" spans="1:32" ht="15" customHeight="1" x14ac:dyDescent="0.25">
      <c r="A92" s="99" t="s">
        <v>94</v>
      </c>
      <c r="B92" s="100"/>
      <c r="C92" s="111" t="str">
        <f>'Table 13.1'!AA115</f>
        <v>2,044</v>
      </c>
      <c r="D92" s="97">
        <f>'Table 13.1'!AC115</f>
        <v>0.16733295259851522</v>
      </c>
      <c r="E92" s="98">
        <f>'Table 13.1'!AC115</f>
        <v>0.16733295259851522</v>
      </c>
      <c r="F92" s="97">
        <f>'Table 13.1'!AE115</f>
        <v>0.11938663745892653</v>
      </c>
      <c r="G92" s="98">
        <f>'Table 13.1'!AE115</f>
        <v>0.11938663745892653</v>
      </c>
      <c r="H92" s="112"/>
      <c r="I92" s="112"/>
      <c r="J92" s="123" t="str">
        <f>'State data for spotlight'!I56</f>
        <v>13,548</v>
      </c>
      <c r="K92" s="123"/>
      <c r="L92" s="97">
        <f>'State data for spotlight'!K56</f>
        <v>6.6267904926806231E-2</v>
      </c>
      <c r="M92" s="98">
        <f>'State data for spotlight'!K56</f>
        <v>6.6267904926806231E-2</v>
      </c>
      <c r="N92" s="97">
        <f>'State data for spotlight'!M56</f>
        <v>3.7763309076981999E-2</v>
      </c>
      <c r="O92" s="98">
        <f>'State data for spotlight'!M56</f>
        <v>3.7763309076981999E-2</v>
      </c>
      <c r="S92" s="127" t="s">
        <v>57</v>
      </c>
      <c r="T92" s="127"/>
      <c r="U92" s="127"/>
      <c r="V92" s="127"/>
      <c r="W92" s="127"/>
      <c r="X92" s="129"/>
      <c r="Y92" s="129"/>
      <c r="Z92" s="127"/>
      <c r="AA92" s="127"/>
      <c r="AB92" s="127"/>
      <c r="AC92" s="127"/>
      <c r="AD92" s="127"/>
      <c r="AE92" s="127"/>
      <c r="AF92" s="127"/>
    </row>
    <row r="93" spans="1:32" ht="15" customHeight="1" x14ac:dyDescent="0.25">
      <c r="A93" s="96" t="s">
        <v>117</v>
      </c>
      <c r="B93" s="96"/>
      <c r="C93" s="111" t="str">
        <f>'Table 13.1'!AA8</f>
        <v>$46,871</v>
      </c>
      <c r="D93" s="97">
        <f>'Table 13.1'!AC8</f>
        <v>-8.1471135940409667E-3</v>
      </c>
      <c r="E93" s="98">
        <f>'Table 13.1'!AC8</f>
        <v>-8.1471135940409667E-3</v>
      </c>
      <c r="F93" s="97">
        <f>'Table 13.1'!AE8</f>
        <v>0.14614518784569164</v>
      </c>
      <c r="G93" s="98">
        <f>'Table 13.1'!AE8</f>
        <v>0.14614518784569164</v>
      </c>
      <c r="H93" s="112"/>
      <c r="I93" s="112"/>
      <c r="J93" s="112"/>
      <c r="K93" s="111" t="str">
        <f>'State data for spotlight'!I8</f>
        <v>$47,367</v>
      </c>
      <c r="L93" s="97">
        <f>'State data for spotlight'!K8</f>
        <v>-1.4136789390726823E-2</v>
      </c>
      <c r="M93" s="98">
        <f>'State data for spotlight'!K8</f>
        <v>-1.4136789390726823E-2</v>
      </c>
      <c r="N93" s="97">
        <f>'State data for spotlight'!M8</f>
        <v>0.12722329311534719</v>
      </c>
      <c r="O93" s="98">
        <f>'State data for spotlight'!M8</f>
        <v>0.12722329311534719</v>
      </c>
      <c r="S93" s="127" t="s">
        <v>59</v>
      </c>
      <c r="T93" s="127"/>
      <c r="U93" s="127">
        <v>0</v>
      </c>
      <c r="V93" s="127">
        <v>0</v>
      </c>
      <c r="W93" s="127">
        <v>0</v>
      </c>
      <c r="X93" s="129">
        <v>677</v>
      </c>
      <c r="Y93" s="129">
        <v>752</v>
      </c>
      <c r="Z93" s="127"/>
      <c r="AA93" s="127"/>
      <c r="AB93" s="127"/>
      <c r="AC93" s="127"/>
      <c r="AD93" s="127"/>
      <c r="AE93" s="127"/>
      <c r="AF93" s="127"/>
    </row>
    <row r="94" spans="1:32" ht="15" customHeight="1" x14ac:dyDescent="0.25">
      <c r="A94" s="96" t="s">
        <v>9</v>
      </c>
      <c r="B94" s="96"/>
      <c r="C94" s="111" t="str">
        <f>'Table 13.1'!AA9</f>
        <v>$1,032.3 mil</v>
      </c>
      <c r="D94" s="97">
        <f>'Table 13.1'!AC9</f>
        <v>6.0174750982993963E-2</v>
      </c>
      <c r="E94" s="98">
        <f>'Table 13.1'!AC9</f>
        <v>6.0174750982993963E-2</v>
      </c>
      <c r="F94" s="97">
        <f>'Table 13.1'!AE9</f>
        <v>0.23963951050890686</v>
      </c>
      <c r="G94" s="98">
        <f>'Table 13.1'!AE9</f>
        <v>0.23963951050890686</v>
      </c>
      <c r="H94" s="112"/>
      <c r="I94" s="112"/>
      <c r="J94" s="112"/>
      <c r="K94" s="111" t="str">
        <f>'State data for spotlight'!I9</f>
        <v>$8.9 bil</v>
      </c>
      <c r="L94" s="97">
        <f>'State data for spotlight'!K9</f>
        <v>8.9265333025223548E-3</v>
      </c>
      <c r="M94" s="98">
        <f>'State data for spotlight'!K9</f>
        <v>8.9265333025223548E-3</v>
      </c>
      <c r="N94" s="97">
        <f>'State data for spotlight'!M9</f>
        <v>0.24800968989819316</v>
      </c>
      <c r="O94" s="98">
        <f>'State data for spotlight'!M9</f>
        <v>0.24800968989819316</v>
      </c>
      <c r="S94" s="127" t="s">
        <v>60</v>
      </c>
      <c r="T94" s="127"/>
      <c r="U94" s="127">
        <v>0</v>
      </c>
      <c r="V94" s="127">
        <v>0</v>
      </c>
      <c r="W94" s="127">
        <v>0</v>
      </c>
      <c r="X94" s="129">
        <v>1850</v>
      </c>
      <c r="Y94" s="129">
        <v>2067</v>
      </c>
      <c r="Z94" s="127"/>
      <c r="AA94" s="127"/>
      <c r="AB94" s="127"/>
      <c r="AC94" s="127"/>
      <c r="AD94" s="127"/>
      <c r="AE94" s="127"/>
      <c r="AF94" s="127"/>
    </row>
    <row r="95" spans="1:32" ht="15" customHeight="1" x14ac:dyDescent="0.25">
      <c r="S95" s="127" t="s">
        <v>61</v>
      </c>
      <c r="T95" s="127"/>
      <c r="U95" s="127">
        <v>0</v>
      </c>
      <c r="V95" s="127">
        <v>0</v>
      </c>
      <c r="W95" s="127">
        <v>0</v>
      </c>
      <c r="X95" s="129">
        <v>224</v>
      </c>
      <c r="Y95" s="129">
        <v>225</v>
      </c>
      <c r="Z95" s="127"/>
      <c r="AA95" s="127"/>
      <c r="AB95" s="127"/>
      <c r="AC95" s="127"/>
      <c r="AD95" s="127"/>
      <c r="AE95" s="127"/>
      <c r="AF95" s="127"/>
    </row>
    <row r="96" spans="1:32" ht="15" customHeight="1" x14ac:dyDescent="0.25">
      <c r="A96" s="27" t="s">
        <v>118</v>
      </c>
      <c r="S96" s="127" t="s">
        <v>62</v>
      </c>
      <c r="T96" s="127"/>
      <c r="U96" s="127">
        <v>0</v>
      </c>
      <c r="V96" s="127">
        <v>0</v>
      </c>
      <c r="W96" s="127">
        <v>0</v>
      </c>
      <c r="X96" s="129">
        <v>1304</v>
      </c>
      <c r="Y96" s="129">
        <v>1411</v>
      </c>
      <c r="Z96" s="127"/>
      <c r="AA96" s="127"/>
      <c r="AB96" s="127"/>
      <c r="AC96" s="127"/>
      <c r="AD96" s="127"/>
      <c r="AE96" s="127"/>
      <c r="AF96" s="127"/>
    </row>
    <row r="97" spans="1:32" ht="15" customHeight="1" x14ac:dyDescent="0.25">
      <c r="A97" s="110" t="s">
        <v>106</v>
      </c>
      <c r="S97" s="127" t="s">
        <v>63</v>
      </c>
      <c r="T97" s="127"/>
      <c r="U97" s="127">
        <v>0</v>
      </c>
      <c r="V97" s="127">
        <v>0</v>
      </c>
      <c r="W97" s="127">
        <v>0</v>
      </c>
      <c r="X97" s="129">
        <v>1450</v>
      </c>
      <c r="Y97" s="129">
        <v>1561</v>
      </c>
      <c r="Z97" s="127"/>
      <c r="AA97" s="127"/>
      <c r="AB97" s="127"/>
      <c r="AC97" s="127"/>
      <c r="AD97" s="127"/>
      <c r="AE97" s="127"/>
      <c r="AF97" s="127"/>
    </row>
    <row r="98" spans="1:32" ht="15" customHeight="1" x14ac:dyDescent="0.25">
      <c r="S98" s="127" t="s">
        <v>64</v>
      </c>
      <c r="T98" s="127"/>
      <c r="U98" s="127">
        <v>0</v>
      </c>
      <c r="V98" s="127">
        <v>0</v>
      </c>
      <c r="W98" s="127">
        <v>0</v>
      </c>
      <c r="X98" s="129">
        <v>547</v>
      </c>
      <c r="Y98" s="129">
        <v>590</v>
      </c>
      <c r="Z98" s="127"/>
      <c r="AA98" s="127"/>
      <c r="AB98" s="127"/>
      <c r="AC98" s="127"/>
      <c r="AD98" s="127"/>
      <c r="AE98" s="127"/>
      <c r="AF98" s="127"/>
    </row>
    <row r="99" spans="1:32" ht="15" customHeight="1" x14ac:dyDescent="0.25">
      <c r="S99" s="127" t="s">
        <v>65</v>
      </c>
      <c r="T99" s="127"/>
      <c r="U99" s="127">
        <v>0</v>
      </c>
      <c r="V99" s="127">
        <v>0</v>
      </c>
      <c r="W99" s="127">
        <v>0</v>
      </c>
      <c r="X99" s="129">
        <v>50</v>
      </c>
      <c r="Y99" s="129">
        <v>49</v>
      </c>
      <c r="Z99" s="127"/>
      <c r="AA99" s="127"/>
      <c r="AB99" s="127"/>
      <c r="AC99" s="127"/>
      <c r="AD99" s="127"/>
      <c r="AE99" s="127"/>
      <c r="AF99" s="127"/>
    </row>
    <row r="100" spans="1:32" x14ac:dyDescent="0.25">
      <c r="A100" s="28"/>
      <c r="S100" s="127" t="s">
        <v>66</v>
      </c>
      <c r="T100" s="127"/>
      <c r="U100" s="127">
        <v>0</v>
      </c>
      <c r="V100" s="127">
        <v>0</v>
      </c>
      <c r="W100" s="127">
        <v>0</v>
      </c>
      <c r="X100" s="129">
        <v>464</v>
      </c>
      <c r="Y100" s="129">
        <v>510</v>
      </c>
      <c r="Z100" s="127"/>
      <c r="AA100" s="127"/>
      <c r="AB100" s="127"/>
      <c r="AC100" s="127"/>
      <c r="AD100" s="127"/>
      <c r="AE100" s="127"/>
      <c r="AF100" s="127"/>
    </row>
    <row r="101" spans="1:32" x14ac:dyDescent="0.25">
      <c r="S101" s="127" t="s">
        <v>56</v>
      </c>
      <c r="T101" s="127"/>
      <c r="U101" s="127">
        <v>0</v>
      </c>
      <c r="V101" s="127">
        <v>0</v>
      </c>
      <c r="W101" s="127">
        <v>0</v>
      </c>
      <c r="X101" s="129">
        <v>7864</v>
      </c>
      <c r="Y101" s="129">
        <v>8303</v>
      </c>
      <c r="Z101" s="127"/>
      <c r="AA101" s="127"/>
      <c r="AB101" s="127"/>
      <c r="AC101" s="127"/>
      <c r="AD101" s="127"/>
      <c r="AE101" s="127"/>
      <c r="AF101" s="127"/>
    </row>
    <row r="102" spans="1:32" x14ac:dyDescent="0.25">
      <c r="A102" s="29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</row>
    <row r="103" spans="1:32" x14ac:dyDescent="0.25">
      <c r="A103" s="30"/>
      <c r="S103" s="127" t="s">
        <v>16</v>
      </c>
      <c r="T103" s="127"/>
      <c r="U103" s="127" t="s">
        <v>68</v>
      </c>
      <c r="V103" s="127" t="s">
        <v>69</v>
      </c>
      <c r="W103" s="127" t="s">
        <v>70</v>
      </c>
      <c r="X103" s="127" t="s">
        <v>67</v>
      </c>
      <c r="Y103" s="127" t="s">
        <v>105</v>
      </c>
      <c r="Z103" s="127"/>
      <c r="AA103" s="127" t="s">
        <v>27</v>
      </c>
      <c r="AB103" s="127"/>
      <c r="AC103" s="127" t="s">
        <v>35</v>
      </c>
      <c r="AD103" s="127"/>
      <c r="AE103" s="127" t="s">
        <v>27</v>
      </c>
      <c r="AF103" s="127"/>
    </row>
    <row r="104" spans="1:32" x14ac:dyDescent="0.25">
      <c r="S104" s="127" t="s">
        <v>17</v>
      </c>
      <c r="T104" s="127"/>
      <c r="U104" s="127">
        <v>0</v>
      </c>
      <c r="V104" s="127">
        <v>0</v>
      </c>
      <c r="W104" s="127">
        <v>0</v>
      </c>
      <c r="X104" s="127">
        <v>16074</v>
      </c>
      <c r="Y104" s="127">
        <v>17686</v>
      </c>
      <c r="Z104" s="127"/>
      <c r="AA104" s="127" t="str">
        <f>TEXT(Y104,"###,###")</f>
        <v>17,686</v>
      </c>
      <c r="AB104" s="127"/>
      <c r="AC104" s="127">
        <f>Y104/($Y$4)*100</f>
        <v>67.272727272727266</v>
      </c>
      <c r="AD104" s="127"/>
      <c r="AE104" s="127"/>
      <c r="AF104" s="127"/>
    </row>
    <row r="105" spans="1:32" x14ac:dyDescent="0.25">
      <c r="S105" s="127" t="s">
        <v>20</v>
      </c>
      <c r="T105" s="127"/>
      <c r="U105" s="127">
        <v>0</v>
      </c>
      <c r="V105" s="127">
        <v>0</v>
      </c>
      <c r="W105" s="127">
        <v>0</v>
      </c>
      <c r="X105" s="127">
        <v>7521</v>
      </c>
      <c r="Y105" s="127">
        <v>5786</v>
      </c>
      <c r="Z105" s="127"/>
      <c r="AA105" s="127" t="str">
        <f>TEXT(Y105,"###,###")</f>
        <v>5,786</v>
      </c>
      <c r="AB105" s="127"/>
      <c r="AC105" s="127">
        <f>Y105/($Y$4)*100</f>
        <v>22.00836820083682</v>
      </c>
      <c r="AD105" s="127"/>
      <c r="AE105" s="127"/>
      <c r="AF105" s="127"/>
    </row>
    <row r="106" spans="1:32" x14ac:dyDescent="0.25">
      <c r="S106" s="127" t="s">
        <v>56</v>
      </c>
      <c r="T106" s="127"/>
      <c r="U106" s="127">
        <v>0</v>
      </c>
      <c r="V106" s="127">
        <v>0</v>
      </c>
      <c r="W106" s="127">
        <v>0</v>
      </c>
      <c r="X106" s="127">
        <v>23595</v>
      </c>
      <c r="Y106" s="127">
        <v>23472</v>
      </c>
      <c r="Z106" s="127"/>
      <c r="AA106" s="127"/>
      <c r="AB106" s="127"/>
      <c r="AC106" s="127"/>
      <c r="AD106" s="127"/>
      <c r="AE106" s="127"/>
      <c r="AF106" s="127"/>
    </row>
    <row r="107" spans="1:32" x14ac:dyDescent="0.25">
      <c r="S107" s="127" t="s">
        <v>21</v>
      </c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</row>
    <row r="108" spans="1:32" x14ac:dyDescent="0.25">
      <c r="S108" s="127" t="s">
        <v>22</v>
      </c>
      <c r="T108" s="127"/>
      <c r="U108" s="127">
        <v>0</v>
      </c>
      <c r="V108" s="127">
        <v>0</v>
      </c>
      <c r="W108" s="127">
        <v>0</v>
      </c>
      <c r="X108" s="127">
        <v>2365</v>
      </c>
      <c r="Y108" s="127">
        <v>2410</v>
      </c>
      <c r="Z108" s="127"/>
      <c r="AA108" s="127" t="str">
        <f>TEXT(Y108,"###,###")</f>
        <v>2,410</v>
      </c>
      <c r="AB108" s="127"/>
      <c r="AC108" s="127">
        <f>Y108/($Y$4)*100</f>
        <v>9.1669836439710917</v>
      </c>
      <c r="AD108" s="127"/>
      <c r="AE108" s="127"/>
      <c r="AF108" s="127"/>
    </row>
    <row r="109" spans="1:32" x14ac:dyDescent="0.25">
      <c r="S109" s="127" t="s">
        <v>23</v>
      </c>
      <c r="T109" s="127"/>
      <c r="U109" s="127">
        <v>0</v>
      </c>
      <c r="V109" s="127">
        <v>0</v>
      </c>
      <c r="W109" s="127">
        <v>0</v>
      </c>
      <c r="X109" s="127">
        <v>3581</v>
      </c>
      <c r="Y109" s="127">
        <v>3739</v>
      </c>
      <c r="Z109" s="127"/>
      <c r="AA109" s="127" t="str">
        <f>TEXT(Y109,"###,###")</f>
        <v>3,739</v>
      </c>
      <c r="AB109" s="127"/>
      <c r="AC109" s="127">
        <f t="shared" ref="AC109:AC111" si="3">Y109/($Y$4)*100</f>
        <v>14.222137694941042</v>
      </c>
      <c r="AD109" s="127"/>
      <c r="AE109" s="127"/>
      <c r="AF109" s="127"/>
    </row>
    <row r="110" spans="1:32" x14ac:dyDescent="0.25">
      <c r="S110" s="127" t="s">
        <v>24</v>
      </c>
      <c r="T110" s="127"/>
      <c r="U110" s="127">
        <v>0</v>
      </c>
      <c r="V110" s="127">
        <v>0</v>
      </c>
      <c r="W110" s="127">
        <v>0</v>
      </c>
      <c r="X110" s="127">
        <v>7853</v>
      </c>
      <c r="Y110" s="127">
        <v>8589</v>
      </c>
      <c r="Z110" s="127"/>
      <c r="AA110" s="127" t="str">
        <f>TEXT(Y110,"###,###")</f>
        <v>8,589</v>
      </c>
      <c r="AB110" s="127"/>
      <c r="AC110" s="127">
        <f t="shared" si="3"/>
        <v>32.670216812476227</v>
      </c>
      <c r="AD110" s="127"/>
      <c r="AE110" s="127"/>
      <c r="AF110" s="127"/>
    </row>
    <row r="111" spans="1:32" x14ac:dyDescent="0.25">
      <c r="S111" s="127" t="s">
        <v>25</v>
      </c>
      <c r="T111" s="127"/>
      <c r="U111" s="127">
        <v>0</v>
      </c>
      <c r="V111" s="127">
        <v>0</v>
      </c>
      <c r="W111" s="127">
        <v>0</v>
      </c>
      <c r="X111" s="127">
        <v>9803</v>
      </c>
      <c r="Y111" s="127">
        <v>8734</v>
      </c>
      <c r="Z111" s="127"/>
      <c r="AA111" s="127" t="str">
        <f>TEXT(Y111,"###,###")</f>
        <v>8,734</v>
      </c>
      <c r="AB111" s="127"/>
      <c r="AC111" s="127">
        <f t="shared" si="3"/>
        <v>33.221757322175733</v>
      </c>
      <c r="AD111" s="127"/>
      <c r="AE111" s="127"/>
      <c r="AF111" s="127"/>
    </row>
    <row r="112" spans="1:32" x14ac:dyDescent="0.25">
      <c r="S112" s="127" t="s">
        <v>56</v>
      </c>
      <c r="T112" s="127"/>
      <c r="U112" s="127">
        <v>0</v>
      </c>
      <c r="V112" s="127">
        <v>0</v>
      </c>
      <c r="W112" s="127">
        <v>0</v>
      </c>
      <c r="X112" s="127">
        <v>24879</v>
      </c>
      <c r="Y112" s="127">
        <v>26290</v>
      </c>
      <c r="Z112" s="127"/>
      <c r="AA112" s="127"/>
      <c r="AB112" s="127"/>
      <c r="AC112" s="127"/>
      <c r="AD112" s="127"/>
      <c r="AE112" s="127"/>
      <c r="AF112" s="127"/>
    </row>
    <row r="113" spans="19:32" x14ac:dyDescent="0.25">
      <c r="S113" s="127"/>
      <c r="T113" s="127"/>
      <c r="U113" s="127"/>
      <c r="V113" s="127"/>
      <c r="W113" s="127"/>
      <c r="X113" s="127"/>
      <c r="Y113" s="127"/>
      <c r="Z113" s="127"/>
      <c r="AA113" s="127" t="s">
        <v>27</v>
      </c>
      <c r="AB113" s="127"/>
      <c r="AC113" s="127" t="s">
        <v>28</v>
      </c>
      <c r="AD113" s="127"/>
      <c r="AE113" s="127" t="s">
        <v>29</v>
      </c>
      <c r="AF113" s="127"/>
    </row>
    <row r="114" spans="19:32" x14ac:dyDescent="0.25">
      <c r="S114" s="127" t="s">
        <v>103</v>
      </c>
      <c r="T114" s="127">
        <v>1396</v>
      </c>
      <c r="U114" s="127">
        <v>1654</v>
      </c>
      <c r="V114" s="127">
        <v>1414</v>
      </c>
      <c r="W114" s="127">
        <v>1531</v>
      </c>
      <c r="X114" s="127">
        <v>1491</v>
      </c>
      <c r="Y114" s="127">
        <v>1662</v>
      </c>
      <c r="Z114" s="127"/>
      <c r="AA114" s="127" t="str">
        <f>TEXT(Y114,"###,###")</f>
        <v>1,662</v>
      </c>
      <c r="AB114" s="127"/>
      <c r="AC114" s="127">
        <f>Y114/X114-1</f>
        <v>0.11468812877263579</v>
      </c>
      <c r="AD114" s="127"/>
      <c r="AE114" s="127">
        <f>Y114/T114-1</f>
        <v>0.19054441260744981</v>
      </c>
      <c r="AF114" s="127"/>
    </row>
    <row r="115" spans="19:32" x14ac:dyDescent="0.25">
      <c r="S115" s="127" t="s">
        <v>104</v>
      </c>
      <c r="T115" s="127">
        <v>1826</v>
      </c>
      <c r="U115" s="127">
        <v>1902</v>
      </c>
      <c r="V115" s="127">
        <v>1766</v>
      </c>
      <c r="W115" s="127">
        <v>1856</v>
      </c>
      <c r="X115" s="127">
        <v>1751</v>
      </c>
      <c r="Y115" s="127">
        <v>2044</v>
      </c>
      <c r="Z115" s="127"/>
      <c r="AA115" s="127" t="str">
        <f>TEXT(Y115,"###,###")</f>
        <v>2,044</v>
      </c>
      <c r="AB115" s="127"/>
      <c r="AC115" s="127">
        <f>Y115/X115-1</f>
        <v>0.16733295259851522</v>
      </c>
      <c r="AD115" s="127"/>
      <c r="AE115" s="127">
        <f>Y115/T115-1</f>
        <v>0.11938663745892653</v>
      </c>
      <c r="AF115" s="127"/>
    </row>
    <row r="116" spans="19:32" x14ac:dyDescent="0.25">
      <c r="S116" s="127" t="s">
        <v>56</v>
      </c>
      <c r="T116" s="127">
        <v>3222</v>
      </c>
      <c r="U116" s="127">
        <v>3556</v>
      </c>
      <c r="V116" s="127">
        <v>3180</v>
      </c>
      <c r="W116" s="127">
        <v>3387</v>
      </c>
      <c r="X116" s="127">
        <v>3242</v>
      </c>
      <c r="Y116" s="127">
        <v>3706</v>
      </c>
      <c r="Z116" s="127"/>
      <c r="AA116" s="127"/>
      <c r="AB116" s="127"/>
      <c r="AC116" s="127"/>
      <c r="AD116" s="127"/>
      <c r="AE116" s="127"/>
      <c r="AF116" s="127"/>
    </row>
    <row r="117" spans="19:32" x14ac:dyDescent="0.25"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</row>
    <row r="118" spans="19:32" x14ac:dyDescent="0.25">
      <c r="S118" s="127" t="s">
        <v>119</v>
      </c>
      <c r="T118" s="127"/>
      <c r="U118" s="127">
        <v>37.72</v>
      </c>
      <c r="V118" s="127">
        <v>36.89</v>
      </c>
      <c r="W118" s="127">
        <v>41.29</v>
      </c>
      <c r="X118" s="127">
        <v>42.53</v>
      </c>
      <c r="Y118" s="127">
        <v>39.69</v>
      </c>
      <c r="Z118" s="127"/>
      <c r="AA118" s="127" t="str">
        <f>TEXT(Y118,"##.0")</f>
        <v>39.7</v>
      </c>
      <c r="AB118" s="127"/>
      <c r="AC118" s="127"/>
      <c r="AD118" s="127"/>
      <c r="AE118" s="127"/>
      <c r="AF118" s="127"/>
    </row>
    <row r="119" spans="19:32" x14ac:dyDescent="0.25"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</row>
    <row r="120" spans="19:32" x14ac:dyDescent="0.25">
      <c r="S120" s="127" t="s">
        <v>120</v>
      </c>
      <c r="T120" s="127"/>
      <c r="U120" s="127">
        <v>14237</v>
      </c>
      <c r="V120" s="127">
        <v>14349</v>
      </c>
      <c r="W120" s="127">
        <v>14402</v>
      </c>
      <c r="X120" s="127">
        <v>14461</v>
      </c>
      <c r="Y120" s="127">
        <v>15097</v>
      </c>
      <c r="Z120" s="127"/>
      <c r="AA120" s="127" t="str">
        <f>TEXT(Y120,"###,###")</f>
        <v>15,097</v>
      </c>
      <c r="AB120" s="127"/>
      <c r="AC120" s="127"/>
      <c r="AD120" s="127"/>
      <c r="AE120" s="127"/>
      <c r="AF120" s="127"/>
    </row>
    <row r="121" spans="19:32" x14ac:dyDescent="0.25">
      <c r="S121" s="127" t="s">
        <v>121</v>
      </c>
      <c r="T121" s="127"/>
      <c r="U121" s="127">
        <v>571</v>
      </c>
      <c r="V121" s="127">
        <v>559</v>
      </c>
      <c r="W121" s="127">
        <v>541</v>
      </c>
      <c r="X121" s="127">
        <v>494</v>
      </c>
      <c r="Y121" s="127">
        <v>502</v>
      </c>
      <c r="Z121" s="127"/>
      <c r="AA121" s="127" t="str">
        <f t="shared" ref="AA121:AA128" si="4">TEXT(Y121,"###,###")</f>
        <v>502</v>
      </c>
      <c r="AB121" s="127"/>
      <c r="AC121" s="127"/>
      <c r="AD121" s="127"/>
      <c r="AE121" s="127"/>
      <c r="AF121" s="127"/>
    </row>
    <row r="122" spans="19:32" x14ac:dyDescent="0.25">
      <c r="S122" s="127" t="s">
        <v>122</v>
      </c>
      <c r="T122" s="127"/>
      <c r="U122" s="127">
        <v>920</v>
      </c>
      <c r="V122" s="127">
        <v>881</v>
      </c>
      <c r="W122" s="127">
        <v>874</v>
      </c>
      <c r="X122" s="127">
        <v>871</v>
      </c>
      <c r="Y122" s="127">
        <v>946</v>
      </c>
      <c r="Z122" s="127"/>
      <c r="AA122" s="127" t="str">
        <f t="shared" si="4"/>
        <v>946</v>
      </c>
      <c r="AB122" s="127"/>
      <c r="AC122" s="127"/>
      <c r="AD122" s="127"/>
      <c r="AE122" s="127"/>
      <c r="AF122" s="127"/>
    </row>
    <row r="123" spans="19:32" x14ac:dyDescent="0.25">
      <c r="S123" s="127"/>
      <c r="T123" s="127"/>
      <c r="U123" s="127"/>
      <c r="V123" s="127"/>
      <c r="W123" s="127"/>
      <c r="X123" s="127"/>
      <c r="Y123" s="127"/>
      <c r="Z123" s="127"/>
      <c r="AA123" s="127" t="s">
        <v>27</v>
      </c>
      <c r="AB123" s="127"/>
      <c r="AC123" s="127" t="s">
        <v>35</v>
      </c>
      <c r="AD123" s="127"/>
      <c r="AE123" s="127" t="s">
        <v>27</v>
      </c>
      <c r="AF123" s="127"/>
    </row>
    <row r="124" spans="19:32" x14ac:dyDescent="0.25">
      <c r="S124" s="127" t="s">
        <v>123</v>
      </c>
      <c r="T124" s="127"/>
      <c r="U124" s="127">
        <v>15157</v>
      </c>
      <c r="V124" s="127">
        <v>15230</v>
      </c>
      <c r="W124" s="127">
        <v>15276</v>
      </c>
      <c r="X124" s="127">
        <v>15332</v>
      </c>
      <c r="Y124" s="127">
        <v>16043</v>
      </c>
      <c r="Z124" s="127"/>
      <c r="AA124" s="127" t="str">
        <f t="shared" si="4"/>
        <v>16,043</v>
      </c>
      <c r="AB124" s="127"/>
      <c r="AC124" s="127">
        <f>Y124/$Y$7*100</f>
        <v>96.965850710184341</v>
      </c>
      <c r="AD124" s="127"/>
      <c r="AE124" s="127"/>
      <c r="AF124" s="127"/>
    </row>
    <row r="125" spans="19:32" x14ac:dyDescent="0.25">
      <c r="S125" s="127" t="s">
        <v>124</v>
      </c>
      <c r="T125" s="127"/>
      <c r="U125" s="127">
        <v>1491</v>
      </c>
      <c r="V125" s="127">
        <v>1440</v>
      </c>
      <c r="W125" s="127">
        <v>1415</v>
      </c>
      <c r="X125" s="127">
        <v>1365</v>
      </c>
      <c r="Y125" s="127">
        <v>1448</v>
      </c>
      <c r="Z125" s="127"/>
      <c r="AA125" s="127" t="str">
        <f t="shared" si="4"/>
        <v>1,448</v>
      </c>
      <c r="AB125" s="127"/>
      <c r="AC125" s="127">
        <f>Y125/$Y$7*100</f>
        <v>8.7518887881535203</v>
      </c>
      <c r="AD125" s="127"/>
      <c r="AE125" s="127"/>
      <c r="AF125" s="127"/>
    </row>
    <row r="126" spans="19:32" x14ac:dyDescent="0.25"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</row>
    <row r="127" spans="19:32" x14ac:dyDescent="0.25">
      <c r="S127" s="127" t="s">
        <v>125</v>
      </c>
      <c r="T127" s="127"/>
      <c r="U127" s="127">
        <v>7897</v>
      </c>
      <c r="V127" s="127">
        <v>7927</v>
      </c>
      <c r="W127" s="127">
        <v>7942</v>
      </c>
      <c r="X127" s="127">
        <v>7964</v>
      </c>
      <c r="Y127" s="127">
        <v>8242</v>
      </c>
      <c r="Z127" s="127"/>
      <c r="AA127" s="127" t="str">
        <f t="shared" si="4"/>
        <v>8,242</v>
      </c>
      <c r="AB127" s="127"/>
      <c r="AC127" s="127">
        <f>Y127/$Y$7*100</f>
        <v>49.815654276216378</v>
      </c>
      <c r="AD127" s="127"/>
      <c r="AE127" s="127"/>
      <c r="AF127" s="127"/>
    </row>
    <row r="128" spans="19:32" x14ac:dyDescent="0.25">
      <c r="S128" s="127" t="s">
        <v>126</v>
      </c>
      <c r="T128" s="127"/>
      <c r="U128" s="127">
        <v>7831</v>
      </c>
      <c r="V128" s="127">
        <v>7857</v>
      </c>
      <c r="W128" s="127">
        <v>7877</v>
      </c>
      <c r="X128" s="127">
        <v>7865</v>
      </c>
      <c r="Y128" s="127">
        <v>8303</v>
      </c>
      <c r="Z128" s="127"/>
      <c r="AA128" s="127" t="str">
        <f t="shared" si="4"/>
        <v>8,303</v>
      </c>
      <c r="AB128" s="127"/>
      <c r="AC128" s="127">
        <f>Y128/$Y$7*100</f>
        <v>50.184345723783622</v>
      </c>
      <c r="AD128" s="127"/>
      <c r="AE128" s="127"/>
      <c r="AF128" s="127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2191859-7E5C-417E-9432-E0C5BDC8CC6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0411B468-D9B6-4A1A-BEB4-9628CD35DE1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677822A3-9899-409E-84D3-FBEACE8C981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D18183BA-35EF-450A-B14D-62CA6F9DC31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3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14" customWidth="1"/>
    <col min="2" max="2" width="12.42578125" style="114" customWidth="1"/>
    <col min="3" max="3" width="11.7109375" style="114" customWidth="1"/>
    <col min="4" max="4" width="6.7109375" style="114" customWidth="1"/>
    <col min="5" max="5" width="5" style="114" customWidth="1"/>
    <col min="6" max="6" width="6.28515625" style="114" customWidth="1"/>
    <col min="7" max="8" width="4.28515625" style="114" customWidth="1"/>
    <col min="9" max="9" width="2.85546875" style="114" customWidth="1"/>
    <col min="10" max="10" width="5.28515625" style="114" bestFit="1" customWidth="1"/>
    <col min="11" max="11" width="3.7109375" style="114" customWidth="1"/>
    <col min="12" max="12" width="6" style="114" customWidth="1"/>
    <col min="13" max="13" width="3.85546875" style="114" customWidth="1"/>
    <col min="14" max="14" width="6" style="114" customWidth="1"/>
    <col min="15" max="15" width="4.7109375" style="114" customWidth="1"/>
    <col min="16" max="16" width="3.85546875" style="114" customWidth="1"/>
    <col min="17" max="18" width="6.140625" style="114" customWidth="1"/>
    <col min="19" max="19" width="43.140625" style="114" bestFit="1" customWidth="1"/>
    <col min="20" max="22" width="12.7109375" style="114" customWidth="1"/>
    <col min="23" max="25" width="12.7109375" style="114" bestFit="1" customWidth="1"/>
    <col min="26" max="26" width="4" style="114" customWidth="1"/>
    <col min="27" max="27" width="11.5703125" style="114" bestFit="1" customWidth="1"/>
    <col min="28" max="28" width="4.140625" style="114" customWidth="1"/>
    <col min="29" max="29" width="11.5703125" style="114" bestFit="1" customWidth="1"/>
    <col min="30" max="30" width="4.42578125" style="114" customWidth="1"/>
    <col min="31" max="31" width="10.28515625" style="114" bestFit="1" customWidth="1"/>
    <col min="32" max="32" width="4.85546875" style="114" customWidth="1"/>
    <col min="33" max="16384" width="9.140625" style="114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7" t="str">
        <f>U3</f>
        <v>Barkly</v>
      </c>
      <c r="T1" s="127"/>
      <c r="U1" s="127"/>
      <c r="V1" s="127"/>
      <c r="W1" s="127"/>
      <c r="X1" s="127"/>
      <c r="Y1" s="127" t="str">
        <f>Y3</f>
        <v>13.2</v>
      </c>
      <c r="Z1" s="127"/>
      <c r="AA1" s="127"/>
      <c r="AB1" s="127"/>
      <c r="AC1" s="127"/>
      <c r="AD1" s="127"/>
      <c r="AE1" s="127"/>
      <c r="AF1" s="127"/>
    </row>
    <row r="2" spans="1:32" ht="19.5" customHeight="1" x14ac:dyDescent="0.3">
      <c r="A2" s="31" t="str">
        <f>"6160.0 "&amp;'State data for spotlight'!$C$3&amp;" Jobs in Australia Spotlights by LGA"</f>
        <v>6160.0 Northern Territory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7"/>
      <c r="T2" s="127" t="s">
        <v>115</v>
      </c>
      <c r="U2" s="127" t="s">
        <v>68</v>
      </c>
      <c r="V2" s="127" t="s">
        <v>69</v>
      </c>
      <c r="W2" s="127" t="s">
        <v>70</v>
      </c>
      <c r="X2" s="127" t="s">
        <v>67</v>
      </c>
      <c r="Y2" s="127" t="s">
        <v>105</v>
      </c>
      <c r="Z2" s="127"/>
      <c r="AA2" s="128" t="s">
        <v>105</v>
      </c>
      <c r="AB2" s="128"/>
      <c r="AC2" s="128"/>
      <c r="AD2" s="128"/>
      <c r="AE2" s="128"/>
      <c r="AF2" s="127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7"/>
      <c r="T3" s="127"/>
      <c r="U3" s="127" t="s">
        <v>130</v>
      </c>
      <c r="V3" s="127"/>
      <c r="W3" s="127"/>
      <c r="X3" s="127"/>
      <c r="Y3" s="127" t="s">
        <v>149</v>
      </c>
      <c r="Z3" s="127"/>
      <c r="AA3" s="127" t="s">
        <v>27</v>
      </c>
      <c r="AB3" s="127"/>
      <c r="AC3" s="127" t="s">
        <v>28</v>
      </c>
      <c r="AD3" s="127"/>
      <c r="AE3" s="127" t="s">
        <v>112</v>
      </c>
      <c r="AF3" s="127"/>
    </row>
    <row r="4" spans="1:32" ht="15" customHeight="1" x14ac:dyDescent="0.25">
      <c r="A4" s="36" t="str">
        <f>"Table "&amp;'Table 13.2'!$Y$3&amp;" "&amp;'Table 13.2'!$U$3&amp;", "&amp;'State data for spotlight'!$C$3&amp;", "&amp;'Table 13.2'!$Y$2</f>
        <v>Table 13.2 Barkly, Northern Territory,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7" t="s">
        <v>30</v>
      </c>
      <c r="T4" s="129">
        <v>2328</v>
      </c>
      <c r="U4" s="129">
        <v>2481</v>
      </c>
      <c r="V4" s="129">
        <v>2290</v>
      </c>
      <c r="W4" s="129">
        <v>2368</v>
      </c>
      <c r="X4" s="129">
        <v>2294</v>
      </c>
      <c r="Y4" s="129">
        <v>2730</v>
      </c>
      <c r="Z4" s="127"/>
      <c r="AA4" s="127" t="str">
        <f>TEXT(Y4,"###,###")</f>
        <v>2,730</v>
      </c>
      <c r="AB4" s="127"/>
      <c r="AC4" s="127">
        <f t="shared" ref="AC4:AC9" si="0">Y4/X4-1</f>
        <v>0.1900610287707063</v>
      </c>
      <c r="AD4" s="127"/>
      <c r="AE4" s="127">
        <f>Y4/T4-1</f>
        <v>0.17268041237113407</v>
      </c>
      <c r="AF4" s="127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7" t="s">
        <v>93</v>
      </c>
      <c r="T5" s="129">
        <v>1202</v>
      </c>
      <c r="U5" s="129">
        <v>1267</v>
      </c>
      <c r="V5" s="129">
        <v>1176</v>
      </c>
      <c r="W5" s="129">
        <v>1211</v>
      </c>
      <c r="X5" s="129">
        <v>1165</v>
      </c>
      <c r="Y5" s="129">
        <v>1452</v>
      </c>
      <c r="Z5" s="127"/>
      <c r="AA5" s="127" t="str">
        <f>TEXT(Y5,"###,###")</f>
        <v>1,452</v>
      </c>
      <c r="AB5" s="127"/>
      <c r="AC5" s="127">
        <f t="shared" si="0"/>
        <v>0.24635193133047206</v>
      </c>
      <c r="AD5" s="127"/>
      <c r="AE5" s="127">
        <f t="shared" ref="AE5:AE9" si="1">Y5/T5-1</f>
        <v>0.20798668885191351</v>
      </c>
      <c r="AF5" s="127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7" t="s">
        <v>94</v>
      </c>
      <c r="T6" s="129">
        <v>1132</v>
      </c>
      <c r="U6" s="129">
        <v>1221</v>
      </c>
      <c r="V6" s="129">
        <v>1112</v>
      </c>
      <c r="W6" s="129">
        <v>1160</v>
      </c>
      <c r="X6" s="129">
        <v>1131</v>
      </c>
      <c r="Y6" s="129">
        <v>1278</v>
      </c>
      <c r="Z6" s="127"/>
      <c r="AA6" s="127" t="str">
        <f>TEXT(Y6,"###,###")</f>
        <v>1,278</v>
      </c>
      <c r="AB6" s="127"/>
      <c r="AC6" s="127">
        <f t="shared" si="0"/>
        <v>0.12997347480106103</v>
      </c>
      <c r="AD6" s="127"/>
      <c r="AE6" s="127">
        <f t="shared" si="1"/>
        <v>0.12897526501766787</v>
      </c>
      <c r="AF6" s="127"/>
    </row>
    <row r="7" spans="1:32" ht="16.5" customHeight="1" thickBot="1" x14ac:dyDescent="0.3">
      <c r="A7" s="44" t="str">
        <f>"QUICK STATS for "&amp;'Table 13.2'!Y2&amp;"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7" t="s">
        <v>8</v>
      </c>
      <c r="T7" s="129">
        <v>1643</v>
      </c>
      <c r="U7" s="129">
        <v>1667</v>
      </c>
      <c r="V7" s="129">
        <v>1564</v>
      </c>
      <c r="W7" s="129">
        <v>1585</v>
      </c>
      <c r="X7" s="129">
        <v>1513</v>
      </c>
      <c r="Y7" s="129">
        <v>1800</v>
      </c>
      <c r="Z7" s="127"/>
      <c r="AA7" s="127" t="str">
        <f>TEXT(Y7,"###,###")</f>
        <v>1,800</v>
      </c>
      <c r="AB7" s="127"/>
      <c r="AC7" s="127">
        <f t="shared" si="0"/>
        <v>0.18968935888962335</v>
      </c>
      <c r="AD7" s="127"/>
      <c r="AE7" s="127">
        <f t="shared" si="1"/>
        <v>9.5556908094948323E-2</v>
      </c>
      <c r="AF7" s="127"/>
    </row>
    <row r="8" spans="1:32" ht="17.25" customHeight="1" x14ac:dyDescent="0.25">
      <c r="A8" s="45" t="s">
        <v>15</v>
      </c>
      <c r="B8" s="46"/>
      <c r="C8" s="47"/>
      <c r="D8" s="48" t="str">
        <f>AA4</f>
        <v>2,730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13.2'!AA7</f>
        <v>1,800</v>
      </c>
      <c r="P8" s="49"/>
      <c r="S8" s="127" t="s">
        <v>96</v>
      </c>
      <c r="T8" s="127">
        <v>38211.760000000002</v>
      </c>
      <c r="U8" s="127">
        <v>40669.769999999997</v>
      </c>
      <c r="V8" s="127">
        <v>40468</v>
      </c>
      <c r="W8" s="127">
        <v>40135.74</v>
      </c>
      <c r="X8" s="127">
        <v>43653.95</v>
      </c>
      <c r="Y8" s="127">
        <v>43862.32</v>
      </c>
      <c r="Z8" s="127"/>
      <c r="AA8" s="127" t="str">
        <f>TEXT(Y8,"$###,###")</f>
        <v>$43,862</v>
      </c>
      <c r="AB8" s="127"/>
      <c r="AC8" s="127">
        <f t="shared" si="0"/>
        <v>4.7732221253746765E-3</v>
      </c>
      <c r="AD8" s="127"/>
      <c r="AE8" s="127">
        <f t="shared" si="1"/>
        <v>0.1478748950584845</v>
      </c>
      <c r="AF8" s="127"/>
    </row>
    <row r="9" spans="1:32" x14ac:dyDescent="0.25">
      <c r="A9" s="53" t="s">
        <v>17</v>
      </c>
      <c r="B9" s="54"/>
      <c r="C9" s="55"/>
      <c r="D9" s="56">
        <f>'Table 13.2'!AC104</f>
        <v>55.34798534798535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53.44444444444445</v>
      </c>
      <c r="P9" s="57" t="s">
        <v>97</v>
      </c>
      <c r="S9" s="127" t="s">
        <v>9</v>
      </c>
      <c r="T9" s="127">
        <v>76618134</v>
      </c>
      <c r="U9" s="127">
        <v>80162638</v>
      </c>
      <c r="V9" s="127">
        <v>78844711</v>
      </c>
      <c r="W9" s="127">
        <v>81313280</v>
      </c>
      <c r="X9" s="127">
        <v>83262401</v>
      </c>
      <c r="Y9" s="127">
        <v>95300632</v>
      </c>
      <c r="Z9" s="127"/>
      <c r="AA9" s="127" t="str">
        <f>TEXT(Y9/1000000,"$#,###.0")&amp;" mil"</f>
        <v>$95.3 mil</v>
      </c>
      <c r="AB9" s="127"/>
      <c r="AC9" s="127">
        <f t="shared" si="0"/>
        <v>0.14458183832580085</v>
      </c>
      <c r="AD9" s="127"/>
      <c r="AE9" s="127">
        <f t="shared" si="1"/>
        <v>0.24383911516299794</v>
      </c>
      <c r="AF9" s="127"/>
    </row>
    <row r="10" spans="1:32" x14ac:dyDescent="0.25">
      <c r="A10" s="53" t="s">
        <v>20</v>
      </c>
      <c r="B10" s="54"/>
      <c r="C10" s="55"/>
      <c r="D10" s="56">
        <f>'Table 13.2'!AC105</f>
        <v>35.128205128205124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46.555555555555557</v>
      </c>
      <c r="P10" s="57" t="s">
        <v>97</v>
      </c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98.277777777777771</v>
      </c>
      <c r="P11" s="57" t="s">
        <v>97</v>
      </c>
      <c r="S11" s="127" t="s">
        <v>32</v>
      </c>
      <c r="T11" s="129">
        <v>2216</v>
      </c>
      <c r="U11" s="129">
        <v>2367</v>
      </c>
      <c r="V11" s="129">
        <v>2173</v>
      </c>
      <c r="W11" s="129">
        <v>2269</v>
      </c>
      <c r="X11" s="129">
        <v>2216</v>
      </c>
      <c r="Y11" s="129">
        <v>2639</v>
      </c>
      <c r="Z11" s="127"/>
      <c r="AA11" s="127"/>
      <c r="AB11" s="127"/>
      <c r="AC11" s="127"/>
      <c r="AD11" s="127"/>
      <c r="AE11" s="127"/>
      <c r="AF11" s="127"/>
    </row>
    <row r="12" spans="1:32" ht="28.5" customHeight="1" x14ac:dyDescent="0.25">
      <c r="A12" s="53" t="s">
        <v>22</v>
      </c>
      <c r="B12" s="55"/>
      <c r="C12" s="55"/>
      <c r="D12" s="56">
        <f>'Table 13.2'!AC108</f>
        <v>11.648351648351648</v>
      </c>
      <c r="E12" s="57" t="s">
        <v>97</v>
      </c>
      <c r="F12" s="37"/>
      <c r="G12" s="118" t="s">
        <v>99</v>
      </c>
      <c r="H12" s="119"/>
      <c r="I12" s="119"/>
      <c r="J12" s="119"/>
      <c r="K12" s="119"/>
      <c r="L12" s="119"/>
      <c r="M12" s="67"/>
      <c r="N12" s="55"/>
      <c r="O12" s="56">
        <f>AC125</f>
        <v>5.0555555555555554</v>
      </c>
      <c r="P12" s="57" t="s">
        <v>97</v>
      </c>
      <c r="S12" s="127" t="s">
        <v>33</v>
      </c>
      <c r="T12" s="129">
        <v>116</v>
      </c>
      <c r="U12" s="129">
        <v>123</v>
      </c>
      <c r="V12" s="129">
        <v>118</v>
      </c>
      <c r="W12" s="129">
        <v>96</v>
      </c>
      <c r="X12" s="129">
        <v>84</v>
      </c>
      <c r="Y12" s="129">
        <v>91</v>
      </c>
      <c r="Z12" s="127"/>
      <c r="AA12" s="127"/>
      <c r="AB12" s="127"/>
      <c r="AC12" s="127"/>
      <c r="AD12" s="127"/>
      <c r="AE12" s="127"/>
      <c r="AF12" s="127"/>
    </row>
    <row r="13" spans="1:32" ht="15" customHeight="1" x14ac:dyDescent="0.25">
      <c r="A13" s="53" t="s">
        <v>23</v>
      </c>
      <c r="B13" s="55"/>
      <c r="C13" s="55"/>
      <c r="D13" s="56">
        <f>'Table 13.2'!AC109</f>
        <v>17.985347985347985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13.2'!AA118</f>
        <v>39.7</v>
      </c>
      <c r="P13" s="57" t="s">
        <v>116</v>
      </c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</row>
    <row r="14" spans="1:32" ht="15" customHeight="1" x14ac:dyDescent="0.25">
      <c r="A14" s="53" t="s">
        <v>24</v>
      </c>
      <c r="B14" s="55"/>
      <c r="C14" s="55"/>
      <c r="D14" s="56">
        <f>'Table 13.2'!AC110</f>
        <v>34.432234432234431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20.611111111111111</v>
      </c>
      <c r="P14" s="57" t="s">
        <v>97</v>
      </c>
      <c r="S14" s="127" t="s">
        <v>34</v>
      </c>
      <c r="T14" s="127"/>
      <c r="U14" s="127"/>
      <c r="V14" s="127"/>
      <c r="W14" s="127"/>
      <c r="X14" s="127"/>
      <c r="Y14" s="127"/>
      <c r="Z14" s="127"/>
      <c r="AA14" s="127" t="s">
        <v>35</v>
      </c>
      <c r="AB14" s="127"/>
      <c r="AC14" s="127"/>
      <c r="AD14" s="127"/>
      <c r="AE14" s="127"/>
      <c r="AF14" s="127"/>
    </row>
    <row r="15" spans="1:32" ht="15" customHeight="1" thickBot="1" x14ac:dyDescent="0.3">
      <c r="A15" s="73" t="s">
        <v>25</v>
      </c>
      <c r="B15" s="74"/>
      <c r="C15" s="74"/>
      <c r="D15" s="75">
        <f>'Table 13.2'!AC111</f>
        <v>26.410256410256412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79.388888888888886</v>
      </c>
      <c r="P15" s="79" t="s">
        <v>97</v>
      </c>
      <c r="S15" s="127" t="s">
        <v>71</v>
      </c>
      <c r="T15" s="127"/>
      <c r="U15" s="127"/>
      <c r="V15" s="127"/>
      <c r="W15" s="127"/>
      <c r="X15" s="127"/>
      <c r="Y15" s="127">
        <v>97</v>
      </c>
      <c r="Z15" s="127"/>
      <c r="AA15" s="130">
        <f t="shared" ref="AA15:AA34" si="2">IF(Y15="np",0,Y15/$Y$34)</f>
        <v>3.553113553113553E-2</v>
      </c>
      <c r="AB15" s="127"/>
      <c r="AC15" s="127"/>
      <c r="AD15" s="127"/>
      <c r="AE15" s="127"/>
      <c r="AF15" s="127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7" t="s">
        <v>72</v>
      </c>
      <c r="T16" s="127"/>
      <c r="U16" s="127"/>
      <c r="V16" s="127"/>
      <c r="W16" s="127"/>
      <c r="X16" s="127"/>
      <c r="Y16" s="127">
        <v>47</v>
      </c>
      <c r="Z16" s="127"/>
      <c r="AA16" s="130">
        <f t="shared" si="2"/>
        <v>1.7216117216117217E-2</v>
      </c>
      <c r="AB16" s="127"/>
      <c r="AC16" s="127"/>
      <c r="AD16" s="127"/>
      <c r="AE16" s="127"/>
      <c r="AF16" s="127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7" t="s">
        <v>73</v>
      </c>
      <c r="T17" s="127"/>
      <c r="U17" s="127"/>
      <c r="V17" s="127"/>
      <c r="W17" s="127"/>
      <c r="X17" s="127"/>
      <c r="Y17" s="127">
        <v>36</v>
      </c>
      <c r="Z17" s="127"/>
      <c r="AA17" s="130">
        <f t="shared" si="2"/>
        <v>1.3186813186813187E-2</v>
      </c>
      <c r="AB17" s="127"/>
      <c r="AC17" s="127"/>
      <c r="AD17" s="127"/>
      <c r="AE17" s="127"/>
      <c r="AF17" s="127"/>
    </row>
    <row r="18" spans="1:32" x14ac:dyDescent="0.25">
      <c r="A18" s="83" t="str">
        <f>'Table 13.2'!$S$1&amp;" ("&amp;'Table 13.2'!$T$2&amp;" to "&amp;'Table 13.2'!$Y$2&amp;")"</f>
        <v>Barkly (2011-12 to 2016-17)</v>
      </c>
      <c r="B18" s="83"/>
      <c r="C18" s="83"/>
      <c r="D18" s="83"/>
      <c r="E18" s="83"/>
      <c r="F18" s="83"/>
      <c r="G18" s="83" t="str">
        <f>'Table 13.2'!$S$1&amp;" ("&amp;'Table 13.2'!$T$2&amp;" to "&amp;'Table 13.2'!$Y$2&amp;")"</f>
        <v>Barkly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7" t="s">
        <v>74</v>
      </c>
      <c r="T18" s="127"/>
      <c r="U18" s="127"/>
      <c r="V18" s="127"/>
      <c r="W18" s="127"/>
      <c r="X18" s="127"/>
      <c r="Y18" s="127">
        <v>20</v>
      </c>
      <c r="Z18" s="127"/>
      <c r="AA18" s="130">
        <f t="shared" si="2"/>
        <v>7.326007326007326E-3</v>
      </c>
      <c r="AB18" s="127"/>
      <c r="AC18" s="127"/>
      <c r="AD18" s="127"/>
      <c r="AE18" s="127"/>
      <c r="AF18" s="127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75</v>
      </c>
      <c r="T19" s="127"/>
      <c r="U19" s="127"/>
      <c r="V19" s="127"/>
      <c r="W19" s="127"/>
      <c r="X19" s="127"/>
      <c r="Y19" s="127">
        <v>189</v>
      </c>
      <c r="Z19" s="127"/>
      <c r="AA19" s="130">
        <f t="shared" si="2"/>
        <v>6.9230769230769235E-2</v>
      </c>
      <c r="AB19" s="127"/>
      <c r="AC19" s="127"/>
      <c r="AD19" s="127"/>
      <c r="AE19" s="127"/>
      <c r="AF19" s="127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76</v>
      </c>
      <c r="T20" s="127"/>
      <c r="U20" s="127"/>
      <c r="V20" s="127"/>
      <c r="W20" s="127"/>
      <c r="X20" s="127"/>
      <c r="Y20" s="127">
        <v>44</v>
      </c>
      <c r="Z20" s="127"/>
      <c r="AA20" s="130">
        <f t="shared" si="2"/>
        <v>1.6117216117216119E-2</v>
      </c>
      <c r="AB20" s="127"/>
      <c r="AC20" s="127"/>
      <c r="AD20" s="127"/>
      <c r="AE20" s="127"/>
      <c r="AF20" s="127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77</v>
      </c>
      <c r="T21" s="127"/>
      <c r="U21" s="127"/>
      <c r="V21" s="127"/>
      <c r="W21" s="127"/>
      <c r="X21" s="127"/>
      <c r="Y21" s="127">
        <v>222</v>
      </c>
      <c r="Z21" s="127"/>
      <c r="AA21" s="130">
        <f t="shared" si="2"/>
        <v>8.1318681318681321E-2</v>
      </c>
      <c r="AB21" s="127"/>
      <c r="AC21" s="127"/>
      <c r="AD21" s="127"/>
      <c r="AE21" s="127"/>
      <c r="AF21" s="127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78</v>
      </c>
      <c r="T22" s="127"/>
      <c r="U22" s="127"/>
      <c r="V22" s="127"/>
      <c r="W22" s="127"/>
      <c r="X22" s="127"/>
      <c r="Y22" s="127">
        <v>214</v>
      </c>
      <c r="Z22" s="127"/>
      <c r="AA22" s="130">
        <f t="shared" si="2"/>
        <v>7.8388278388278387E-2</v>
      </c>
      <c r="AB22" s="127"/>
      <c r="AC22" s="127"/>
      <c r="AD22" s="127"/>
      <c r="AE22" s="127"/>
      <c r="AF22" s="127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79</v>
      </c>
      <c r="T23" s="127"/>
      <c r="U23" s="127"/>
      <c r="V23" s="127"/>
      <c r="W23" s="127"/>
      <c r="X23" s="127"/>
      <c r="Y23" s="127">
        <v>46</v>
      </c>
      <c r="Z23" s="127"/>
      <c r="AA23" s="130">
        <f t="shared" si="2"/>
        <v>1.6849816849816849E-2</v>
      </c>
      <c r="AB23" s="127"/>
      <c r="AC23" s="127"/>
      <c r="AD23" s="127"/>
      <c r="AE23" s="127"/>
      <c r="AF23" s="127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80</v>
      </c>
      <c r="T24" s="127"/>
      <c r="U24" s="127"/>
      <c r="V24" s="127"/>
      <c r="W24" s="127"/>
      <c r="X24" s="127"/>
      <c r="Y24" s="127">
        <v>7</v>
      </c>
      <c r="Z24" s="127"/>
      <c r="AA24" s="130">
        <f t="shared" si="2"/>
        <v>2.5641025641025641E-3</v>
      </c>
      <c r="AB24" s="127"/>
      <c r="AC24" s="127"/>
      <c r="AD24" s="127"/>
      <c r="AE24" s="127"/>
      <c r="AF24" s="127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81</v>
      </c>
      <c r="T25" s="127"/>
      <c r="U25" s="127"/>
      <c r="V25" s="127"/>
      <c r="W25" s="127"/>
      <c r="X25" s="127"/>
      <c r="Y25" s="127">
        <v>15</v>
      </c>
      <c r="Z25" s="127"/>
      <c r="AA25" s="130">
        <f t="shared" si="2"/>
        <v>5.4945054945054949E-3</v>
      </c>
      <c r="AB25" s="127"/>
      <c r="AC25" s="127"/>
      <c r="AD25" s="127"/>
      <c r="AE25" s="127"/>
      <c r="AF25" s="127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82</v>
      </c>
      <c r="T26" s="127"/>
      <c r="U26" s="127"/>
      <c r="V26" s="127"/>
      <c r="W26" s="127"/>
      <c r="X26" s="127"/>
      <c r="Y26" s="127">
        <v>22</v>
      </c>
      <c r="Z26" s="127"/>
      <c r="AA26" s="130">
        <f t="shared" si="2"/>
        <v>8.0586080586080595E-3</v>
      </c>
      <c r="AB26" s="127"/>
      <c r="AC26" s="127"/>
      <c r="AD26" s="127"/>
      <c r="AE26" s="127"/>
      <c r="AF26" s="127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83</v>
      </c>
      <c r="T27" s="127"/>
      <c r="U27" s="127"/>
      <c r="V27" s="127"/>
      <c r="W27" s="127"/>
      <c r="X27" s="127"/>
      <c r="Y27" s="127">
        <v>62</v>
      </c>
      <c r="Z27" s="127"/>
      <c r="AA27" s="130">
        <f t="shared" si="2"/>
        <v>2.271062271062271E-2</v>
      </c>
      <c r="AB27" s="127"/>
      <c r="AC27" s="127"/>
      <c r="AD27" s="127"/>
      <c r="AE27" s="127"/>
      <c r="AF27" s="127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84</v>
      </c>
      <c r="T28" s="127"/>
      <c r="U28" s="127"/>
      <c r="V28" s="127"/>
      <c r="W28" s="127"/>
      <c r="X28" s="127"/>
      <c r="Y28" s="127">
        <v>112</v>
      </c>
      <c r="Z28" s="127"/>
      <c r="AA28" s="130">
        <f t="shared" si="2"/>
        <v>4.1025641025641026E-2</v>
      </c>
      <c r="AB28" s="127"/>
      <c r="AC28" s="127"/>
      <c r="AD28" s="127"/>
      <c r="AE28" s="127"/>
      <c r="AF28" s="127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85</v>
      </c>
      <c r="T29" s="127"/>
      <c r="U29" s="127"/>
      <c r="V29" s="127"/>
      <c r="W29" s="127"/>
      <c r="X29" s="127"/>
      <c r="Y29" s="127">
        <v>504</v>
      </c>
      <c r="Z29" s="127"/>
      <c r="AA29" s="130">
        <f t="shared" si="2"/>
        <v>0.18461538461538463</v>
      </c>
      <c r="AB29" s="127"/>
      <c r="AC29" s="127"/>
      <c r="AD29" s="127"/>
      <c r="AE29" s="127"/>
      <c r="AF29" s="127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86</v>
      </c>
      <c r="T30" s="127"/>
      <c r="U30" s="127"/>
      <c r="V30" s="127"/>
      <c r="W30" s="127"/>
      <c r="X30" s="127"/>
      <c r="Y30" s="127">
        <v>343</v>
      </c>
      <c r="Z30" s="127"/>
      <c r="AA30" s="130">
        <f t="shared" si="2"/>
        <v>0.12564102564102564</v>
      </c>
      <c r="AB30" s="127"/>
      <c r="AC30" s="127"/>
      <c r="AD30" s="127"/>
      <c r="AE30" s="127"/>
      <c r="AF30" s="127"/>
    </row>
    <row r="31" spans="1:32" ht="15.75" customHeight="1" x14ac:dyDescent="0.25">
      <c r="A31" s="83" t="str">
        <f>"Distribution of employee jobs per industry "&amp;"("&amp;'Table 13.2'!Y2&amp;")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7" t="s">
        <v>87</v>
      </c>
      <c r="T31" s="127"/>
      <c r="U31" s="127"/>
      <c r="V31" s="127"/>
      <c r="W31" s="127"/>
      <c r="X31" s="127"/>
      <c r="Y31" s="127">
        <v>385</v>
      </c>
      <c r="Z31" s="127"/>
      <c r="AA31" s="130">
        <f t="shared" si="2"/>
        <v>0.14102564102564102</v>
      </c>
      <c r="AB31" s="127"/>
      <c r="AC31" s="127"/>
      <c r="AD31" s="127"/>
      <c r="AE31" s="127"/>
      <c r="AF31" s="127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88</v>
      </c>
      <c r="T32" s="127"/>
      <c r="U32" s="127"/>
      <c r="V32" s="127"/>
      <c r="W32" s="127"/>
      <c r="X32" s="127"/>
      <c r="Y32" s="127">
        <v>15</v>
      </c>
      <c r="Z32" s="127"/>
      <c r="AA32" s="130">
        <f t="shared" si="2"/>
        <v>5.4945054945054949E-3</v>
      </c>
      <c r="AB32" s="127"/>
      <c r="AC32" s="127"/>
      <c r="AD32" s="127"/>
      <c r="AE32" s="127"/>
      <c r="AF32" s="127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89</v>
      </c>
      <c r="T33" s="127"/>
      <c r="U33" s="127"/>
      <c r="V33" s="127"/>
      <c r="W33" s="127"/>
      <c r="X33" s="127"/>
      <c r="Y33" s="127">
        <v>87</v>
      </c>
      <c r="Z33" s="127"/>
      <c r="AA33" s="130">
        <f t="shared" si="2"/>
        <v>3.1868131868131866E-2</v>
      </c>
      <c r="AB33" s="127"/>
      <c r="AC33" s="127"/>
      <c r="AD33" s="127"/>
      <c r="AE33" s="127"/>
      <c r="AF33" s="127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7" t="s">
        <v>90</v>
      </c>
      <c r="T34" s="127"/>
      <c r="U34" s="127"/>
      <c r="V34" s="127"/>
      <c r="W34" s="127"/>
      <c r="X34" s="127"/>
      <c r="Y34" s="127">
        <v>2730</v>
      </c>
      <c r="Z34" s="127"/>
      <c r="AA34" s="131">
        <f t="shared" si="2"/>
        <v>1</v>
      </c>
      <c r="AB34" s="127"/>
      <c r="AC34" s="127"/>
      <c r="AD34" s="127"/>
      <c r="AE34" s="127"/>
      <c r="AF34" s="127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7" t="s">
        <v>102</v>
      </c>
      <c r="T36" s="127"/>
      <c r="U36" s="127"/>
      <c r="V36" s="127"/>
      <c r="W36" s="127"/>
      <c r="X36" s="127"/>
      <c r="Y36" s="127"/>
      <c r="Z36" s="127"/>
      <c r="AA36" s="127" t="s">
        <v>27</v>
      </c>
      <c r="AB36" s="127"/>
      <c r="AC36" s="127" t="s">
        <v>28</v>
      </c>
      <c r="AD36" s="127"/>
      <c r="AE36" s="127" t="s">
        <v>29</v>
      </c>
      <c r="AF36" s="127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7" t="s">
        <v>12</v>
      </c>
      <c r="T37" s="127">
        <v>1380</v>
      </c>
      <c r="U37" s="127">
        <v>1370</v>
      </c>
      <c r="V37" s="127">
        <v>1290</v>
      </c>
      <c r="W37" s="127">
        <v>1266</v>
      </c>
      <c r="X37" s="127">
        <v>1171</v>
      </c>
      <c r="Y37" s="127">
        <v>1429</v>
      </c>
      <c r="Z37" s="127"/>
      <c r="AA37" s="127" t="str">
        <f>TEXT(Y37,"###,###")</f>
        <v>1,429</v>
      </c>
      <c r="AB37" s="127"/>
      <c r="AC37" s="127">
        <f>Y37/X37-1</f>
        <v>0.2203245089666952</v>
      </c>
      <c r="AD37" s="127"/>
      <c r="AE37" s="127">
        <f>Y37/T37-1</f>
        <v>3.5507246376811574E-2</v>
      </c>
      <c r="AF37" s="127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7" t="s">
        <v>13</v>
      </c>
      <c r="T38" s="127">
        <v>264</v>
      </c>
      <c r="U38" s="127">
        <v>295</v>
      </c>
      <c r="V38" s="127">
        <v>274</v>
      </c>
      <c r="W38" s="127">
        <v>317</v>
      </c>
      <c r="X38" s="127">
        <v>339</v>
      </c>
      <c r="Y38" s="127">
        <v>371</v>
      </c>
      <c r="Z38" s="127"/>
      <c r="AA38" s="127" t="str">
        <f>TEXT(Y38,"###,###")</f>
        <v>371</v>
      </c>
      <c r="AB38" s="127"/>
      <c r="AC38" s="127">
        <f>Y38/X38-1</f>
        <v>9.4395280235988199E-2</v>
      </c>
      <c r="AD38" s="127"/>
      <c r="AE38" s="127">
        <f>Y38/T38-1</f>
        <v>0.40530303030303028</v>
      </c>
      <c r="AF38" s="127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7" t="s">
        <v>14</v>
      </c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7" t="s">
        <v>36</v>
      </c>
      <c r="T40" s="127">
        <v>1644</v>
      </c>
      <c r="U40" s="127">
        <v>1665</v>
      </c>
      <c r="V40" s="127">
        <v>1564</v>
      </c>
      <c r="W40" s="127">
        <v>1583</v>
      </c>
      <c r="X40" s="127">
        <v>1510</v>
      </c>
      <c r="Y40" s="127">
        <v>1800</v>
      </c>
      <c r="Z40" s="127"/>
      <c r="AA40" s="127"/>
      <c r="AB40" s="127"/>
      <c r="AC40" s="127" t="s">
        <v>35</v>
      </c>
      <c r="AD40" s="127"/>
      <c r="AE40" s="127" t="s">
        <v>27</v>
      </c>
      <c r="AF40" s="127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7"/>
      <c r="T41" s="127"/>
      <c r="U41" s="127"/>
      <c r="V41" s="127"/>
      <c r="W41" s="127"/>
      <c r="X41" s="127"/>
      <c r="Y41" s="127"/>
      <c r="Z41" s="127"/>
      <c r="AA41" s="127" t="s">
        <v>127</v>
      </c>
      <c r="AB41" s="127"/>
      <c r="AC41" s="127">
        <f>Y37/($Y$37+$Y$38)*100</f>
        <v>79.388888888888886</v>
      </c>
      <c r="AD41" s="127"/>
      <c r="AE41" s="127"/>
      <c r="AF41" s="127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7" t="s">
        <v>37</v>
      </c>
      <c r="T42" s="127"/>
      <c r="U42" s="127"/>
      <c r="V42" s="127"/>
      <c r="W42" s="127"/>
      <c r="X42" s="127"/>
      <c r="Y42" s="127"/>
      <c r="Z42" s="127"/>
      <c r="AA42" s="127" t="s">
        <v>128</v>
      </c>
      <c r="AB42" s="127"/>
      <c r="AC42" s="127">
        <f>Y38/($Y$37+$Y$38)*100</f>
        <v>20.611111111111111</v>
      </c>
      <c r="AD42" s="127"/>
      <c r="AE42" s="127"/>
      <c r="AF42" s="127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7" t="s">
        <v>38</v>
      </c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39</v>
      </c>
      <c r="T44" s="127"/>
      <c r="U44" s="127">
        <v>0</v>
      </c>
      <c r="V44" s="127">
        <v>0</v>
      </c>
      <c r="W44" s="127">
        <v>0</v>
      </c>
      <c r="X44" s="129">
        <v>0</v>
      </c>
      <c r="Y44" s="129">
        <v>0</v>
      </c>
      <c r="Z44" s="127"/>
      <c r="AA44" s="127"/>
      <c r="AB44" s="127"/>
      <c r="AC44" s="127"/>
      <c r="AD44" s="127"/>
      <c r="AE44" s="127"/>
      <c r="AF44" s="127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40</v>
      </c>
      <c r="T45" s="127"/>
      <c r="U45" s="127">
        <v>0</v>
      </c>
      <c r="V45" s="127">
        <v>0</v>
      </c>
      <c r="W45" s="127">
        <v>0</v>
      </c>
      <c r="X45" s="129">
        <v>30</v>
      </c>
      <c r="Y45" s="129">
        <v>27</v>
      </c>
      <c r="Z45" s="127"/>
      <c r="AA45" s="127"/>
      <c r="AB45" s="127"/>
      <c r="AC45" s="127"/>
      <c r="AD45" s="127"/>
      <c r="AE45" s="127"/>
      <c r="AF45" s="127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41</v>
      </c>
      <c r="T46" s="127"/>
      <c r="U46" s="127">
        <v>0</v>
      </c>
      <c r="V46" s="127">
        <v>0</v>
      </c>
      <c r="W46" s="127">
        <v>0</v>
      </c>
      <c r="X46" s="129">
        <v>53</v>
      </c>
      <c r="Y46" s="129">
        <v>95</v>
      </c>
      <c r="Z46" s="127"/>
      <c r="AA46" s="127"/>
      <c r="AB46" s="127"/>
      <c r="AC46" s="127"/>
      <c r="AD46" s="127"/>
      <c r="AE46" s="127"/>
      <c r="AF46" s="127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42</v>
      </c>
      <c r="T47" s="127"/>
      <c r="U47" s="127">
        <v>0</v>
      </c>
      <c r="V47" s="127">
        <v>0</v>
      </c>
      <c r="W47" s="127">
        <v>0</v>
      </c>
      <c r="X47" s="129">
        <v>123</v>
      </c>
      <c r="Y47" s="129">
        <v>140</v>
      </c>
      <c r="Z47" s="127"/>
      <c r="AA47" s="127"/>
      <c r="AB47" s="127"/>
      <c r="AC47" s="127"/>
      <c r="AD47" s="127"/>
      <c r="AE47" s="127"/>
      <c r="AF47" s="127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7" t="s">
        <v>43</v>
      </c>
      <c r="T48" s="127"/>
      <c r="U48" s="127">
        <v>0</v>
      </c>
      <c r="V48" s="127">
        <v>0</v>
      </c>
      <c r="W48" s="127">
        <v>0</v>
      </c>
      <c r="X48" s="129">
        <v>179</v>
      </c>
      <c r="Y48" s="129">
        <v>234</v>
      </c>
      <c r="Z48" s="127"/>
      <c r="AA48" s="127"/>
      <c r="AB48" s="127"/>
      <c r="AC48" s="127"/>
      <c r="AD48" s="127"/>
      <c r="AE48" s="127"/>
      <c r="AF48" s="127"/>
    </row>
    <row r="49" spans="1:32" ht="15" customHeight="1" x14ac:dyDescent="0.25">
      <c r="A49" s="90" t="str">
        <f>"Number of jobs by age and sex of job holders in "&amp;'Table 13.2'!S1&amp;" ("&amp;'Table 13.2'!Y2&amp;") *"</f>
        <v>Number of jobs by age and sex of job holders in Barkly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7" t="s">
        <v>44</v>
      </c>
      <c r="T49" s="127"/>
      <c r="U49" s="127">
        <v>0</v>
      </c>
      <c r="V49" s="127">
        <v>0</v>
      </c>
      <c r="W49" s="127">
        <v>0</v>
      </c>
      <c r="X49" s="129">
        <v>132</v>
      </c>
      <c r="Y49" s="129">
        <v>186</v>
      </c>
      <c r="Z49" s="127"/>
      <c r="AA49" s="127"/>
      <c r="AB49" s="127"/>
      <c r="AC49" s="127"/>
      <c r="AD49" s="127"/>
      <c r="AE49" s="127"/>
      <c r="AF49" s="127"/>
    </row>
    <row r="50" spans="1:32" ht="15" customHeight="1" x14ac:dyDescent="0.25">
      <c r="A50" s="5"/>
      <c r="S50" s="127" t="s">
        <v>45</v>
      </c>
      <c r="T50" s="127"/>
      <c r="U50" s="127">
        <v>0</v>
      </c>
      <c r="V50" s="127">
        <v>0</v>
      </c>
      <c r="W50" s="127">
        <v>0</v>
      </c>
      <c r="X50" s="129">
        <v>107</v>
      </c>
      <c r="Y50" s="129">
        <v>144</v>
      </c>
      <c r="Z50" s="127"/>
      <c r="AA50" s="127"/>
      <c r="AB50" s="127"/>
      <c r="AC50" s="127"/>
      <c r="AD50" s="127"/>
      <c r="AE50" s="127"/>
      <c r="AF50" s="127"/>
    </row>
    <row r="51" spans="1:32" ht="15" customHeight="1" x14ac:dyDescent="0.25">
      <c r="S51" s="127" t="s">
        <v>46</v>
      </c>
      <c r="T51" s="127"/>
      <c r="U51" s="127">
        <v>0</v>
      </c>
      <c r="V51" s="127">
        <v>0</v>
      </c>
      <c r="W51" s="127">
        <v>0</v>
      </c>
      <c r="X51" s="129">
        <v>117</v>
      </c>
      <c r="Y51" s="129">
        <v>126</v>
      </c>
      <c r="Z51" s="127"/>
      <c r="AA51" s="127"/>
      <c r="AB51" s="127"/>
      <c r="AC51" s="127"/>
      <c r="AD51" s="127"/>
      <c r="AE51" s="127"/>
      <c r="AF51" s="127"/>
    </row>
    <row r="52" spans="1:32" ht="15" customHeight="1" x14ac:dyDescent="0.25">
      <c r="A52" s="3"/>
      <c r="B52" s="3"/>
      <c r="C52" s="3"/>
      <c r="D52" s="4"/>
      <c r="E52" s="8"/>
      <c r="S52" s="127" t="s">
        <v>47</v>
      </c>
      <c r="T52" s="127"/>
      <c r="U52" s="127">
        <v>0</v>
      </c>
      <c r="V52" s="127">
        <v>0</v>
      </c>
      <c r="W52" s="127">
        <v>0</v>
      </c>
      <c r="X52" s="129">
        <v>103</v>
      </c>
      <c r="Y52" s="129">
        <v>119</v>
      </c>
      <c r="Z52" s="127"/>
      <c r="AA52" s="127"/>
      <c r="AB52" s="127"/>
      <c r="AC52" s="127"/>
      <c r="AD52" s="127"/>
      <c r="AE52" s="127"/>
      <c r="AF52" s="127"/>
    </row>
    <row r="53" spans="1:32" ht="15" customHeight="1" x14ac:dyDescent="0.25">
      <c r="A53" s="3"/>
      <c r="B53" s="3"/>
      <c r="C53" s="3"/>
      <c r="D53" s="4"/>
      <c r="E53" s="8"/>
      <c r="S53" s="127" t="s">
        <v>48</v>
      </c>
      <c r="T53" s="127"/>
      <c r="U53" s="127">
        <v>0</v>
      </c>
      <c r="V53" s="127">
        <v>0</v>
      </c>
      <c r="W53" s="127">
        <v>0</v>
      </c>
      <c r="X53" s="129">
        <v>98</v>
      </c>
      <c r="Y53" s="129">
        <v>119</v>
      </c>
      <c r="Z53" s="127"/>
      <c r="AA53" s="127"/>
      <c r="AB53" s="127"/>
      <c r="AC53" s="127"/>
      <c r="AD53" s="127"/>
      <c r="AE53" s="127"/>
      <c r="AF53" s="127"/>
    </row>
    <row r="54" spans="1:32" ht="15" customHeight="1" x14ac:dyDescent="0.25">
      <c r="A54" s="3"/>
      <c r="B54" s="3"/>
      <c r="C54" s="3"/>
      <c r="D54" s="4"/>
      <c r="E54" s="8"/>
      <c r="S54" s="127" t="s">
        <v>49</v>
      </c>
      <c r="T54" s="127"/>
      <c r="U54" s="127">
        <v>0</v>
      </c>
      <c r="V54" s="127">
        <v>0</v>
      </c>
      <c r="W54" s="127">
        <v>0</v>
      </c>
      <c r="X54" s="129">
        <v>87</v>
      </c>
      <c r="Y54" s="129">
        <v>116</v>
      </c>
      <c r="Z54" s="127"/>
      <c r="AA54" s="127"/>
      <c r="AB54" s="127"/>
      <c r="AC54" s="127"/>
      <c r="AD54" s="127"/>
      <c r="AE54" s="127"/>
      <c r="AF54" s="127"/>
    </row>
    <row r="55" spans="1:32" ht="15" customHeight="1" x14ac:dyDescent="0.25">
      <c r="A55" s="1"/>
      <c r="B55" s="1"/>
      <c r="C55" s="1"/>
      <c r="D55" s="1"/>
      <c r="E55" s="1"/>
      <c r="S55" s="127" t="s">
        <v>50</v>
      </c>
      <c r="T55" s="127"/>
      <c r="U55" s="127">
        <v>0</v>
      </c>
      <c r="V55" s="127">
        <v>0</v>
      </c>
      <c r="W55" s="127">
        <v>0</v>
      </c>
      <c r="X55" s="129">
        <v>68</v>
      </c>
      <c r="Y55" s="129">
        <v>87</v>
      </c>
      <c r="Z55" s="127"/>
      <c r="AA55" s="127"/>
      <c r="AB55" s="127"/>
      <c r="AC55" s="127"/>
      <c r="AD55" s="127"/>
      <c r="AE55" s="127"/>
      <c r="AF55" s="127"/>
    </row>
    <row r="56" spans="1:32" ht="15" customHeight="1" x14ac:dyDescent="0.25">
      <c r="A56" s="9"/>
      <c r="B56" s="3"/>
      <c r="C56" s="3"/>
      <c r="D56" s="3"/>
      <c r="E56" s="3"/>
      <c r="S56" s="127" t="s">
        <v>51</v>
      </c>
      <c r="T56" s="127"/>
      <c r="U56" s="127">
        <v>0</v>
      </c>
      <c r="V56" s="127">
        <v>0</v>
      </c>
      <c r="W56" s="127">
        <v>0</v>
      </c>
      <c r="X56" s="129">
        <v>41</v>
      </c>
      <c r="Y56" s="129">
        <v>34</v>
      </c>
      <c r="Z56" s="127"/>
      <c r="AA56" s="127"/>
      <c r="AB56" s="127"/>
      <c r="AC56" s="127"/>
      <c r="AD56" s="127"/>
      <c r="AE56" s="127"/>
      <c r="AF56" s="127"/>
    </row>
    <row r="57" spans="1:32" ht="15" customHeight="1" x14ac:dyDescent="0.25">
      <c r="A57" s="3"/>
      <c r="B57" s="3"/>
      <c r="C57" s="3"/>
      <c r="D57" s="3"/>
      <c r="E57" s="3"/>
      <c r="S57" s="127" t="s">
        <v>52</v>
      </c>
      <c r="T57" s="127"/>
      <c r="U57" s="127">
        <v>0</v>
      </c>
      <c r="V57" s="127">
        <v>0</v>
      </c>
      <c r="W57" s="127">
        <v>0</v>
      </c>
      <c r="X57" s="129">
        <v>16</v>
      </c>
      <c r="Y57" s="129">
        <v>19</v>
      </c>
      <c r="Z57" s="127"/>
      <c r="AA57" s="127"/>
      <c r="AB57" s="127"/>
      <c r="AC57" s="127"/>
      <c r="AD57" s="127"/>
      <c r="AE57" s="127"/>
      <c r="AF57" s="127"/>
    </row>
    <row r="58" spans="1:32" ht="15" customHeight="1" x14ac:dyDescent="0.25">
      <c r="A58" s="3"/>
      <c r="B58" s="3"/>
      <c r="C58" s="3"/>
      <c r="D58" s="10"/>
      <c r="E58" s="8"/>
      <c r="S58" s="127" t="s">
        <v>53</v>
      </c>
      <c r="T58" s="127"/>
      <c r="U58" s="127">
        <v>0</v>
      </c>
      <c r="V58" s="127">
        <v>0</v>
      </c>
      <c r="W58" s="127">
        <v>0</v>
      </c>
      <c r="X58" s="129">
        <v>0</v>
      </c>
      <c r="Y58" s="129">
        <v>6</v>
      </c>
      <c r="Z58" s="127"/>
      <c r="AA58" s="127"/>
      <c r="AB58" s="127"/>
      <c r="AC58" s="127"/>
      <c r="AD58" s="127"/>
      <c r="AE58" s="127"/>
      <c r="AF58" s="127"/>
    </row>
    <row r="59" spans="1:32" ht="15" customHeight="1" x14ac:dyDescent="0.25">
      <c r="A59" s="3"/>
      <c r="B59" s="3"/>
      <c r="C59" s="3"/>
      <c r="D59" s="10"/>
      <c r="E59" s="8"/>
      <c r="S59" s="127" t="s">
        <v>54</v>
      </c>
      <c r="T59" s="127"/>
      <c r="U59" s="127">
        <v>0</v>
      </c>
      <c r="V59" s="127">
        <v>0</v>
      </c>
      <c r="W59" s="127">
        <v>0</v>
      </c>
      <c r="X59" s="129">
        <v>4</v>
      </c>
      <c r="Y59" s="129">
        <v>0</v>
      </c>
      <c r="Z59" s="127"/>
      <c r="AA59" s="127"/>
      <c r="AB59" s="127"/>
      <c r="AC59" s="127"/>
      <c r="AD59" s="127"/>
      <c r="AE59" s="127"/>
      <c r="AF59" s="127"/>
    </row>
    <row r="60" spans="1:32" ht="15" customHeight="1" x14ac:dyDescent="0.25">
      <c r="A60" s="3"/>
      <c r="B60" s="3"/>
      <c r="C60" s="3"/>
      <c r="D60" s="10"/>
      <c r="E60" s="8"/>
      <c r="S60" s="127" t="s">
        <v>55</v>
      </c>
      <c r="T60" s="127"/>
      <c r="U60" s="127">
        <v>0</v>
      </c>
      <c r="V60" s="127">
        <v>0</v>
      </c>
      <c r="W60" s="127">
        <v>0</v>
      </c>
      <c r="X60" s="129">
        <v>0</v>
      </c>
      <c r="Y60" s="129">
        <v>0</v>
      </c>
      <c r="Z60" s="127"/>
      <c r="AA60" s="127"/>
      <c r="AB60" s="127"/>
      <c r="AC60" s="127"/>
      <c r="AD60" s="127"/>
      <c r="AE60" s="127"/>
      <c r="AF60" s="127"/>
    </row>
    <row r="61" spans="1:32" ht="15" customHeight="1" x14ac:dyDescent="0.25">
      <c r="S61" s="127" t="s">
        <v>56</v>
      </c>
      <c r="T61" s="127"/>
      <c r="U61" s="127">
        <v>0</v>
      </c>
      <c r="V61" s="127">
        <v>0</v>
      </c>
      <c r="W61" s="127">
        <v>0</v>
      </c>
      <c r="X61" s="129">
        <v>1168</v>
      </c>
      <c r="Y61" s="129">
        <v>1452</v>
      </c>
      <c r="Z61" s="127"/>
      <c r="AA61" s="127"/>
      <c r="AB61" s="127"/>
      <c r="AC61" s="127"/>
      <c r="AD61" s="127"/>
      <c r="AE61" s="127"/>
      <c r="AF61" s="127"/>
    </row>
    <row r="62" spans="1:32" x14ac:dyDescent="0.25">
      <c r="S62" s="127" t="s">
        <v>57</v>
      </c>
      <c r="T62" s="127"/>
      <c r="U62" s="127"/>
      <c r="V62" s="127"/>
      <c r="W62" s="127"/>
      <c r="X62" s="129"/>
      <c r="Y62" s="129"/>
      <c r="Z62" s="127"/>
      <c r="AA62" s="127"/>
      <c r="AB62" s="127"/>
      <c r="AC62" s="127"/>
      <c r="AD62" s="127"/>
      <c r="AE62" s="127"/>
      <c r="AF62" s="127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7" t="s">
        <v>39</v>
      </c>
      <c r="T63" s="127"/>
      <c r="U63" s="127">
        <v>0</v>
      </c>
      <c r="V63" s="127">
        <v>0</v>
      </c>
      <c r="W63" s="127">
        <v>0</v>
      </c>
      <c r="X63" s="129">
        <v>0</v>
      </c>
      <c r="Y63" s="129">
        <v>7</v>
      </c>
      <c r="Z63" s="127"/>
      <c r="AA63" s="127"/>
      <c r="AB63" s="127"/>
      <c r="AC63" s="127"/>
      <c r="AD63" s="127"/>
      <c r="AE63" s="127"/>
      <c r="AF63" s="127"/>
    </row>
    <row r="64" spans="1:32" ht="15.75" customHeight="1" x14ac:dyDescent="0.25">
      <c r="A64" s="90" t="str">
        <f>"Number of employed persons per occupation of main job by sex in "&amp;'Table 13.2'!S1&amp;" ("&amp;'Table 13.2'!Y2&amp;") *"</f>
        <v>Number of employed persons per occupation of main job by sex in Barkly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7" t="s">
        <v>40</v>
      </c>
      <c r="T64" s="127"/>
      <c r="U64" s="127">
        <v>0</v>
      </c>
      <c r="V64" s="127">
        <v>0</v>
      </c>
      <c r="W64" s="127">
        <v>0</v>
      </c>
      <c r="X64" s="129">
        <v>31</v>
      </c>
      <c r="Y64" s="129">
        <v>28</v>
      </c>
      <c r="Z64" s="127"/>
      <c r="AA64" s="127"/>
      <c r="AB64" s="127"/>
      <c r="AC64" s="127"/>
      <c r="AD64" s="127"/>
      <c r="AE64" s="127"/>
      <c r="AF64" s="127"/>
    </row>
    <row r="65" spans="19:32" x14ac:dyDescent="0.25">
      <c r="S65" s="127" t="s">
        <v>41</v>
      </c>
      <c r="T65" s="127"/>
      <c r="U65" s="127">
        <v>0</v>
      </c>
      <c r="V65" s="127">
        <v>0</v>
      </c>
      <c r="W65" s="127">
        <v>0</v>
      </c>
      <c r="X65" s="129">
        <v>59</v>
      </c>
      <c r="Y65" s="129">
        <v>54</v>
      </c>
      <c r="Z65" s="127"/>
      <c r="AA65" s="127"/>
      <c r="AB65" s="127"/>
      <c r="AC65" s="127"/>
      <c r="AD65" s="127"/>
      <c r="AE65" s="127"/>
      <c r="AF65" s="127"/>
    </row>
    <row r="66" spans="19:32" x14ac:dyDescent="0.25">
      <c r="S66" s="127" t="s">
        <v>42</v>
      </c>
      <c r="T66" s="127"/>
      <c r="U66" s="127">
        <v>0</v>
      </c>
      <c r="V66" s="127">
        <v>0</v>
      </c>
      <c r="W66" s="127">
        <v>0</v>
      </c>
      <c r="X66" s="129">
        <v>114</v>
      </c>
      <c r="Y66" s="129">
        <v>117</v>
      </c>
      <c r="Z66" s="127"/>
      <c r="AA66" s="127"/>
      <c r="AB66" s="127"/>
      <c r="AC66" s="127"/>
      <c r="AD66" s="127"/>
      <c r="AE66" s="127"/>
      <c r="AF66" s="127"/>
    </row>
    <row r="67" spans="19:32" x14ac:dyDescent="0.25">
      <c r="S67" s="127" t="s">
        <v>43</v>
      </c>
      <c r="T67" s="127"/>
      <c r="U67" s="127">
        <v>0</v>
      </c>
      <c r="V67" s="127">
        <v>0</v>
      </c>
      <c r="W67" s="127">
        <v>0</v>
      </c>
      <c r="X67" s="129">
        <v>175</v>
      </c>
      <c r="Y67" s="129">
        <v>206</v>
      </c>
      <c r="Z67" s="127"/>
      <c r="AA67" s="127"/>
      <c r="AB67" s="127"/>
      <c r="AC67" s="127"/>
      <c r="AD67" s="127"/>
      <c r="AE67" s="127"/>
      <c r="AF67" s="127"/>
    </row>
    <row r="68" spans="19:32" x14ac:dyDescent="0.25">
      <c r="S68" s="127" t="s">
        <v>44</v>
      </c>
      <c r="T68" s="127"/>
      <c r="U68" s="127">
        <v>0</v>
      </c>
      <c r="V68" s="127">
        <v>0</v>
      </c>
      <c r="W68" s="127">
        <v>0</v>
      </c>
      <c r="X68" s="129">
        <v>143</v>
      </c>
      <c r="Y68" s="129">
        <v>158</v>
      </c>
      <c r="Z68" s="127"/>
      <c r="AA68" s="127"/>
      <c r="AB68" s="127"/>
      <c r="AC68" s="127"/>
      <c r="AD68" s="127"/>
      <c r="AE68" s="127"/>
      <c r="AF68" s="127"/>
    </row>
    <row r="69" spans="19:32" x14ac:dyDescent="0.25">
      <c r="S69" s="127" t="s">
        <v>45</v>
      </c>
      <c r="T69" s="127"/>
      <c r="U69" s="127">
        <v>0</v>
      </c>
      <c r="V69" s="127">
        <v>0</v>
      </c>
      <c r="W69" s="127">
        <v>0</v>
      </c>
      <c r="X69" s="129">
        <v>111</v>
      </c>
      <c r="Y69" s="129">
        <v>131</v>
      </c>
      <c r="Z69" s="127"/>
      <c r="AA69" s="127"/>
      <c r="AB69" s="127"/>
      <c r="AC69" s="127"/>
      <c r="AD69" s="127"/>
      <c r="AE69" s="127"/>
      <c r="AF69" s="127"/>
    </row>
    <row r="70" spans="19:32" x14ac:dyDescent="0.25">
      <c r="S70" s="127" t="s">
        <v>46</v>
      </c>
      <c r="T70" s="127"/>
      <c r="U70" s="127">
        <v>0</v>
      </c>
      <c r="V70" s="127">
        <v>0</v>
      </c>
      <c r="W70" s="127">
        <v>0</v>
      </c>
      <c r="X70" s="129">
        <v>72</v>
      </c>
      <c r="Y70" s="129">
        <v>99</v>
      </c>
      <c r="Z70" s="127"/>
      <c r="AA70" s="127"/>
      <c r="AB70" s="127"/>
      <c r="AC70" s="127"/>
      <c r="AD70" s="127"/>
      <c r="AE70" s="127"/>
      <c r="AF70" s="127"/>
    </row>
    <row r="71" spans="19:32" x14ac:dyDescent="0.25">
      <c r="S71" s="127" t="s">
        <v>47</v>
      </c>
      <c r="T71" s="127"/>
      <c r="U71" s="127">
        <v>0</v>
      </c>
      <c r="V71" s="127">
        <v>0</v>
      </c>
      <c r="W71" s="127">
        <v>0</v>
      </c>
      <c r="X71" s="129">
        <v>104</v>
      </c>
      <c r="Y71" s="129">
        <v>111</v>
      </c>
      <c r="Z71" s="127"/>
      <c r="AA71" s="127"/>
      <c r="AB71" s="127"/>
      <c r="AC71" s="127"/>
      <c r="AD71" s="127"/>
      <c r="AE71" s="127"/>
      <c r="AF71" s="127"/>
    </row>
    <row r="72" spans="19:32" x14ac:dyDescent="0.25">
      <c r="S72" s="127" t="s">
        <v>48</v>
      </c>
      <c r="T72" s="127"/>
      <c r="U72" s="127">
        <v>0</v>
      </c>
      <c r="V72" s="127">
        <v>0</v>
      </c>
      <c r="W72" s="127">
        <v>0</v>
      </c>
      <c r="X72" s="129">
        <v>111</v>
      </c>
      <c r="Y72" s="129">
        <v>126</v>
      </c>
      <c r="Z72" s="127"/>
      <c r="AA72" s="127"/>
      <c r="AB72" s="127"/>
      <c r="AC72" s="127"/>
      <c r="AD72" s="127"/>
      <c r="AE72" s="127"/>
      <c r="AF72" s="127"/>
    </row>
    <row r="73" spans="19:32" x14ac:dyDescent="0.25">
      <c r="S73" s="127" t="s">
        <v>49</v>
      </c>
      <c r="T73" s="127"/>
      <c r="U73" s="127">
        <v>0</v>
      </c>
      <c r="V73" s="127">
        <v>0</v>
      </c>
      <c r="W73" s="127">
        <v>0</v>
      </c>
      <c r="X73" s="129">
        <v>87</v>
      </c>
      <c r="Y73" s="129">
        <v>105</v>
      </c>
      <c r="Z73" s="127"/>
      <c r="AA73" s="127"/>
      <c r="AB73" s="127"/>
      <c r="AC73" s="127"/>
      <c r="AD73" s="127"/>
      <c r="AE73" s="127"/>
      <c r="AF73" s="127"/>
    </row>
    <row r="74" spans="19:32" x14ac:dyDescent="0.25">
      <c r="S74" s="127" t="s">
        <v>50</v>
      </c>
      <c r="T74" s="127"/>
      <c r="U74" s="127">
        <v>0</v>
      </c>
      <c r="V74" s="127">
        <v>0</v>
      </c>
      <c r="W74" s="127">
        <v>0</v>
      </c>
      <c r="X74" s="129">
        <v>64</v>
      </c>
      <c r="Y74" s="129">
        <v>83</v>
      </c>
      <c r="Z74" s="127"/>
      <c r="AA74" s="127"/>
      <c r="AB74" s="127"/>
      <c r="AC74" s="127"/>
      <c r="AD74" s="127"/>
      <c r="AE74" s="127"/>
      <c r="AF74" s="127"/>
    </row>
    <row r="75" spans="19:32" x14ac:dyDescent="0.25">
      <c r="S75" s="127" t="s">
        <v>51</v>
      </c>
      <c r="T75" s="127"/>
      <c r="U75" s="127">
        <v>0</v>
      </c>
      <c r="V75" s="127">
        <v>0</v>
      </c>
      <c r="W75" s="127">
        <v>0</v>
      </c>
      <c r="X75" s="129">
        <v>33</v>
      </c>
      <c r="Y75" s="129">
        <v>38</v>
      </c>
      <c r="Z75" s="127"/>
      <c r="AA75" s="127"/>
      <c r="AB75" s="127"/>
      <c r="AC75" s="127"/>
      <c r="AD75" s="127"/>
      <c r="AE75" s="127"/>
      <c r="AF75" s="127"/>
    </row>
    <row r="76" spans="19:32" x14ac:dyDescent="0.25">
      <c r="S76" s="127" t="s">
        <v>52</v>
      </c>
      <c r="T76" s="127"/>
      <c r="U76" s="127">
        <v>0</v>
      </c>
      <c r="V76" s="127">
        <v>0</v>
      </c>
      <c r="W76" s="127">
        <v>0</v>
      </c>
      <c r="X76" s="129">
        <v>9</v>
      </c>
      <c r="Y76" s="129">
        <v>11</v>
      </c>
      <c r="Z76" s="127"/>
      <c r="AA76" s="127"/>
      <c r="AB76" s="127"/>
      <c r="AC76" s="127"/>
      <c r="AD76" s="127"/>
      <c r="AE76" s="127"/>
      <c r="AF76" s="127"/>
    </row>
    <row r="77" spans="19:32" x14ac:dyDescent="0.25">
      <c r="S77" s="127" t="s">
        <v>53</v>
      </c>
      <c r="T77" s="127"/>
      <c r="U77" s="127">
        <v>0</v>
      </c>
      <c r="V77" s="127">
        <v>0</v>
      </c>
      <c r="W77" s="127">
        <v>0</v>
      </c>
      <c r="X77" s="129">
        <v>5</v>
      </c>
      <c r="Y77" s="129">
        <v>0</v>
      </c>
      <c r="Z77" s="127"/>
      <c r="AA77" s="127"/>
      <c r="AB77" s="127"/>
      <c r="AC77" s="127"/>
      <c r="AD77" s="127"/>
      <c r="AE77" s="127"/>
      <c r="AF77" s="127"/>
    </row>
    <row r="78" spans="19:32" x14ac:dyDescent="0.25">
      <c r="S78" s="127" t="s">
        <v>54</v>
      </c>
      <c r="T78" s="127"/>
      <c r="U78" s="127">
        <v>0</v>
      </c>
      <c r="V78" s="127">
        <v>0</v>
      </c>
      <c r="W78" s="127">
        <v>0</v>
      </c>
      <c r="X78" s="129">
        <v>0</v>
      </c>
      <c r="Y78" s="129">
        <v>0</v>
      </c>
      <c r="Z78" s="127"/>
      <c r="AA78" s="127"/>
      <c r="AB78" s="127"/>
      <c r="AC78" s="127"/>
      <c r="AD78" s="127"/>
      <c r="AE78" s="127"/>
      <c r="AF78" s="127"/>
    </row>
    <row r="79" spans="19:32" x14ac:dyDescent="0.25">
      <c r="S79" s="127" t="s">
        <v>55</v>
      </c>
      <c r="T79" s="127"/>
      <c r="U79" s="127">
        <v>0</v>
      </c>
      <c r="V79" s="127">
        <v>0</v>
      </c>
      <c r="W79" s="127">
        <v>0</v>
      </c>
      <c r="X79" s="129">
        <v>0</v>
      </c>
      <c r="Y79" s="129">
        <v>0</v>
      </c>
      <c r="Z79" s="127"/>
      <c r="AA79" s="127"/>
      <c r="AB79" s="127"/>
      <c r="AC79" s="127"/>
      <c r="AD79" s="127"/>
      <c r="AE79" s="127"/>
      <c r="AF79" s="127"/>
    </row>
    <row r="80" spans="19:32" x14ac:dyDescent="0.25">
      <c r="S80" s="127" t="s">
        <v>56</v>
      </c>
      <c r="T80" s="127"/>
      <c r="U80" s="127">
        <v>0</v>
      </c>
      <c r="V80" s="127">
        <v>0</v>
      </c>
      <c r="W80" s="127">
        <v>0</v>
      </c>
      <c r="X80" s="129">
        <v>1134</v>
      </c>
      <c r="Y80" s="129">
        <v>1278</v>
      </c>
      <c r="Z80" s="127"/>
      <c r="AA80" s="127"/>
      <c r="AB80" s="127"/>
      <c r="AC80" s="127"/>
      <c r="AD80" s="127"/>
      <c r="AE80" s="127"/>
      <c r="AF80" s="127"/>
    </row>
    <row r="81" spans="1:32" x14ac:dyDescent="0.25">
      <c r="S81" s="127" t="s">
        <v>58</v>
      </c>
      <c r="T81" s="127"/>
      <c r="U81" s="127"/>
      <c r="V81" s="127"/>
      <c r="W81" s="127"/>
      <c r="X81" s="129"/>
      <c r="Y81" s="129"/>
      <c r="Z81" s="127"/>
      <c r="AA81" s="127"/>
      <c r="AB81" s="127"/>
      <c r="AC81" s="127"/>
      <c r="AD81" s="127"/>
      <c r="AE81" s="127"/>
      <c r="AF81" s="127"/>
    </row>
    <row r="82" spans="1:32" ht="15.75" customHeight="1" x14ac:dyDescent="0.25">
      <c r="A82" s="93"/>
      <c r="B82" s="93"/>
      <c r="C82" s="120" t="str">
        <f>'Table 13.2'!S1</f>
        <v>Barkly</v>
      </c>
      <c r="D82" s="120"/>
      <c r="E82" s="120"/>
      <c r="F82" s="120"/>
      <c r="G82" s="120"/>
      <c r="H82" s="94"/>
      <c r="I82" s="94"/>
      <c r="J82" s="121" t="str">
        <f>'State data for spotlight'!A1</f>
        <v>Northern Territory</v>
      </c>
      <c r="K82" s="121"/>
      <c r="L82" s="121"/>
      <c r="M82" s="121"/>
      <c r="N82" s="121"/>
      <c r="O82" s="121"/>
      <c r="S82" s="127" t="s">
        <v>38</v>
      </c>
      <c r="T82" s="127"/>
      <c r="U82" s="127"/>
      <c r="V82" s="127"/>
      <c r="W82" s="127"/>
      <c r="X82" s="129"/>
      <c r="Y82" s="129"/>
      <c r="Z82" s="127"/>
      <c r="AA82" s="127"/>
      <c r="AB82" s="127"/>
      <c r="AC82" s="127"/>
      <c r="AD82" s="127"/>
      <c r="AE82" s="127"/>
      <c r="AF82" s="127"/>
    </row>
    <row r="83" spans="1:32" ht="15" customHeight="1" x14ac:dyDescent="0.25">
      <c r="A83" s="93"/>
      <c r="B83" s="93"/>
      <c r="C83" s="95"/>
      <c r="D83" s="122" t="s">
        <v>2</v>
      </c>
      <c r="E83" s="122"/>
      <c r="F83" s="122" t="s">
        <v>2</v>
      </c>
      <c r="G83" s="122"/>
      <c r="H83" s="95"/>
      <c r="I83" s="95"/>
      <c r="J83" s="95"/>
      <c r="K83" s="95"/>
      <c r="L83" s="122" t="s">
        <v>2</v>
      </c>
      <c r="M83" s="122"/>
      <c r="N83" s="122" t="s">
        <v>2</v>
      </c>
      <c r="O83" s="122"/>
      <c r="S83" s="127" t="s">
        <v>59</v>
      </c>
      <c r="T83" s="127"/>
      <c r="U83" s="127">
        <v>0</v>
      </c>
      <c r="V83" s="127">
        <v>0</v>
      </c>
      <c r="W83" s="127">
        <v>0</v>
      </c>
      <c r="X83" s="129">
        <v>69</v>
      </c>
      <c r="Y83" s="129">
        <v>78</v>
      </c>
      <c r="Z83" s="127"/>
      <c r="AA83" s="127"/>
      <c r="AB83" s="127"/>
      <c r="AC83" s="127"/>
      <c r="AD83" s="127"/>
      <c r="AE83" s="127"/>
      <c r="AF83" s="127"/>
    </row>
    <row r="84" spans="1:32" ht="15" customHeight="1" x14ac:dyDescent="0.25">
      <c r="A84" s="93"/>
      <c r="B84" s="93"/>
      <c r="C84" s="113" t="s">
        <v>3</v>
      </c>
      <c r="D84" s="122" t="s">
        <v>4</v>
      </c>
      <c r="E84" s="122"/>
      <c r="F84" s="122" t="s">
        <v>114</v>
      </c>
      <c r="G84" s="122"/>
      <c r="H84" s="95"/>
      <c r="I84" s="95"/>
      <c r="J84" s="95"/>
      <c r="K84" s="113" t="s">
        <v>3</v>
      </c>
      <c r="L84" s="122" t="s">
        <v>4</v>
      </c>
      <c r="M84" s="122"/>
      <c r="N84" s="122" t="s">
        <v>114</v>
      </c>
      <c r="O84" s="122"/>
      <c r="S84" s="127" t="s">
        <v>60</v>
      </c>
      <c r="T84" s="127"/>
      <c r="U84" s="127">
        <v>0</v>
      </c>
      <c r="V84" s="127">
        <v>0</v>
      </c>
      <c r="W84" s="127">
        <v>0</v>
      </c>
      <c r="X84" s="129">
        <v>85</v>
      </c>
      <c r="Y84" s="129">
        <v>94</v>
      </c>
      <c r="Z84" s="127"/>
      <c r="AA84" s="127"/>
      <c r="AB84" s="127"/>
      <c r="AC84" s="127"/>
      <c r="AD84" s="127"/>
      <c r="AE84" s="127"/>
      <c r="AF84" s="127"/>
    </row>
    <row r="85" spans="1:32" ht="15" customHeight="1" x14ac:dyDescent="0.25">
      <c r="A85" s="96" t="s">
        <v>5</v>
      </c>
      <c r="B85" s="96"/>
      <c r="C85" s="111" t="str">
        <f>'Table 13.2'!AA4</f>
        <v>2,730</v>
      </c>
      <c r="D85" s="97">
        <f>'Table 13.2'!AC4</f>
        <v>0.1900610287707063</v>
      </c>
      <c r="E85" s="98">
        <f>'Table 13.2'!AC4</f>
        <v>0.1900610287707063</v>
      </c>
      <c r="F85" s="97">
        <f>'Table 13.2'!AE4</f>
        <v>0.17268041237113407</v>
      </c>
      <c r="G85" s="98">
        <f>'Table 13.2'!AE4</f>
        <v>0.17268041237113407</v>
      </c>
      <c r="H85" s="112"/>
      <c r="I85" s="112"/>
      <c r="J85" s="124" t="str">
        <f>'State data for spotlight'!I4</f>
        <v>209,690</v>
      </c>
      <c r="K85" s="124"/>
      <c r="L85" s="97">
        <f>'State data for spotlight'!K4</f>
        <v>1.0515257243094212E-2</v>
      </c>
      <c r="M85" s="98">
        <f>'State data for spotlight'!K4</f>
        <v>1.0515257243094212E-2</v>
      </c>
      <c r="N85" s="97">
        <f>'State data for spotlight'!M4</f>
        <v>3.2350494045362499E-2</v>
      </c>
      <c r="O85" s="98">
        <f>'State data for spotlight'!M4</f>
        <v>3.2350494045362499E-2</v>
      </c>
      <c r="S85" s="127" t="s">
        <v>61</v>
      </c>
      <c r="T85" s="127"/>
      <c r="U85" s="127">
        <v>0</v>
      </c>
      <c r="V85" s="127">
        <v>0</v>
      </c>
      <c r="W85" s="127">
        <v>0</v>
      </c>
      <c r="X85" s="129">
        <v>121</v>
      </c>
      <c r="Y85" s="129">
        <v>129</v>
      </c>
      <c r="Z85" s="127"/>
      <c r="AA85" s="127"/>
      <c r="AB85" s="127"/>
      <c r="AC85" s="127"/>
      <c r="AD85" s="127"/>
      <c r="AE85" s="127"/>
      <c r="AF85" s="127"/>
    </row>
    <row r="86" spans="1:32" ht="15" customHeight="1" x14ac:dyDescent="0.25">
      <c r="A86" s="99" t="s">
        <v>6</v>
      </c>
      <c r="B86" s="96"/>
      <c r="C86" s="111" t="str">
        <f>'Table 13.2'!AA5</f>
        <v>1,452</v>
      </c>
      <c r="D86" s="97">
        <f>'Table 13.2'!AC5</f>
        <v>0.24635193133047206</v>
      </c>
      <c r="E86" s="98">
        <f>'Table 13.2'!AC5</f>
        <v>0.24635193133047206</v>
      </c>
      <c r="F86" s="97">
        <f>'Table 13.2'!AE5</f>
        <v>0.20798668885191351</v>
      </c>
      <c r="G86" s="98">
        <f>'Table 13.2'!AE5</f>
        <v>0.20798668885191351</v>
      </c>
      <c r="H86" s="112"/>
      <c r="I86" s="112"/>
      <c r="J86" s="124" t="str">
        <f>'State data for spotlight'!I5</f>
        <v>110,876</v>
      </c>
      <c r="K86" s="124"/>
      <c r="L86" s="97">
        <f>'State data for spotlight'!K5</f>
        <v>3.0577719879136822E-3</v>
      </c>
      <c r="M86" s="98">
        <f>'State data for spotlight'!K5</f>
        <v>3.0577719879136822E-3</v>
      </c>
      <c r="N86" s="97">
        <f>'State data for spotlight'!M5</f>
        <v>3.6795990312415316E-2</v>
      </c>
      <c r="O86" s="98">
        <f>'State data for spotlight'!M5</f>
        <v>3.6795990312415316E-2</v>
      </c>
      <c r="S86" s="127" t="s">
        <v>62</v>
      </c>
      <c r="T86" s="127"/>
      <c r="U86" s="127">
        <v>0</v>
      </c>
      <c r="V86" s="127">
        <v>0</v>
      </c>
      <c r="W86" s="127">
        <v>0</v>
      </c>
      <c r="X86" s="129">
        <v>145</v>
      </c>
      <c r="Y86" s="129">
        <v>175</v>
      </c>
      <c r="Z86" s="127"/>
      <c r="AA86" s="127"/>
      <c r="AB86" s="127"/>
      <c r="AC86" s="127"/>
      <c r="AD86" s="127"/>
      <c r="AE86" s="127"/>
      <c r="AF86" s="127"/>
    </row>
    <row r="87" spans="1:32" ht="15" customHeight="1" x14ac:dyDescent="0.25">
      <c r="A87" s="99" t="s">
        <v>7</v>
      </c>
      <c r="B87" s="96"/>
      <c r="C87" s="111" t="str">
        <f>'Table 13.2'!AA6</f>
        <v>1,278</v>
      </c>
      <c r="D87" s="97">
        <f>'Table 13.2'!AC6</f>
        <v>0.12997347480106103</v>
      </c>
      <c r="E87" s="98">
        <f>'Table 13.2'!AC6</f>
        <v>0.12997347480106103</v>
      </c>
      <c r="F87" s="97">
        <f>'Table 13.2'!AE6</f>
        <v>0.12897526501766787</v>
      </c>
      <c r="G87" s="98">
        <f>'Table 13.2'!AE6</f>
        <v>0.12897526501766787</v>
      </c>
      <c r="H87" s="112"/>
      <c r="I87" s="112"/>
      <c r="J87" s="124" t="str">
        <f>'State data for spotlight'!I6</f>
        <v>98,814</v>
      </c>
      <c r="K87" s="124"/>
      <c r="L87" s="97">
        <f>'State data for spotlight'!K6</f>
        <v>1.9026699254400814E-2</v>
      </c>
      <c r="M87" s="98">
        <f>'State data for spotlight'!K6</f>
        <v>1.9026699254400814E-2</v>
      </c>
      <c r="N87" s="97">
        <f>'State data for spotlight'!M6</f>
        <v>2.7407515232173774E-2</v>
      </c>
      <c r="O87" s="98">
        <f>'State data for spotlight'!M6</f>
        <v>2.7407515232173774E-2</v>
      </c>
      <c r="S87" s="127" t="s">
        <v>63</v>
      </c>
      <c r="T87" s="127"/>
      <c r="U87" s="127">
        <v>0</v>
      </c>
      <c r="V87" s="127">
        <v>0</v>
      </c>
      <c r="W87" s="127">
        <v>0</v>
      </c>
      <c r="X87" s="129">
        <v>33</v>
      </c>
      <c r="Y87" s="129">
        <v>38</v>
      </c>
      <c r="Z87" s="127"/>
      <c r="AA87" s="127"/>
      <c r="AB87" s="127"/>
      <c r="AC87" s="127"/>
      <c r="AD87" s="127"/>
      <c r="AE87" s="127"/>
      <c r="AF87" s="127"/>
    </row>
    <row r="88" spans="1:32" ht="15" customHeight="1" x14ac:dyDescent="0.25">
      <c r="A88" s="96" t="s">
        <v>8</v>
      </c>
      <c r="B88" s="96"/>
      <c r="C88" s="111" t="str">
        <f>'Table 13.2'!AA7</f>
        <v>1,800</v>
      </c>
      <c r="D88" s="97">
        <f>'Table 13.2'!AC7</f>
        <v>0.18968935888962335</v>
      </c>
      <c r="E88" s="98">
        <f>'Table 13.2'!AC7</f>
        <v>0.18968935888962335</v>
      </c>
      <c r="F88" s="97">
        <f>'Table 13.2'!AE7</f>
        <v>9.5556908094948323E-2</v>
      </c>
      <c r="G88" s="98">
        <f>'Table 13.2'!AE7</f>
        <v>9.5556908094948323E-2</v>
      </c>
      <c r="H88" s="112"/>
      <c r="I88" s="112"/>
      <c r="J88" s="124" t="str">
        <f>'State data for spotlight'!I7</f>
        <v>138,628</v>
      </c>
      <c r="K88" s="124"/>
      <c r="L88" s="97">
        <f>'State data for spotlight'!K7</f>
        <v>8.5850648972702892E-3</v>
      </c>
      <c r="M88" s="98">
        <f>'State data for spotlight'!K7</f>
        <v>8.5850648972702892E-3</v>
      </c>
      <c r="N88" s="97">
        <f>'State data for spotlight'!M7</f>
        <v>5.1167728237792032E-2</v>
      </c>
      <c r="O88" s="98">
        <f>'State data for spotlight'!M7</f>
        <v>5.1167728237792032E-2</v>
      </c>
      <c r="S88" s="127" t="s">
        <v>64</v>
      </c>
      <c r="T88" s="127"/>
      <c r="U88" s="127">
        <v>0</v>
      </c>
      <c r="V88" s="127">
        <v>0</v>
      </c>
      <c r="W88" s="127">
        <v>0</v>
      </c>
      <c r="X88" s="129">
        <v>25</v>
      </c>
      <c r="Y88" s="129">
        <v>36</v>
      </c>
      <c r="Z88" s="127"/>
      <c r="AA88" s="127"/>
      <c r="AB88" s="127"/>
      <c r="AC88" s="127"/>
      <c r="AD88" s="127"/>
      <c r="AE88" s="127"/>
      <c r="AF88" s="127"/>
    </row>
    <row r="89" spans="1:32" ht="15" customHeight="1" x14ac:dyDescent="0.25">
      <c r="A89" s="96" t="s">
        <v>12</v>
      </c>
      <c r="B89" s="100"/>
      <c r="C89" s="111" t="str">
        <f>'Table 13.2'!AA37</f>
        <v>1,429</v>
      </c>
      <c r="D89" s="97">
        <f>'Table 13.2'!AC37</f>
        <v>0.2203245089666952</v>
      </c>
      <c r="E89" s="98">
        <f>'Table 13.2'!AC37</f>
        <v>0.2203245089666952</v>
      </c>
      <c r="F89" s="97">
        <f>'Table 13.2'!AE37</f>
        <v>3.5507246376811574E-2</v>
      </c>
      <c r="G89" s="98">
        <f>'Table 13.2'!AE37</f>
        <v>3.5507246376811574E-2</v>
      </c>
      <c r="H89" s="112"/>
      <c r="I89" s="112"/>
      <c r="J89" s="125" t="str">
        <f>'State data for spotlight'!I37</f>
        <v>112,170</v>
      </c>
      <c r="K89" s="125"/>
      <c r="L89" s="97">
        <f>'State data for spotlight'!K37</f>
        <v>-4.1637443514235262E-3</v>
      </c>
      <c r="M89" s="98">
        <f>'State data for spotlight'!K37</f>
        <v>-4.1637443514235262E-3</v>
      </c>
      <c r="N89" s="97">
        <f>'State data for spotlight'!M37</f>
        <v>4.0441517484463452E-2</v>
      </c>
      <c r="O89" s="98">
        <f>'State data for spotlight'!M37</f>
        <v>4.0441517484463452E-2</v>
      </c>
      <c r="S89" s="127" t="s">
        <v>65</v>
      </c>
      <c r="T89" s="127"/>
      <c r="U89" s="127">
        <v>0</v>
      </c>
      <c r="V89" s="127">
        <v>0</v>
      </c>
      <c r="W89" s="127">
        <v>0</v>
      </c>
      <c r="X89" s="129">
        <v>36</v>
      </c>
      <c r="Y89" s="129">
        <v>53</v>
      </c>
      <c r="Z89" s="127"/>
      <c r="AA89" s="127"/>
      <c r="AB89" s="127"/>
      <c r="AC89" s="127"/>
      <c r="AD89" s="127"/>
      <c r="AE89" s="127"/>
      <c r="AF89" s="127"/>
    </row>
    <row r="90" spans="1:32" ht="15" customHeight="1" x14ac:dyDescent="0.25">
      <c r="A90" s="101" t="s">
        <v>13</v>
      </c>
      <c r="B90" s="100"/>
      <c r="C90" s="111" t="str">
        <f>'Table 13.2'!AA38</f>
        <v>371</v>
      </c>
      <c r="D90" s="97">
        <f>'Table 13.2'!AC38</f>
        <v>9.4395280235988199E-2</v>
      </c>
      <c r="E90" s="98">
        <f>'Table 13.2'!AC38</f>
        <v>9.4395280235988199E-2</v>
      </c>
      <c r="F90" s="97">
        <f>'Table 13.2'!AE38</f>
        <v>0.40530303030303028</v>
      </c>
      <c r="G90" s="98">
        <f>'Table 13.2'!AE38</f>
        <v>0.40530303030303028</v>
      </c>
      <c r="H90" s="112"/>
      <c r="I90" s="112"/>
      <c r="J90" s="125" t="str">
        <f>'State data for spotlight'!I38</f>
        <v>26,458</v>
      </c>
      <c r="K90" s="125"/>
      <c r="L90" s="97">
        <f>'State data for spotlight'!K38</f>
        <v>6.6467814099721911E-2</v>
      </c>
      <c r="M90" s="98">
        <f>'State data for spotlight'!K38</f>
        <v>6.6467814099721911E-2</v>
      </c>
      <c r="N90" s="97">
        <f>'State data for spotlight'!M38</f>
        <v>9.9210635646032497E-2</v>
      </c>
      <c r="O90" s="98">
        <f>'State data for spotlight'!M38</f>
        <v>9.9210635646032497E-2</v>
      </c>
      <c r="S90" s="127" t="s">
        <v>66</v>
      </c>
      <c r="T90" s="127"/>
      <c r="U90" s="127">
        <v>0</v>
      </c>
      <c r="V90" s="127">
        <v>0</v>
      </c>
      <c r="W90" s="127">
        <v>0</v>
      </c>
      <c r="X90" s="129">
        <v>96</v>
      </c>
      <c r="Y90" s="129">
        <v>134</v>
      </c>
      <c r="Z90" s="127"/>
      <c r="AA90" s="127"/>
      <c r="AB90" s="127"/>
      <c r="AC90" s="127"/>
      <c r="AD90" s="127"/>
      <c r="AE90" s="127"/>
      <c r="AF90" s="127"/>
    </row>
    <row r="91" spans="1:32" ht="15" customHeight="1" x14ac:dyDescent="0.25">
      <c r="A91" s="99" t="s">
        <v>93</v>
      </c>
      <c r="B91" s="100"/>
      <c r="C91" s="111" t="str">
        <f>'Table 13.2'!AA114</f>
        <v>192</v>
      </c>
      <c r="D91" s="97">
        <f>'Table 13.2'!AC114</f>
        <v>0.1707317073170731</v>
      </c>
      <c r="E91" s="98">
        <f>'Table 13.2'!AC114</f>
        <v>0.1707317073170731</v>
      </c>
      <c r="F91" s="97">
        <f>'Table 13.2'!AE114</f>
        <v>0.62711864406779672</v>
      </c>
      <c r="G91" s="98">
        <f>'Table 13.2'!AE114</f>
        <v>0.62711864406779672</v>
      </c>
      <c r="H91" s="112"/>
      <c r="I91" s="112"/>
      <c r="J91" s="123" t="str">
        <f>'State data for spotlight'!I55</f>
        <v>12,910</v>
      </c>
      <c r="K91" s="123"/>
      <c r="L91" s="97">
        <f>'State data for spotlight'!K55</f>
        <v>6.6677683219036554E-2</v>
      </c>
      <c r="M91" s="98">
        <f>'State data for spotlight'!K55</f>
        <v>6.6677683219036554E-2</v>
      </c>
      <c r="N91" s="97">
        <f>'State data for spotlight'!M55</f>
        <v>0.17203812982296873</v>
      </c>
      <c r="O91" s="98">
        <f>'State data for spotlight'!M55</f>
        <v>0.17203812982296873</v>
      </c>
      <c r="S91" s="127" t="s">
        <v>56</v>
      </c>
      <c r="T91" s="127"/>
      <c r="U91" s="127">
        <v>0</v>
      </c>
      <c r="V91" s="127">
        <v>0</v>
      </c>
      <c r="W91" s="127">
        <v>0</v>
      </c>
      <c r="X91" s="129">
        <v>786</v>
      </c>
      <c r="Y91" s="129">
        <v>962</v>
      </c>
      <c r="Z91" s="127"/>
      <c r="AA91" s="127"/>
      <c r="AB91" s="127"/>
      <c r="AC91" s="127"/>
      <c r="AD91" s="127"/>
      <c r="AE91" s="127"/>
      <c r="AF91" s="127"/>
    </row>
    <row r="92" spans="1:32" ht="15" customHeight="1" x14ac:dyDescent="0.25">
      <c r="A92" s="99" t="s">
        <v>94</v>
      </c>
      <c r="B92" s="100"/>
      <c r="C92" s="111" t="str">
        <f>'Table 13.2'!AA115</f>
        <v>179</v>
      </c>
      <c r="D92" s="97">
        <f>'Table 13.2'!AC115</f>
        <v>2.2857142857142909E-2</v>
      </c>
      <c r="E92" s="98">
        <f>'Table 13.2'!AC115</f>
        <v>2.2857142857142909E-2</v>
      </c>
      <c r="F92" s="97">
        <f>'Table 13.2'!AE115</f>
        <v>0.21768707482993199</v>
      </c>
      <c r="G92" s="98">
        <f>'Table 13.2'!AE115</f>
        <v>0.21768707482993199</v>
      </c>
      <c r="H92" s="112"/>
      <c r="I92" s="112"/>
      <c r="J92" s="123" t="str">
        <f>'State data for spotlight'!I56</f>
        <v>13,548</v>
      </c>
      <c r="K92" s="123"/>
      <c r="L92" s="97">
        <f>'State data for spotlight'!K56</f>
        <v>6.6267904926806231E-2</v>
      </c>
      <c r="M92" s="98">
        <f>'State data for spotlight'!K56</f>
        <v>6.6267904926806231E-2</v>
      </c>
      <c r="N92" s="97">
        <f>'State data for spotlight'!M56</f>
        <v>3.7763309076981999E-2</v>
      </c>
      <c r="O92" s="98">
        <f>'State data for spotlight'!M56</f>
        <v>3.7763309076981999E-2</v>
      </c>
      <c r="S92" s="127" t="s">
        <v>57</v>
      </c>
      <c r="T92" s="127"/>
      <c r="U92" s="127"/>
      <c r="V92" s="127"/>
      <c r="W92" s="127"/>
      <c r="X92" s="129"/>
      <c r="Y92" s="129"/>
      <c r="Z92" s="127"/>
      <c r="AA92" s="127"/>
      <c r="AB92" s="127"/>
      <c r="AC92" s="127"/>
      <c r="AD92" s="127"/>
      <c r="AE92" s="127"/>
      <c r="AF92" s="127"/>
    </row>
    <row r="93" spans="1:32" ht="15" customHeight="1" x14ac:dyDescent="0.25">
      <c r="A93" s="96" t="s">
        <v>117</v>
      </c>
      <c r="B93" s="96"/>
      <c r="C93" s="111" t="str">
        <f>'Table 13.2'!AA8</f>
        <v>$43,862</v>
      </c>
      <c r="D93" s="97">
        <f>'Table 13.2'!AC8</f>
        <v>4.7732221253746765E-3</v>
      </c>
      <c r="E93" s="98">
        <f>'Table 13.2'!AC8</f>
        <v>4.7732221253746765E-3</v>
      </c>
      <c r="F93" s="97">
        <f>'Table 13.2'!AE8</f>
        <v>0.1478748950584845</v>
      </c>
      <c r="G93" s="98">
        <f>'Table 13.2'!AE8</f>
        <v>0.1478748950584845</v>
      </c>
      <c r="H93" s="112"/>
      <c r="I93" s="112"/>
      <c r="J93" s="112"/>
      <c r="K93" s="111" t="str">
        <f>'State data for spotlight'!I8</f>
        <v>$47,367</v>
      </c>
      <c r="L93" s="97">
        <f>'State data for spotlight'!K8</f>
        <v>-1.4136789390726823E-2</v>
      </c>
      <c r="M93" s="98">
        <f>'State data for spotlight'!K8</f>
        <v>-1.4136789390726823E-2</v>
      </c>
      <c r="N93" s="97">
        <f>'State data for spotlight'!M8</f>
        <v>0.12722329311534719</v>
      </c>
      <c r="O93" s="98">
        <f>'State data for spotlight'!M8</f>
        <v>0.12722329311534719</v>
      </c>
      <c r="S93" s="127" t="s">
        <v>59</v>
      </c>
      <c r="T93" s="127"/>
      <c r="U93" s="127">
        <v>0</v>
      </c>
      <c r="V93" s="127">
        <v>0</v>
      </c>
      <c r="W93" s="127">
        <v>0</v>
      </c>
      <c r="X93" s="129">
        <v>55</v>
      </c>
      <c r="Y93" s="129">
        <v>64</v>
      </c>
      <c r="Z93" s="127"/>
      <c r="AA93" s="127"/>
      <c r="AB93" s="127"/>
      <c r="AC93" s="127"/>
      <c r="AD93" s="127"/>
      <c r="AE93" s="127"/>
      <c r="AF93" s="127"/>
    </row>
    <row r="94" spans="1:32" ht="15" customHeight="1" x14ac:dyDescent="0.25">
      <c r="A94" s="96" t="s">
        <v>9</v>
      </c>
      <c r="B94" s="96"/>
      <c r="C94" s="111" t="str">
        <f>'Table 13.2'!AA9</f>
        <v>$95.3 mil</v>
      </c>
      <c r="D94" s="97">
        <f>'Table 13.2'!AC9</f>
        <v>0.14458183832580085</v>
      </c>
      <c r="E94" s="98">
        <f>'Table 13.2'!AC9</f>
        <v>0.14458183832580085</v>
      </c>
      <c r="F94" s="97">
        <f>'Table 13.2'!AE9</f>
        <v>0.24383911516299794</v>
      </c>
      <c r="G94" s="98">
        <f>'Table 13.2'!AE9</f>
        <v>0.24383911516299794</v>
      </c>
      <c r="H94" s="112"/>
      <c r="I94" s="112"/>
      <c r="J94" s="112"/>
      <c r="K94" s="111" t="str">
        <f>'State data for spotlight'!I9</f>
        <v>$8.9 bil</v>
      </c>
      <c r="L94" s="97">
        <f>'State data for spotlight'!K9</f>
        <v>8.9265333025223548E-3</v>
      </c>
      <c r="M94" s="98">
        <f>'State data for spotlight'!K9</f>
        <v>8.9265333025223548E-3</v>
      </c>
      <c r="N94" s="97">
        <f>'State data for spotlight'!M9</f>
        <v>0.24800968989819316</v>
      </c>
      <c r="O94" s="98">
        <f>'State data for spotlight'!M9</f>
        <v>0.24800968989819316</v>
      </c>
      <c r="S94" s="127" t="s">
        <v>60</v>
      </c>
      <c r="T94" s="127"/>
      <c r="U94" s="127">
        <v>0</v>
      </c>
      <c r="V94" s="127">
        <v>0</v>
      </c>
      <c r="W94" s="127">
        <v>0</v>
      </c>
      <c r="X94" s="129">
        <v>148</v>
      </c>
      <c r="Y94" s="129">
        <v>174</v>
      </c>
      <c r="Z94" s="127"/>
      <c r="AA94" s="127"/>
      <c r="AB94" s="127"/>
      <c r="AC94" s="127"/>
      <c r="AD94" s="127"/>
      <c r="AE94" s="127"/>
      <c r="AF94" s="127"/>
    </row>
    <row r="95" spans="1:32" ht="15" customHeight="1" x14ac:dyDescent="0.25">
      <c r="S95" s="127" t="s">
        <v>61</v>
      </c>
      <c r="T95" s="127"/>
      <c r="U95" s="127">
        <v>0</v>
      </c>
      <c r="V95" s="127">
        <v>0</v>
      </c>
      <c r="W95" s="127">
        <v>0</v>
      </c>
      <c r="X95" s="129">
        <v>19</v>
      </c>
      <c r="Y95" s="129">
        <v>13</v>
      </c>
      <c r="Z95" s="127"/>
      <c r="AA95" s="127"/>
      <c r="AB95" s="127"/>
      <c r="AC95" s="127"/>
      <c r="AD95" s="127"/>
      <c r="AE95" s="127"/>
      <c r="AF95" s="127"/>
    </row>
    <row r="96" spans="1:32" ht="15" customHeight="1" x14ac:dyDescent="0.25">
      <c r="A96" s="27" t="s">
        <v>118</v>
      </c>
      <c r="S96" s="127" t="s">
        <v>62</v>
      </c>
      <c r="T96" s="127"/>
      <c r="U96" s="127">
        <v>0</v>
      </c>
      <c r="V96" s="127">
        <v>0</v>
      </c>
      <c r="W96" s="127">
        <v>0</v>
      </c>
      <c r="X96" s="129">
        <v>135</v>
      </c>
      <c r="Y96" s="129">
        <v>186</v>
      </c>
      <c r="Z96" s="127"/>
      <c r="AA96" s="127"/>
      <c r="AB96" s="127"/>
      <c r="AC96" s="127"/>
      <c r="AD96" s="127"/>
      <c r="AE96" s="127"/>
      <c r="AF96" s="127"/>
    </row>
    <row r="97" spans="1:32" ht="15" customHeight="1" x14ac:dyDescent="0.25">
      <c r="A97" s="110" t="s">
        <v>106</v>
      </c>
      <c r="S97" s="127" t="s">
        <v>63</v>
      </c>
      <c r="T97" s="127"/>
      <c r="U97" s="127">
        <v>0</v>
      </c>
      <c r="V97" s="127">
        <v>0</v>
      </c>
      <c r="W97" s="127">
        <v>0</v>
      </c>
      <c r="X97" s="129">
        <v>146</v>
      </c>
      <c r="Y97" s="129">
        <v>166</v>
      </c>
      <c r="Z97" s="127"/>
      <c r="AA97" s="127"/>
      <c r="AB97" s="127"/>
      <c r="AC97" s="127"/>
      <c r="AD97" s="127"/>
      <c r="AE97" s="127"/>
      <c r="AF97" s="127"/>
    </row>
    <row r="98" spans="1:32" ht="15" customHeight="1" x14ac:dyDescent="0.25">
      <c r="S98" s="127" t="s">
        <v>64</v>
      </c>
      <c r="T98" s="127"/>
      <c r="U98" s="127">
        <v>0</v>
      </c>
      <c r="V98" s="127">
        <v>0</v>
      </c>
      <c r="W98" s="127">
        <v>0</v>
      </c>
      <c r="X98" s="129">
        <v>30</v>
      </c>
      <c r="Y98" s="129">
        <v>32</v>
      </c>
      <c r="Z98" s="127"/>
      <c r="AA98" s="127"/>
      <c r="AB98" s="127"/>
      <c r="AC98" s="127"/>
      <c r="AD98" s="127"/>
      <c r="AE98" s="127"/>
      <c r="AF98" s="127"/>
    </row>
    <row r="99" spans="1:32" ht="15" customHeight="1" x14ac:dyDescent="0.25">
      <c r="S99" s="127" t="s">
        <v>65</v>
      </c>
      <c r="T99" s="127"/>
      <c r="U99" s="127">
        <v>0</v>
      </c>
      <c r="V99" s="127">
        <v>0</v>
      </c>
      <c r="W99" s="127">
        <v>0</v>
      </c>
      <c r="X99" s="129">
        <v>0</v>
      </c>
      <c r="Y99" s="129">
        <v>0</v>
      </c>
      <c r="Z99" s="127"/>
      <c r="AA99" s="127"/>
      <c r="AB99" s="127"/>
      <c r="AC99" s="127"/>
      <c r="AD99" s="127"/>
      <c r="AE99" s="127"/>
      <c r="AF99" s="127"/>
    </row>
    <row r="100" spans="1:32" x14ac:dyDescent="0.25">
      <c r="A100" s="28"/>
      <c r="S100" s="127" t="s">
        <v>66</v>
      </c>
      <c r="T100" s="127"/>
      <c r="U100" s="127">
        <v>0</v>
      </c>
      <c r="V100" s="127">
        <v>0</v>
      </c>
      <c r="W100" s="127">
        <v>0</v>
      </c>
      <c r="X100" s="129">
        <v>44</v>
      </c>
      <c r="Y100" s="129">
        <v>53</v>
      </c>
      <c r="Z100" s="127"/>
      <c r="AA100" s="127"/>
      <c r="AB100" s="127"/>
      <c r="AC100" s="127"/>
      <c r="AD100" s="127"/>
      <c r="AE100" s="127"/>
      <c r="AF100" s="127"/>
    </row>
    <row r="101" spans="1:32" x14ac:dyDescent="0.25">
      <c r="S101" s="127" t="s">
        <v>56</v>
      </c>
      <c r="T101" s="127"/>
      <c r="U101" s="127">
        <v>0</v>
      </c>
      <c r="V101" s="127">
        <v>0</v>
      </c>
      <c r="W101" s="127">
        <v>0</v>
      </c>
      <c r="X101" s="129">
        <v>726</v>
      </c>
      <c r="Y101" s="129">
        <v>838</v>
      </c>
      <c r="Z101" s="127"/>
      <c r="AA101" s="127"/>
      <c r="AB101" s="127"/>
      <c r="AC101" s="127"/>
      <c r="AD101" s="127"/>
      <c r="AE101" s="127"/>
      <c r="AF101" s="127"/>
    </row>
    <row r="102" spans="1:32" x14ac:dyDescent="0.25">
      <c r="A102" s="29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</row>
    <row r="103" spans="1:32" x14ac:dyDescent="0.25">
      <c r="A103" s="30"/>
      <c r="S103" s="127" t="s">
        <v>16</v>
      </c>
      <c r="T103" s="127"/>
      <c r="U103" s="127" t="s">
        <v>68</v>
      </c>
      <c r="V103" s="127" t="s">
        <v>69</v>
      </c>
      <c r="W103" s="127" t="s">
        <v>70</v>
      </c>
      <c r="X103" s="127" t="s">
        <v>67</v>
      </c>
      <c r="Y103" s="127" t="s">
        <v>105</v>
      </c>
      <c r="Z103" s="127"/>
      <c r="AA103" s="127" t="s">
        <v>27</v>
      </c>
      <c r="AB103" s="127"/>
      <c r="AC103" s="127" t="s">
        <v>35</v>
      </c>
      <c r="AD103" s="127"/>
      <c r="AE103" s="127" t="s">
        <v>27</v>
      </c>
      <c r="AF103" s="127"/>
    </row>
    <row r="104" spans="1:32" x14ac:dyDescent="0.25">
      <c r="S104" s="127" t="s">
        <v>17</v>
      </c>
      <c r="T104" s="127"/>
      <c r="U104" s="127">
        <v>0</v>
      </c>
      <c r="V104" s="127">
        <v>0</v>
      </c>
      <c r="W104" s="127">
        <v>0</v>
      </c>
      <c r="X104" s="127">
        <v>1237</v>
      </c>
      <c r="Y104" s="127">
        <v>1511</v>
      </c>
      <c r="Z104" s="127"/>
      <c r="AA104" s="127" t="str">
        <f>TEXT(Y104,"###,###")</f>
        <v>1,511</v>
      </c>
      <c r="AB104" s="127"/>
      <c r="AC104" s="127">
        <f>Y104/($Y$4)*100</f>
        <v>55.34798534798535</v>
      </c>
      <c r="AD104" s="127"/>
      <c r="AE104" s="127"/>
      <c r="AF104" s="127"/>
    </row>
    <row r="105" spans="1:32" x14ac:dyDescent="0.25">
      <c r="S105" s="127" t="s">
        <v>20</v>
      </c>
      <c r="T105" s="127"/>
      <c r="U105" s="127">
        <v>0</v>
      </c>
      <c r="V105" s="127">
        <v>0</v>
      </c>
      <c r="W105" s="127">
        <v>0</v>
      </c>
      <c r="X105" s="127">
        <v>980</v>
      </c>
      <c r="Y105" s="127">
        <v>959</v>
      </c>
      <c r="Z105" s="127"/>
      <c r="AA105" s="127" t="str">
        <f>TEXT(Y105,"###,###")</f>
        <v>959</v>
      </c>
      <c r="AB105" s="127"/>
      <c r="AC105" s="127">
        <f>Y105/($Y$4)*100</f>
        <v>35.128205128205124</v>
      </c>
      <c r="AD105" s="127"/>
      <c r="AE105" s="127"/>
      <c r="AF105" s="127"/>
    </row>
    <row r="106" spans="1:32" x14ac:dyDescent="0.25">
      <c r="S106" s="127" t="s">
        <v>56</v>
      </c>
      <c r="T106" s="127"/>
      <c r="U106" s="127">
        <v>0</v>
      </c>
      <c r="V106" s="127">
        <v>0</v>
      </c>
      <c r="W106" s="127">
        <v>0</v>
      </c>
      <c r="X106" s="127">
        <v>2217</v>
      </c>
      <c r="Y106" s="127">
        <v>2470</v>
      </c>
      <c r="Z106" s="127"/>
      <c r="AA106" s="127"/>
      <c r="AB106" s="127"/>
      <c r="AC106" s="127"/>
      <c r="AD106" s="127"/>
      <c r="AE106" s="127"/>
      <c r="AF106" s="127"/>
    </row>
    <row r="107" spans="1:32" x14ac:dyDescent="0.25">
      <c r="S107" s="127" t="s">
        <v>21</v>
      </c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</row>
    <row r="108" spans="1:32" x14ac:dyDescent="0.25">
      <c r="S108" s="127" t="s">
        <v>22</v>
      </c>
      <c r="T108" s="127"/>
      <c r="U108" s="127">
        <v>0</v>
      </c>
      <c r="V108" s="127">
        <v>0</v>
      </c>
      <c r="W108" s="127">
        <v>0</v>
      </c>
      <c r="X108" s="127">
        <v>214</v>
      </c>
      <c r="Y108" s="127">
        <v>318</v>
      </c>
      <c r="Z108" s="127"/>
      <c r="AA108" s="127" t="str">
        <f>TEXT(Y108,"###,###")</f>
        <v>318</v>
      </c>
      <c r="AB108" s="127"/>
      <c r="AC108" s="127">
        <f>Y108/($Y$4)*100</f>
        <v>11.648351648351648</v>
      </c>
      <c r="AD108" s="127"/>
      <c r="AE108" s="127"/>
      <c r="AF108" s="127"/>
    </row>
    <row r="109" spans="1:32" x14ac:dyDescent="0.25">
      <c r="S109" s="127" t="s">
        <v>23</v>
      </c>
      <c r="T109" s="127"/>
      <c r="U109" s="127">
        <v>0</v>
      </c>
      <c r="V109" s="127">
        <v>0</v>
      </c>
      <c r="W109" s="127">
        <v>0</v>
      </c>
      <c r="X109" s="127">
        <v>402</v>
      </c>
      <c r="Y109" s="127">
        <v>491</v>
      </c>
      <c r="Z109" s="127"/>
      <c r="AA109" s="127" t="str">
        <f>TEXT(Y109,"###,###")</f>
        <v>491</v>
      </c>
      <c r="AB109" s="127"/>
      <c r="AC109" s="127">
        <f t="shared" ref="AC109:AC111" si="3">Y109/($Y$4)*100</f>
        <v>17.985347985347985</v>
      </c>
      <c r="AD109" s="127"/>
      <c r="AE109" s="127"/>
      <c r="AF109" s="127"/>
    </row>
    <row r="110" spans="1:32" x14ac:dyDescent="0.25">
      <c r="S110" s="127" t="s">
        <v>24</v>
      </c>
      <c r="T110" s="127"/>
      <c r="U110" s="127">
        <v>0</v>
      </c>
      <c r="V110" s="127">
        <v>0</v>
      </c>
      <c r="W110" s="127">
        <v>0</v>
      </c>
      <c r="X110" s="127">
        <v>843</v>
      </c>
      <c r="Y110" s="127">
        <v>940</v>
      </c>
      <c r="Z110" s="127"/>
      <c r="AA110" s="127" t="str">
        <f>TEXT(Y110,"###,###")</f>
        <v>940</v>
      </c>
      <c r="AB110" s="127"/>
      <c r="AC110" s="127">
        <f t="shared" si="3"/>
        <v>34.432234432234431</v>
      </c>
      <c r="AD110" s="127"/>
      <c r="AE110" s="127"/>
      <c r="AF110" s="127"/>
    </row>
    <row r="111" spans="1:32" x14ac:dyDescent="0.25">
      <c r="S111" s="127" t="s">
        <v>25</v>
      </c>
      <c r="T111" s="127"/>
      <c r="U111" s="127">
        <v>0</v>
      </c>
      <c r="V111" s="127">
        <v>0</v>
      </c>
      <c r="W111" s="127">
        <v>0</v>
      </c>
      <c r="X111" s="127">
        <v>756</v>
      </c>
      <c r="Y111" s="127">
        <v>721</v>
      </c>
      <c r="Z111" s="127"/>
      <c r="AA111" s="127" t="str">
        <f>TEXT(Y111,"###,###")</f>
        <v>721</v>
      </c>
      <c r="AB111" s="127"/>
      <c r="AC111" s="127">
        <f t="shared" si="3"/>
        <v>26.410256410256412</v>
      </c>
      <c r="AD111" s="127"/>
      <c r="AE111" s="127"/>
      <c r="AF111" s="127"/>
    </row>
    <row r="112" spans="1:32" x14ac:dyDescent="0.25">
      <c r="S112" s="127" t="s">
        <v>56</v>
      </c>
      <c r="T112" s="127"/>
      <c r="U112" s="127">
        <v>0</v>
      </c>
      <c r="V112" s="127">
        <v>0</v>
      </c>
      <c r="W112" s="127">
        <v>0</v>
      </c>
      <c r="X112" s="127">
        <v>2297</v>
      </c>
      <c r="Y112" s="127">
        <v>2730</v>
      </c>
      <c r="Z112" s="127"/>
      <c r="AA112" s="127"/>
      <c r="AB112" s="127"/>
      <c r="AC112" s="127"/>
      <c r="AD112" s="127"/>
      <c r="AE112" s="127"/>
      <c r="AF112" s="127"/>
    </row>
    <row r="113" spans="19:32" x14ac:dyDescent="0.25">
      <c r="S113" s="127"/>
      <c r="T113" s="127"/>
      <c r="U113" s="127"/>
      <c r="V113" s="127"/>
      <c r="W113" s="127"/>
      <c r="X113" s="127"/>
      <c r="Y113" s="127"/>
      <c r="Z113" s="127"/>
      <c r="AA113" s="127" t="s">
        <v>27</v>
      </c>
      <c r="AB113" s="127"/>
      <c r="AC113" s="127" t="s">
        <v>28</v>
      </c>
      <c r="AD113" s="127"/>
      <c r="AE113" s="127" t="s">
        <v>29</v>
      </c>
      <c r="AF113" s="127"/>
    </row>
    <row r="114" spans="19:32" x14ac:dyDescent="0.25">
      <c r="S114" s="127" t="s">
        <v>103</v>
      </c>
      <c r="T114" s="127">
        <v>118</v>
      </c>
      <c r="U114" s="127">
        <v>149</v>
      </c>
      <c r="V114" s="127">
        <v>122</v>
      </c>
      <c r="W114" s="127">
        <v>163</v>
      </c>
      <c r="X114" s="127">
        <v>164</v>
      </c>
      <c r="Y114" s="127">
        <v>192</v>
      </c>
      <c r="Z114" s="127"/>
      <c r="AA114" s="127" t="str">
        <f>TEXT(Y114,"###,###")</f>
        <v>192</v>
      </c>
      <c r="AB114" s="127"/>
      <c r="AC114" s="127">
        <f>Y114/X114-1</f>
        <v>0.1707317073170731</v>
      </c>
      <c r="AD114" s="127"/>
      <c r="AE114" s="127">
        <f>Y114/T114-1</f>
        <v>0.62711864406779672</v>
      </c>
      <c r="AF114" s="127"/>
    </row>
    <row r="115" spans="19:32" x14ac:dyDescent="0.25">
      <c r="S115" s="127" t="s">
        <v>104</v>
      </c>
      <c r="T115" s="127">
        <v>147</v>
      </c>
      <c r="U115" s="127">
        <v>147</v>
      </c>
      <c r="V115" s="127">
        <v>153</v>
      </c>
      <c r="W115" s="127">
        <v>157</v>
      </c>
      <c r="X115" s="127">
        <v>175</v>
      </c>
      <c r="Y115" s="127">
        <v>179</v>
      </c>
      <c r="Z115" s="127"/>
      <c r="AA115" s="127" t="str">
        <f>TEXT(Y115,"###,###")</f>
        <v>179</v>
      </c>
      <c r="AB115" s="127"/>
      <c r="AC115" s="127">
        <f>Y115/X115-1</f>
        <v>2.2857142857142909E-2</v>
      </c>
      <c r="AD115" s="127"/>
      <c r="AE115" s="127">
        <f>Y115/T115-1</f>
        <v>0.21768707482993199</v>
      </c>
      <c r="AF115" s="127"/>
    </row>
    <row r="116" spans="19:32" x14ac:dyDescent="0.25">
      <c r="S116" s="127" t="s">
        <v>56</v>
      </c>
      <c r="T116" s="127">
        <v>265</v>
      </c>
      <c r="U116" s="127">
        <v>296</v>
      </c>
      <c r="V116" s="127">
        <v>275</v>
      </c>
      <c r="W116" s="127">
        <v>320</v>
      </c>
      <c r="X116" s="127">
        <v>339</v>
      </c>
      <c r="Y116" s="127">
        <v>371</v>
      </c>
      <c r="Z116" s="127"/>
      <c r="AA116" s="127"/>
      <c r="AB116" s="127"/>
      <c r="AC116" s="127"/>
      <c r="AD116" s="127"/>
      <c r="AE116" s="127"/>
      <c r="AF116" s="127"/>
    </row>
    <row r="117" spans="19:32" x14ac:dyDescent="0.25"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</row>
    <row r="118" spans="19:32" x14ac:dyDescent="0.25">
      <c r="S118" s="127" t="s">
        <v>119</v>
      </c>
      <c r="T118" s="127"/>
      <c r="U118" s="127">
        <v>40.43</v>
      </c>
      <c r="V118" s="127">
        <v>38.85</v>
      </c>
      <c r="W118" s="127">
        <v>40.44</v>
      </c>
      <c r="X118" s="127">
        <v>40.14</v>
      </c>
      <c r="Y118" s="127">
        <v>39.65</v>
      </c>
      <c r="Z118" s="127"/>
      <c r="AA118" s="127" t="str">
        <f>TEXT(Y118,"##.0")</f>
        <v>39.7</v>
      </c>
      <c r="AB118" s="127"/>
      <c r="AC118" s="127"/>
      <c r="AD118" s="127"/>
      <c r="AE118" s="127"/>
      <c r="AF118" s="127"/>
    </row>
    <row r="119" spans="19:32" x14ac:dyDescent="0.25"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</row>
    <row r="120" spans="19:32" x14ac:dyDescent="0.25">
      <c r="S120" s="127" t="s">
        <v>120</v>
      </c>
      <c r="T120" s="127"/>
      <c r="U120" s="127">
        <v>1547</v>
      </c>
      <c r="V120" s="127">
        <v>1444</v>
      </c>
      <c r="W120" s="127">
        <v>1484</v>
      </c>
      <c r="X120" s="127">
        <v>1431</v>
      </c>
      <c r="Y120" s="127">
        <v>1709</v>
      </c>
      <c r="Z120" s="127"/>
      <c r="AA120" s="127" t="str">
        <f>TEXT(Y120,"###,###")</f>
        <v>1,709</v>
      </c>
      <c r="AB120" s="127"/>
      <c r="AC120" s="127"/>
      <c r="AD120" s="127"/>
      <c r="AE120" s="127"/>
      <c r="AF120" s="127"/>
    </row>
    <row r="121" spans="19:32" x14ac:dyDescent="0.25">
      <c r="S121" s="127" t="s">
        <v>121</v>
      </c>
      <c r="T121" s="127"/>
      <c r="U121" s="127">
        <v>47</v>
      </c>
      <c r="V121" s="127">
        <v>43</v>
      </c>
      <c r="W121" s="127">
        <v>30</v>
      </c>
      <c r="X121" s="127">
        <v>35</v>
      </c>
      <c r="Y121" s="127">
        <v>31</v>
      </c>
      <c r="Z121" s="127"/>
      <c r="AA121" s="127" t="str">
        <f t="shared" ref="AA121:AA128" si="4">TEXT(Y121,"###,###")</f>
        <v>31</v>
      </c>
      <c r="AB121" s="127"/>
      <c r="AC121" s="127"/>
      <c r="AD121" s="127"/>
      <c r="AE121" s="127"/>
      <c r="AF121" s="127"/>
    </row>
    <row r="122" spans="19:32" x14ac:dyDescent="0.25">
      <c r="S122" s="127" t="s">
        <v>122</v>
      </c>
      <c r="T122" s="127"/>
      <c r="U122" s="127">
        <v>78</v>
      </c>
      <c r="V122" s="127">
        <v>76</v>
      </c>
      <c r="W122" s="127">
        <v>71</v>
      </c>
      <c r="X122" s="127">
        <v>52</v>
      </c>
      <c r="Y122" s="127">
        <v>60</v>
      </c>
      <c r="Z122" s="127"/>
      <c r="AA122" s="127" t="str">
        <f t="shared" si="4"/>
        <v>60</v>
      </c>
      <c r="AB122" s="127"/>
      <c r="AC122" s="127"/>
      <c r="AD122" s="127"/>
      <c r="AE122" s="127"/>
      <c r="AF122" s="127"/>
    </row>
    <row r="123" spans="19:32" x14ac:dyDescent="0.25">
      <c r="S123" s="127"/>
      <c r="T123" s="127"/>
      <c r="U123" s="127"/>
      <c r="V123" s="127"/>
      <c r="W123" s="127"/>
      <c r="X123" s="127"/>
      <c r="Y123" s="127"/>
      <c r="Z123" s="127"/>
      <c r="AA123" s="127" t="s">
        <v>27</v>
      </c>
      <c r="AB123" s="127"/>
      <c r="AC123" s="127" t="s">
        <v>35</v>
      </c>
      <c r="AD123" s="127"/>
      <c r="AE123" s="127" t="s">
        <v>27</v>
      </c>
      <c r="AF123" s="127"/>
    </row>
    <row r="124" spans="19:32" x14ac:dyDescent="0.25">
      <c r="S124" s="127" t="s">
        <v>123</v>
      </c>
      <c r="T124" s="127"/>
      <c r="U124" s="127">
        <v>1625</v>
      </c>
      <c r="V124" s="127">
        <v>1520</v>
      </c>
      <c r="W124" s="127">
        <v>1555</v>
      </c>
      <c r="X124" s="127">
        <v>1483</v>
      </c>
      <c r="Y124" s="127">
        <v>1769</v>
      </c>
      <c r="Z124" s="127"/>
      <c r="AA124" s="127" t="str">
        <f t="shared" si="4"/>
        <v>1,769</v>
      </c>
      <c r="AB124" s="127"/>
      <c r="AC124" s="127">
        <f>Y124/$Y$7*100</f>
        <v>98.277777777777771</v>
      </c>
      <c r="AD124" s="127"/>
      <c r="AE124" s="127"/>
      <c r="AF124" s="127"/>
    </row>
    <row r="125" spans="19:32" x14ac:dyDescent="0.25">
      <c r="S125" s="127" t="s">
        <v>124</v>
      </c>
      <c r="T125" s="127"/>
      <c r="U125" s="127">
        <v>125</v>
      </c>
      <c r="V125" s="127">
        <v>119</v>
      </c>
      <c r="W125" s="127">
        <v>101</v>
      </c>
      <c r="X125" s="127">
        <v>87</v>
      </c>
      <c r="Y125" s="127">
        <v>91</v>
      </c>
      <c r="Z125" s="127"/>
      <c r="AA125" s="127" t="str">
        <f t="shared" si="4"/>
        <v>91</v>
      </c>
      <c r="AB125" s="127"/>
      <c r="AC125" s="127">
        <f>Y125/$Y$7*100</f>
        <v>5.0555555555555554</v>
      </c>
      <c r="AD125" s="127"/>
      <c r="AE125" s="127"/>
      <c r="AF125" s="127"/>
    </row>
    <row r="126" spans="19:32" x14ac:dyDescent="0.25"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</row>
    <row r="127" spans="19:32" x14ac:dyDescent="0.25">
      <c r="S127" s="127" t="s">
        <v>125</v>
      </c>
      <c r="T127" s="127"/>
      <c r="U127" s="127">
        <v>856</v>
      </c>
      <c r="V127" s="127">
        <v>807</v>
      </c>
      <c r="W127" s="127">
        <v>818</v>
      </c>
      <c r="X127" s="127">
        <v>787</v>
      </c>
      <c r="Y127" s="127">
        <v>962</v>
      </c>
      <c r="Z127" s="127"/>
      <c r="AA127" s="127" t="str">
        <f t="shared" si="4"/>
        <v>962</v>
      </c>
      <c r="AB127" s="127"/>
      <c r="AC127" s="127">
        <f>Y127/$Y$7*100</f>
        <v>53.44444444444445</v>
      </c>
      <c r="AD127" s="127"/>
      <c r="AE127" s="127"/>
      <c r="AF127" s="127"/>
    </row>
    <row r="128" spans="19:32" x14ac:dyDescent="0.25">
      <c r="S128" s="127" t="s">
        <v>126</v>
      </c>
      <c r="T128" s="127"/>
      <c r="U128" s="127">
        <v>810</v>
      </c>
      <c r="V128" s="127">
        <v>752</v>
      </c>
      <c r="W128" s="127">
        <v>762</v>
      </c>
      <c r="X128" s="127">
        <v>726</v>
      </c>
      <c r="Y128" s="127">
        <v>838</v>
      </c>
      <c r="Z128" s="127"/>
      <c r="AA128" s="127" t="str">
        <f t="shared" si="4"/>
        <v>838</v>
      </c>
      <c r="AB128" s="127"/>
      <c r="AC128" s="127">
        <f>Y128/$Y$7*100</f>
        <v>46.555555555555557</v>
      </c>
      <c r="AD128" s="127"/>
      <c r="AE128" s="127"/>
      <c r="AF128" s="127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3A69A27-E5C9-493E-AA65-861057E293D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0F517166-D58A-42B5-A1D3-FE3ADD38A72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FA3DCFC1-DE34-4C08-B3BE-1F9F10B00BF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A6D37D66-C1C8-4032-95EF-A8D31A15E1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4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14" customWidth="1"/>
    <col min="2" max="2" width="12.42578125" style="114" customWidth="1"/>
    <col min="3" max="3" width="11.7109375" style="114" customWidth="1"/>
    <col min="4" max="4" width="6.7109375" style="114" customWidth="1"/>
    <col min="5" max="5" width="5" style="114" customWidth="1"/>
    <col min="6" max="6" width="6.28515625" style="114" customWidth="1"/>
    <col min="7" max="8" width="4.28515625" style="114" customWidth="1"/>
    <col min="9" max="9" width="2.85546875" style="114" customWidth="1"/>
    <col min="10" max="10" width="5.28515625" style="114" bestFit="1" customWidth="1"/>
    <col min="11" max="11" width="3.7109375" style="114" customWidth="1"/>
    <col min="12" max="12" width="6" style="114" customWidth="1"/>
    <col min="13" max="13" width="3.85546875" style="114" customWidth="1"/>
    <col min="14" max="14" width="6" style="114" customWidth="1"/>
    <col min="15" max="15" width="4.7109375" style="114" customWidth="1"/>
    <col min="16" max="16" width="3.85546875" style="114" customWidth="1"/>
    <col min="17" max="18" width="6.140625" style="114" customWidth="1"/>
    <col min="19" max="19" width="43.140625" style="114" bestFit="1" customWidth="1"/>
    <col min="20" max="22" width="12.7109375" style="114" customWidth="1"/>
    <col min="23" max="25" width="12.7109375" style="114" bestFit="1" customWidth="1"/>
    <col min="26" max="26" width="4" style="114" customWidth="1"/>
    <col min="27" max="27" width="11.5703125" style="114" bestFit="1" customWidth="1"/>
    <col min="28" max="28" width="4.140625" style="114" customWidth="1"/>
    <col min="29" max="29" width="11.5703125" style="114" bestFit="1" customWidth="1"/>
    <col min="30" max="30" width="4.42578125" style="114" customWidth="1"/>
    <col min="31" max="31" width="10.28515625" style="114" bestFit="1" customWidth="1"/>
    <col min="32" max="32" width="4.85546875" style="114" customWidth="1"/>
    <col min="33" max="16384" width="9.140625" style="114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7" t="str">
        <f>U3</f>
        <v>Belyuen</v>
      </c>
      <c r="T1" s="127"/>
      <c r="U1" s="127"/>
      <c r="V1" s="127"/>
      <c r="W1" s="127"/>
      <c r="X1" s="127"/>
      <c r="Y1" s="127" t="str">
        <f>Y3</f>
        <v>13.3</v>
      </c>
      <c r="Z1" s="127"/>
      <c r="AA1" s="127"/>
      <c r="AB1" s="127"/>
      <c r="AC1" s="127"/>
      <c r="AD1" s="127"/>
      <c r="AE1" s="127"/>
      <c r="AF1" s="127"/>
    </row>
    <row r="2" spans="1:32" ht="19.5" customHeight="1" x14ac:dyDescent="0.3">
      <c r="A2" s="31" t="str">
        <f>"6160.0 "&amp;'State data for spotlight'!$C$3&amp;" Jobs in Australia Spotlights by LGA"</f>
        <v>6160.0 Northern Territory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7"/>
      <c r="T2" s="127" t="s">
        <v>115</v>
      </c>
      <c r="U2" s="127" t="s">
        <v>68</v>
      </c>
      <c r="V2" s="127" t="s">
        <v>69</v>
      </c>
      <c r="W2" s="127" t="s">
        <v>70</v>
      </c>
      <c r="X2" s="127" t="s">
        <v>67</v>
      </c>
      <c r="Y2" s="127" t="s">
        <v>105</v>
      </c>
      <c r="Z2" s="127"/>
      <c r="AA2" s="128" t="s">
        <v>105</v>
      </c>
      <c r="AB2" s="128"/>
      <c r="AC2" s="128"/>
      <c r="AD2" s="128"/>
      <c r="AE2" s="128"/>
      <c r="AF2" s="127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7"/>
      <c r="T3" s="127"/>
      <c r="U3" s="127" t="s">
        <v>131</v>
      </c>
      <c r="V3" s="127"/>
      <c r="W3" s="127"/>
      <c r="X3" s="127"/>
      <c r="Y3" s="127" t="s">
        <v>150</v>
      </c>
      <c r="Z3" s="127"/>
      <c r="AA3" s="127" t="s">
        <v>27</v>
      </c>
      <c r="AB3" s="127"/>
      <c r="AC3" s="127" t="s">
        <v>28</v>
      </c>
      <c r="AD3" s="127"/>
      <c r="AE3" s="127" t="s">
        <v>112</v>
      </c>
      <c r="AF3" s="127"/>
    </row>
    <row r="4" spans="1:32" ht="15" customHeight="1" x14ac:dyDescent="0.25">
      <c r="A4" s="36" t="str">
        <f>"Table "&amp;'Table 13.3'!$Y$3&amp;" "&amp;'Table 13.3'!$U$3&amp;", "&amp;'State data for spotlight'!$C$3&amp;", "&amp;'Table 13.3'!$Y$2</f>
        <v>Table 13.3 Belyuen, Northern Territory,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7" t="s">
        <v>30</v>
      </c>
      <c r="T4" s="129">
        <v>9</v>
      </c>
      <c r="U4" s="129">
        <v>14</v>
      </c>
      <c r="V4" s="129">
        <v>15</v>
      </c>
      <c r="W4" s="129">
        <v>11</v>
      </c>
      <c r="X4" s="129">
        <v>17</v>
      </c>
      <c r="Y4" s="129">
        <v>29</v>
      </c>
      <c r="Z4" s="127"/>
      <c r="AA4" s="127" t="str">
        <f>TEXT(Y4,"###,###")</f>
        <v>29</v>
      </c>
      <c r="AB4" s="127"/>
      <c r="AC4" s="127">
        <f t="shared" ref="AC4:AC9" si="0">Y4/X4-1</f>
        <v>0.70588235294117641</v>
      </c>
      <c r="AD4" s="127"/>
      <c r="AE4" s="127">
        <f>Y4/T4-1</f>
        <v>2.2222222222222223</v>
      </c>
      <c r="AF4" s="127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7" t="s">
        <v>93</v>
      </c>
      <c r="T5" s="129">
        <v>11</v>
      </c>
      <c r="U5" s="129">
        <v>4</v>
      </c>
      <c r="V5" s="129">
        <v>4</v>
      </c>
      <c r="W5" s="129">
        <v>0</v>
      </c>
      <c r="X5" s="129">
        <v>10</v>
      </c>
      <c r="Y5" s="129">
        <v>12</v>
      </c>
      <c r="Z5" s="127"/>
      <c r="AA5" s="127" t="str">
        <f>TEXT(Y5,"###,###")</f>
        <v>12</v>
      </c>
      <c r="AB5" s="127"/>
      <c r="AC5" s="127">
        <f t="shared" si="0"/>
        <v>0.19999999999999996</v>
      </c>
      <c r="AD5" s="127"/>
      <c r="AE5" s="127">
        <f t="shared" ref="AE5:AE9" si="1">Y5/T5-1</f>
        <v>9.0909090909090828E-2</v>
      </c>
      <c r="AF5" s="127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7" t="s">
        <v>94</v>
      </c>
      <c r="T6" s="129">
        <v>0</v>
      </c>
      <c r="U6" s="129">
        <v>6</v>
      </c>
      <c r="V6" s="129">
        <v>9</v>
      </c>
      <c r="W6" s="129">
        <v>7</v>
      </c>
      <c r="X6" s="129">
        <v>12</v>
      </c>
      <c r="Y6" s="129">
        <v>17</v>
      </c>
      <c r="Z6" s="127"/>
      <c r="AA6" s="127" t="str">
        <f>TEXT(Y6,"###,###")</f>
        <v>17</v>
      </c>
      <c r="AB6" s="127"/>
      <c r="AC6" s="127">
        <f t="shared" si="0"/>
        <v>0.41666666666666674</v>
      </c>
      <c r="AD6" s="127"/>
      <c r="AE6" s="127" t="e">
        <f t="shared" si="1"/>
        <v>#DIV/0!</v>
      </c>
      <c r="AF6" s="127"/>
    </row>
    <row r="7" spans="1:32" ht="16.5" customHeight="1" thickBot="1" x14ac:dyDescent="0.3">
      <c r="A7" s="44" t="str">
        <f>"QUICK STATS for "&amp;'Table 13.3'!Y2&amp;"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7" t="s">
        <v>8</v>
      </c>
      <c r="T7" s="129">
        <v>8</v>
      </c>
      <c r="U7" s="129">
        <v>9</v>
      </c>
      <c r="V7" s="129">
        <v>12</v>
      </c>
      <c r="W7" s="129">
        <v>10</v>
      </c>
      <c r="X7" s="129">
        <v>17</v>
      </c>
      <c r="Y7" s="129">
        <v>19</v>
      </c>
      <c r="Z7" s="127"/>
      <c r="AA7" s="127" t="str">
        <f>TEXT(Y7,"###,###")</f>
        <v>19</v>
      </c>
      <c r="AB7" s="127"/>
      <c r="AC7" s="127">
        <f t="shared" si="0"/>
        <v>0.11764705882352944</v>
      </c>
      <c r="AD7" s="127"/>
      <c r="AE7" s="127">
        <f t="shared" si="1"/>
        <v>1.375</v>
      </c>
      <c r="AF7" s="127"/>
    </row>
    <row r="8" spans="1:32" ht="17.25" customHeight="1" x14ac:dyDescent="0.25">
      <c r="A8" s="45" t="s">
        <v>15</v>
      </c>
      <c r="B8" s="46"/>
      <c r="C8" s="47"/>
      <c r="D8" s="48" t="str">
        <f>AA4</f>
        <v>29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13.3'!AA7</f>
        <v>19</v>
      </c>
      <c r="P8" s="49"/>
      <c r="S8" s="127" t="s">
        <v>96</v>
      </c>
      <c r="T8" s="127">
        <v>29520.95</v>
      </c>
      <c r="U8" s="127">
        <v>22033</v>
      </c>
      <c r="V8" s="127">
        <v>13464.92</v>
      </c>
      <c r="W8" s="127">
        <v>13500</v>
      </c>
      <c r="X8" s="127">
        <v>17774.490000000002</v>
      </c>
      <c r="Y8" s="127">
        <v>7635.97</v>
      </c>
      <c r="Z8" s="127"/>
      <c r="AA8" s="127" t="str">
        <f>TEXT(Y8,"$###,###")</f>
        <v>$7,636</v>
      </c>
      <c r="AB8" s="127"/>
      <c r="AC8" s="127">
        <f t="shared" si="0"/>
        <v>-0.57039723783917284</v>
      </c>
      <c r="AD8" s="127"/>
      <c r="AE8" s="127">
        <f t="shared" si="1"/>
        <v>-0.74133725371304116</v>
      </c>
      <c r="AF8" s="127"/>
    </row>
    <row r="9" spans="1:32" x14ac:dyDescent="0.25">
      <c r="A9" s="53" t="s">
        <v>17</v>
      </c>
      <c r="B9" s="54"/>
      <c r="C9" s="55"/>
      <c r="D9" s="56">
        <f>'Table 13.3'!AC104</f>
        <v>10.344827586206897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47.368421052631575</v>
      </c>
      <c r="P9" s="57" t="s">
        <v>97</v>
      </c>
      <c r="S9" s="127" t="s">
        <v>9</v>
      </c>
      <c r="T9" s="127">
        <v>166847</v>
      </c>
      <c r="U9" s="127">
        <v>244944</v>
      </c>
      <c r="V9" s="127">
        <v>173156</v>
      </c>
      <c r="W9" s="127">
        <v>119671</v>
      </c>
      <c r="X9" s="127">
        <v>439748</v>
      </c>
      <c r="Y9" s="127">
        <v>490016</v>
      </c>
      <c r="Z9" s="127"/>
      <c r="AA9" s="127" t="str">
        <f>TEXT(Y9/1000000,"$#,###.0")&amp;" mil"</f>
        <v>$.5 mil</v>
      </c>
      <c r="AB9" s="127"/>
      <c r="AC9" s="127">
        <f t="shared" si="0"/>
        <v>0.11431092352893013</v>
      </c>
      <c r="AD9" s="127"/>
      <c r="AE9" s="127">
        <f t="shared" si="1"/>
        <v>1.9369182544486865</v>
      </c>
      <c r="AF9" s="127"/>
    </row>
    <row r="10" spans="1:32" x14ac:dyDescent="0.25">
      <c r="A10" s="53" t="s">
        <v>20</v>
      </c>
      <c r="B10" s="54"/>
      <c r="C10" s="55"/>
      <c r="D10" s="56">
        <f>'Table 13.3'!AC105</f>
        <v>82.758620689655174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57.894736842105267</v>
      </c>
      <c r="P10" s="57" t="s">
        <v>97</v>
      </c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100</v>
      </c>
      <c r="P11" s="57" t="s">
        <v>97</v>
      </c>
      <c r="S11" s="127" t="s">
        <v>32</v>
      </c>
      <c r="T11" s="129">
        <v>14</v>
      </c>
      <c r="U11" s="129">
        <v>15</v>
      </c>
      <c r="V11" s="129">
        <v>15</v>
      </c>
      <c r="W11" s="129">
        <v>6</v>
      </c>
      <c r="X11" s="129">
        <v>21</v>
      </c>
      <c r="Y11" s="129">
        <v>29</v>
      </c>
      <c r="Z11" s="127"/>
      <c r="AA11" s="127"/>
      <c r="AB11" s="127"/>
      <c r="AC11" s="127"/>
      <c r="AD11" s="127"/>
      <c r="AE11" s="127"/>
      <c r="AF11" s="127"/>
    </row>
    <row r="12" spans="1:32" ht="28.5" customHeight="1" x14ac:dyDescent="0.25">
      <c r="A12" s="53" t="s">
        <v>22</v>
      </c>
      <c r="B12" s="55"/>
      <c r="C12" s="55"/>
      <c r="D12" s="56">
        <f>'Table 13.3'!AC108</f>
        <v>0</v>
      </c>
      <c r="E12" s="57" t="s">
        <v>97</v>
      </c>
      <c r="F12" s="37"/>
      <c r="G12" s="118" t="s">
        <v>99</v>
      </c>
      <c r="H12" s="119"/>
      <c r="I12" s="119"/>
      <c r="J12" s="119"/>
      <c r="K12" s="119"/>
      <c r="L12" s="119"/>
      <c r="M12" s="67"/>
      <c r="N12" s="55"/>
      <c r="O12" s="56">
        <f>AC125</f>
        <v>0</v>
      </c>
      <c r="P12" s="57" t="s">
        <v>97</v>
      </c>
      <c r="S12" s="127" t="s">
        <v>33</v>
      </c>
      <c r="T12" s="129">
        <v>0</v>
      </c>
      <c r="U12" s="129">
        <v>0</v>
      </c>
      <c r="V12" s="129">
        <v>0</v>
      </c>
      <c r="W12" s="129">
        <v>0</v>
      </c>
      <c r="X12" s="129">
        <v>0</v>
      </c>
      <c r="Y12" s="129">
        <v>0</v>
      </c>
      <c r="Z12" s="127"/>
      <c r="AA12" s="127"/>
      <c r="AB12" s="127"/>
      <c r="AC12" s="127"/>
      <c r="AD12" s="127"/>
      <c r="AE12" s="127"/>
      <c r="AF12" s="127"/>
    </row>
    <row r="13" spans="1:32" ht="15" customHeight="1" x14ac:dyDescent="0.25">
      <c r="A13" s="53" t="s">
        <v>23</v>
      </c>
      <c r="B13" s="55"/>
      <c r="C13" s="55"/>
      <c r="D13" s="56">
        <f>'Table 13.3'!AC109</f>
        <v>0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13.3'!AA118</f>
        <v>42.3</v>
      </c>
      <c r="P13" s="57" t="s">
        <v>116</v>
      </c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</row>
    <row r="14" spans="1:32" ht="15" customHeight="1" x14ac:dyDescent="0.25">
      <c r="A14" s="53" t="s">
        <v>24</v>
      </c>
      <c r="B14" s="55"/>
      <c r="C14" s="55"/>
      <c r="D14" s="56">
        <f>'Table 13.3'!AC110</f>
        <v>44.827586206896555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47.619047619047613</v>
      </c>
      <c r="P14" s="57" t="s">
        <v>97</v>
      </c>
      <c r="S14" s="127" t="s">
        <v>34</v>
      </c>
      <c r="T14" s="127"/>
      <c r="U14" s="127"/>
      <c r="V14" s="127"/>
      <c r="W14" s="127"/>
      <c r="X14" s="127"/>
      <c r="Y14" s="127"/>
      <c r="Z14" s="127"/>
      <c r="AA14" s="127" t="s">
        <v>35</v>
      </c>
      <c r="AB14" s="127"/>
      <c r="AC14" s="127"/>
      <c r="AD14" s="127"/>
      <c r="AE14" s="127"/>
      <c r="AF14" s="127"/>
    </row>
    <row r="15" spans="1:32" ht="15" customHeight="1" thickBot="1" x14ac:dyDescent="0.3">
      <c r="A15" s="73" t="s">
        <v>25</v>
      </c>
      <c r="B15" s="74"/>
      <c r="C15" s="74"/>
      <c r="D15" s="75">
        <f>'Table 13.3'!AC111</f>
        <v>37.931034482758619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52.380952380952387</v>
      </c>
      <c r="P15" s="79" t="s">
        <v>97</v>
      </c>
      <c r="S15" s="127" t="s">
        <v>71</v>
      </c>
      <c r="T15" s="127"/>
      <c r="U15" s="127"/>
      <c r="V15" s="127"/>
      <c r="W15" s="127"/>
      <c r="X15" s="127"/>
      <c r="Y15" s="127">
        <v>0</v>
      </c>
      <c r="Z15" s="127"/>
      <c r="AA15" s="130">
        <f t="shared" ref="AA15:AA34" si="2">IF(Y15="np",0,Y15/$Y$34)</f>
        <v>0</v>
      </c>
      <c r="AB15" s="127"/>
      <c r="AC15" s="127"/>
      <c r="AD15" s="127"/>
      <c r="AE15" s="127"/>
      <c r="AF15" s="127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7" t="s">
        <v>72</v>
      </c>
      <c r="T16" s="127"/>
      <c r="U16" s="127"/>
      <c r="V16" s="127"/>
      <c r="W16" s="127"/>
      <c r="X16" s="127"/>
      <c r="Y16" s="127">
        <v>0</v>
      </c>
      <c r="Z16" s="127"/>
      <c r="AA16" s="130">
        <f t="shared" si="2"/>
        <v>0</v>
      </c>
      <c r="AB16" s="127"/>
      <c r="AC16" s="127"/>
      <c r="AD16" s="127"/>
      <c r="AE16" s="127"/>
      <c r="AF16" s="127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7" t="s">
        <v>73</v>
      </c>
      <c r="T17" s="127"/>
      <c r="U17" s="127"/>
      <c r="V17" s="127"/>
      <c r="W17" s="127"/>
      <c r="X17" s="127"/>
      <c r="Y17" s="127">
        <v>0</v>
      </c>
      <c r="Z17" s="127"/>
      <c r="AA17" s="130">
        <f t="shared" si="2"/>
        <v>0</v>
      </c>
      <c r="AB17" s="127"/>
      <c r="AC17" s="127"/>
      <c r="AD17" s="127"/>
      <c r="AE17" s="127"/>
      <c r="AF17" s="127"/>
    </row>
    <row r="18" spans="1:32" x14ac:dyDescent="0.25">
      <c r="A18" s="83" t="str">
        <f>'Table 13.3'!$S$1&amp;" ("&amp;'Table 13.3'!$T$2&amp;" to "&amp;'Table 13.3'!$Y$2&amp;")"</f>
        <v>Belyuen (2011-12 to 2016-17)</v>
      </c>
      <c r="B18" s="83"/>
      <c r="C18" s="83"/>
      <c r="D18" s="83"/>
      <c r="E18" s="83"/>
      <c r="F18" s="83"/>
      <c r="G18" s="83" t="str">
        <f>'Table 13.3'!$S$1&amp;" ("&amp;'Table 13.3'!$T$2&amp;" to "&amp;'Table 13.3'!$Y$2&amp;")"</f>
        <v>Belyuen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7" t="s">
        <v>74</v>
      </c>
      <c r="T18" s="127"/>
      <c r="U18" s="127"/>
      <c r="V18" s="127"/>
      <c r="W18" s="127"/>
      <c r="X18" s="127"/>
      <c r="Y18" s="127">
        <v>0</v>
      </c>
      <c r="Z18" s="127"/>
      <c r="AA18" s="130">
        <f t="shared" si="2"/>
        <v>0</v>
      </c>
      <c r="AB18" s="127"/>
      <c r="AC18" s="127"/>
      <c r="AD18" s="127"/>
      <c r="AE18" s="127"/>
      <c r="AF18" s="127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75</v>
      </c>
      <c r="T19" s="127"/>
      <c r="U19" s="127"/>
      <c r="V19" s="127"/>
      <c r="W19" s="127"/>
      <c r="X19" s="127"/>
      <c r="Y19" s="127">
        <v>4</v>
      </c>
      <c r="Z19" s="127"/>
      <c r="AA19" s="130">
        <f t="shared" si="2"/>
        <v>0.13793103448275862</v>
      </c>
      <c r="AB19" s="127"/>
      <c r="AC19" s="127"/>
      <c r="AD19" s="127"/>
      <c r="AE19" s="127"/>
      <c r="AF19" s="127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76</v>
      </c>
      <c r="T20" s="127"/>
      <c r="U20" s="127"/>
      <c r="V20" s="127"/>
      <c r="W20" s="127"/>
      <c r="X20" s="127"/>
      <c r="Y20" s="127">
        <v>0</v>
      </c>
      <c r="Z20" s="127"/>
      <c r="AA20" s="130">
        <f t="shared" si="2"/>
        <v>0</v>
      </c>
      <c r="AB20" s="127"/>
      <c r="AC20" s="127"/>
      <c r="AD20" s="127"/>
      <c r="AE20" s="127"/>
      <c r="AF20" s="127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77</v>
      </c>
      <c r="T21" s="127"/>
      <c r="U21" s="127"/>
      <c r="V21" s="127"/>
      <c r="W21" s="127"/>
      <c r="X21" s="127"/>
      <c r="Y21" s="127">
        <v>0</v>
      </c>
      <c r="Z21" s="127"/>
      <c r="AA21" s="130">
        <f t="shared" si="2"/>
        <v>0</v>
      </c>
      <c r="AB21" s="127"/>
      <c r="AC21" s="127"/>
      <c r="AD21" s="127"/>
      <c r="AE21" s="127"/>
      <c r="AF21" s="127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78</v>
      </c>
      <c r="T22" s="127"/>
      <c r="U22" s="127"/>
      <c r="V22" s="127"/>
      <c r="W22" s="127"/>
      <c r="X22" s="127"/>
      <c r="Y22" s="127">
        <v>0</v>
      </c>
      <c r="Z22" s="127"/>
      <c r="AA22" s="130">
        <f t="shared" si="2"/>
        <v>0</v>
      </c>
      <c r="AB22" s="127"/>
      <c r="AC22" s="127"/>
      <c r="AD22" s="127"/>
      <c r="AE22" s="127"/>
      <c r="AF22" s="127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79</v>
      </c>
      <c r="T23" s="127"/>
      <c r="U23" s="127"/>
      <c r="V23" s="127"/>
      <c r="W23" s="127"/>
      <c r="X23" s="127"/>
      <c r="Y23" s="127">
        <v>0</v>
      </c>
      <c r="Z23" s="127"/>
      <c r="AA23" s="130">
        <f t="shared" si="2"/>
        <v>0</v>
      </c>
      <c r="AB23" s="127"/>
      <c r="AC23" s="127"/>
      <c r="AD23" s="127"/>
      <c r="AE23" s="127"/>
      <c r="AF23" s="127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80</v>
      </c>
      <c r="T24" s="127"/>
      <c r="U24" s="127"/>
      <c r="V24" s="127"/>
      <c r="W24" s="127"/>
      <c r="X24" s="127"/>
      <c r="Y24" s="127">
        <v>0</v>
      </c>
      <c r="Z24" s="127"/>
      <c r="AA24" s="130">
        <f t="shared" si="2"/>
        <v>0</v>
      </c>
      <c r="AB24" s="127"/>
      <c r="AC24" s="127"/>
      <c r="AD24" s="127"/>
      <c r="AE24" s="127"/>
      <c r="AF24" s="127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81</v>
      </c>
      <c r="T25" s="127"/>
      <c r="U25" s="127"/>
      <c r="V25" s="127"/>
      <c r="W25" s="127"/>
      <c r="X25" s="127"/>
      <c r="Y25" s="127">
        <v>0</v>
      </c>
      <c r="Z25" s="127"/>
      <c r="AA25" s="130">
        <f t="shared" si="2"/>
        <v>0</v>
      </c>
      <c r="AB25" s="127"/>
      <c r="AC25" s="127"/>
      <c r="AD25" s="127"/>
      <c r="AE25" s="127"/>
      <c r="AF25" s="127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82</v>
      </c>
      <c r="T26" s="127"/>
      <c r="U26" s="127"/>
      <c r="V26" s="127"/>
      <c r="W26" s="127"/>
      <c r="X26" s="127"/>
      <c r="Y26" s="127">
        <v>0</v>
      </c>
      <c r="Z26" s="127"/>
      <c r="AA26" s="130">
        <f t="shared" si="2"/>
        <v>0</v>
      </c>
      <c r="AB26" s="127"/>
      <c r="AC26" s="127"/>
      <c r="AD26" s="127"/>
      <c r="AE26" s="127"/>
      <c r="AF26" s="127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83</v>
      </c>
      <c r="T27" s="127"/>
      <c r="U27" s="127"/>
      <c r="V27" s="127"/>
      <c r="W27" s="127"/>
      <c r="X27" s="127"/>
      <c r="Y27" s="127">
        <v>0</v>
      </c>
      <c r="Z27" s="127"/>
      <c r="AA27" s="130">
        <f t="shared" si="2"/>
        <v>0</v>
      </c>
      <c r="AB27" s="127"/>
      <c r="AC27" s="127"/>
      <c r="AD27" s="127"/>
      <c r="AE27" s="127"/>
      <c r="AF27" s="127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84</v>
      </c>
      <c r="T28" s="127"/>
      <c r="U28" s="127"/>
      <c r="V28" s="127"/>
      <c r="W28" s="127"/>
      <c r="X28" s="127"/>
      <c r="Y28" s="127">
        <v>0</v>
      </c>
      <c r="Z28" s="127"/>
      <c r="AA28" s="130">
        <f t="shared" si="2"/>
        <v>0</v>
      </c>
      <c r="AB28" s="127"/>
      <c r="AC28" s="127"/>
      <c r="AD28" s="127"/>
      <c r="AE28" s="127"/>
      <c r="AF28" s="127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85</v>
      </c>
      <c r="T29" s="127"/>
      <c r="U29" s="127"/>
      <c r="V29" s="127"/>
      <c r="W29" s="127"/>
      <c r="X29" s="127"/>
      <c r="Y29" s="127">
        <v>11</v>
      </c>
      <c r="Z29" s="127"/>
      <c r="AA29" s="130">
        <f t="shared" si="2"/>
        <v>0.37931034482758619</v>
      </c>
      <c r="AB29" s="127"/>
      <c r="AC29" s="127"/>
      <c r="AD29" s="127"/>
      <c r="AE29" s="127"/>
      <c r="AF29" s="127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86</v>
      </c>
      <c r="T30" s="127"/>
      <c r="U30" s="127"/>
      <c r="V30" s="127"/>
      <c r="W30" s="127"/>
      <c r="X30" s="127"/>
      <c r="Y30" s="127">
        <v>4</v>
      </c>
      <c r="Z30" s="127"/>
      <c r="AA30" s="130">
        <f t="shared" si="2"/>
        <v>0.13793103448275862</v>
      </c>
      <c r="AB30" s="127"/>
      <c r="AC30" s="127"/>
      <c r="AD30" s="127"/>
      <c r="AE30" s="127"/>
      <c r="AF30" s="127"/>
    </row>
    <row r="31" spans="1:32" ht="15.75" customHeight="1" x14ac:dyDescent="0.25">
      <c r="A31" s="83" t="str">
        <f>"Distribution of employee jobs per industry "&amp;"("&amp;'Table 13.3'!Y2&amp;")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7" t="s">
        <v>87</v>
      </c>
      <c r="T31" s="127"/>
      <c r="U31" s="127"/>
      <c r="V31" s="127"/>
      <c r="W31" s="127"/>
      <c r="X31" s="127"/>
      <c r="Y31" s="127">
        <v>0</v>
      </c>
      <c r="Z31" s="127"/>
      <c r="AA31" s="130">
        <f t="shared" si="2"/>
        <v>0</v>
      </c>
      <c r="AB31" s="127"/>
      <c r="AC31" s="127"/>
      <c r="AD31" s="127"/>
      <c r="AE31" s="127"/>
      <c r="AF31" s="127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88</v>
      </c>
      <c r="T32" s="127"/>
      <c r="U32" s="127"/>
      <c r="V32" s="127"/>
      <c r="W32" s="127"/>
      <c r="X32" s="127"/>
      <c r="Y32" s="127">
        <v>0</v>
      </c>
      <c r="Z32" s="127"/>
      <c r="AA32" s="130">
        <f t="shared" si="2"/>
        <v>0</v>
      </c>
      <c r="AB32" s="127"/>
      <c r="AC32" s="127"/>
      <c r="AD32" s="127"/>
      <c r="AE32" s="127"/>
      <c r="AF32" s="127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89</v>
      </c>
      <c r="T33" s="127"/>
      <c r="U33" s="127"/>
      <c r="V33" s="127"/>
      <c r="W33" s="127"/>
      <c r="X33" s="127"/>
      <c r="Y33" s="127">
        <v>5</v>
      </c>
      <c r="Z33" s="127"/>
      <c r="AA33" s="130">
        <f t="shared" si="2"/>
        <v>0.17241379310344829</v>
      </c>
      <c r="AB33" s="127"/>
      <c r="AC33" s="127"/>
      <c r="AD33" s="127"/>
      <c r="AE33" s="127"/>
      <c r="AF33" s="127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7" t="s">
        <v>90</v>
      </c>
      <c r="T34" s="127"/>
      <c r="U34" s="127"/>
      <c r="V34" s="127"/>
      <c r="W34" s="127"/>
      <c r="X34" s="127"/>
      <c r="Y34" s="127">
        <v>29</v>
      </c>
      <c r="Z34" s="127"/>
      <c r="AA34" s="131">
        <f t="shared" si="2"/>
        <v>1</v>
      </c>
      <c r="AB34" s="127"/>
      <c r="AC34" s="127"/>
      <c r="AD34" s="127"/>
      <c r="AE34" s="127"/>
      <c r="AF34" s="127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7" t="s">
        <v>102</v>
      </c>
      <c r="T36" s="127"/>
      <c r="U36" s="127"/>
      <c r="V36" s="127"/>
      <c r="W36" s="127"/>
      <c r="X36" s="127"/>
      <c r="Y36" s="127"/>
      <c r="Z36" s="127"/>
      <c r="AA36" s="127" t="s">
        <v>27</v>
      </c>
      <c r="AB36" s="127"/>
      <c r="AC36" s="127" t="s">
        <v>28</v>
      </c>
      <c r="AD36" s="127"/>
      <c r="AE36" s="127" t="s">
        <v>29</v>
      </c>
      <c r="AF36" s="127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7" t="s">
        <v>12</v>
      </c>
      <c r="T37" s="127">
        <v>10</v>
      </c>
      <c r="U37" s="127">
        <v>11</v>
      </c>
      <c r="V37" s="127">
        <v>7</v>
      </c>
      <c r="W37" s="127">
        <v>8</v>
      </c>
      <c r="X37" s="127">
        <v>13</v>
      </c>
      <c r="Y37" s="127">
        <v>11</v>
      </c>
      <c r="Z37" s="127"/>
      <c r="AA37" s="127" t="str">
        <f>TEXT(Y37,"###,###")</f>
        <v>11</v>
      </c>
      <c r="AB37" s="127"/>
      <c r="AC37" s="127">
        <f>Y37/X37-1</f>
        <v>-0.15384615384615385</v>
      </c>
      <c r="AD37" s="127"/>
      <c r="AE37" s="127">
        <f>Y37/T37-1</f>
        <v>0.10000000000000009</v>
      </c>
      <c r="AF37" s="127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7" t="s">
        <v>13</v>
      </c>
      <c r="T38" s="127">
        <v>0</v>
      </c>
      <c r="U38" s="127">
        <v>0</v>
      </c>
      <c r="V38" s="127">
        <v>0</v>
      </c>
      <c r="W38" s="127">
        <v>0</v>
      </c>
      <c r="X38" s="127">
        <v>0</v>
      </c>
      <c r="Y38" s="127">
        <v>10</v>
      </c>
      <c r="Z38" s="127"/>
      <c r="AA38" s="127" t="str">
        <f>TEXT(Y38,"###,###")</f>
        <v>10</v>
      </c>
      <c r="AB38" s="127"/>
      <c r="AC38" s="127" t="e">
        <f>Y38/X38-1</f>
        <v>#DIV/0!</v>
      </c>
      <c r="AD38" s="127"/>
      <c r="AE38" s="127" t="e">
        <f>Y38/T38-1</f>
        <v>#DIV/0!</v>
      </c>
      <c r="AF38" s="127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7" t="s">
        <v>14</v>
      </c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7" t="s">
        <v>36</v>
      </c>
      <c r="T40" s="127">
        <v>10</v>
      </c>
      <c r="U40" s="127">
        <v>11</v>
      </c>
      <c r="V40" s="127">
        <v>7</v>
      </c>
      <c r="W40" s="127">
        <v>8</v>
      </c>
      <c r="X40" s="127">
        <v>13</v>
      </c>
      <c r="Y40" s="127">
        <v>21</v>
      </c>
      <c r="Z40" s="127"/>
      <c r="AA40" s="127"/>
      <c r="AB40" s="127"/>
      <c r="AC40" s="127" t="s">
        <v>35</v>
      </c>
      <c r="AD40" s="127"/>
      <c r="AE40" s="127" t="s">
        <v>27</v>
      </c>
      <c r="AF40" s="127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7"/>
      <c r="T41" s="127"/>
      <c r="U41" s="127"/>
      <c r="V41" s="127"/>
      <c r="W41" s="127"/>
      <c r="X41" s="127"/>
      <c r="Y41" s="127"/>
      <c r="Z41" s="127"/>
      <c r="AA41" s="127" t="s">
        <v>127</v>
      </c>
      <c r="AB41" s="127"/>
      <c r="AC41" s="127">
        <f>Y37/($Y$37+$Y$38)*100</f>
        <v>52.380952380952387</v>
      </c>
      <c r="AD41" s="127"/>
      <c r="AE41" s="127"/>
      <c r="AF41" s="127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7" t="s">
        <v>37</v>
      </c>
      <c r="T42" s="127"/>
      <c r="U42" s="127"/>
      <c r="V42" s="127"/>
      <c r="W42" s="127"/>
      <c r="X42" s="127"/>
      <c r="Y42" s="127"/>
      <c r="Z42" s="127"/>
      <c r="AA42" s="127" t="s">
        <v>128</v>
      </c>
      <c r="AB42" s="127"/>
      <c r="AC42" s="127">
        <f>Y38/($Y$37+$Y$38)*100</f>
        <v>47.619047619047613</v>
      </c>
      <c r="AD42" s="127"/>
      <c r="AE42" s="127"/>
      <c r="AF42" s="127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7" t="s">
        <v>38</v>
      </c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39</v>
      </c>
      <c r="T44" s="127"/>
      <c r="U44" s="127">
        <v>0</v>
      </c>
      <c r="V44" s="127">
        <v>0</v>
      </c>
      <c r="W44" s="127">
        <v>0</v>
      </c>
      <c r="X44" s="129">
        <v>0</v>
      </c>
      <c r="Y44" s="129">
        <v>0</v>
      </c>
      <c r="Z44" s="127"/>
      <c r="AA44" s="127"/>
      <c r="AB44" s="127"/>
      <c r="AC44" s="127"/>
      <c r="AD44" s="127"/>
      <c r="AE44" s="127"/>
      <c r="AF44" s="127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40</v>
      </c>
      <c r="T45" s="127"/>
      <c r="U45" s="127">
        <v>0</v>
      </c>
      <c r="V45" s="127">
        <v>0</v>
      </c>
      <c r="W45" s="127">
        <v>0</v>
      </c>
      <c r="X45" s="129">
        <v>0</v>
      </c>
      <c r="Y45" s="129">
        <v>0</v>
      </c>
      <c r="Z45" s="127"/>
      <c r="AA45" s="127"/>
      <c r="AB45" s="127"/>
      <c r="AC45" s="127"/>
      <c r="AD45" s="127"/>
      <c r="AE45" s="127"/>
      <c r="AF45" s="127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41</v>
      </c>
      <c r="T46" s="127"/>
      <c r="U46" s="127">
        <v>0</v>
      </c>
      <c r="V46" s="127">
        <v>0</v>
      </c>
      <c r="W46" s="127">
        <v>0</v>
      </c>
      <c r="X46" s="129">
        <v>0</v>
      </c>
      <c r="Y46" s="129">
        <v>0</v>
      </c>
      <c r="Z46" s="127"/>
      <c r="AA46" s="127"/>
      <c r="AB46" s="127"/>
      <c r="AC46" s="127"/>
      <c r="AD46" s="127"/>
      <c r="AE46" s="127"/>
      <c r="AF46" s="127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42</v>
      </c>
      <c r="T47" s="127"/>
      <c r="U47" s="127">
        <v>0</v>
      </c>
      <c r="V47" s="127">
        <v>0</v>
      </c>
      <c r="W47" s="127">
        <v>0</v>
      </c>
      <c r="X47" s="129">
        <v>0</v>
      </c>
      <c r="Y47" s="129">
        <v>0</v>
      </c>
      <c r="Z47" s="127"/>
      <c r="AA47" s="127"/>
      <c r="AB47" s="127"/>
      <c r="AC47" s="127"/>
      <c r="AD47" s="127"/>
      <c r="AE47" s="127"/>
      <c r="AF47" s="127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7" t="s">
        <v>43</v>
      </c>
      <c r="T48" s="127"/>
      <c r="U48" s="127">
        <v>0</v>
      </c>
      <c r="V48" s="127">
        <v>0</v>
      </c>
      <c r="W48" s="127">
        <v>0</v>
      </c>
      <c r="X48" s="129">
        <v>0</v>
      </c>
      <c r="Y48" s="129">
        <v>0</v>
      </c>
      <c r="Z48" s="127"/>
      <c r="AA48" s="127"/>
      <c r="AB48" s="127"/>
      <c r="AC48" s="127"/>
      <c r="AD48" s="127"/>
      <c r="AE48" s="127"/>
      <c r="AF48" s="127"/>
    </row>
    <row r="49" spans="1:32" ht="15" customHeight="1" x14ac:dyDescent="0.25">
      <c r="A49" s="90" t="str">
        <f>"Number of jobs by age and sex of job holders in "&amp;'Table 13.3'!S1&amp;" ("&amp;'Table 13.3'!Y2&amp;") *"</f>
        <v>Number of jobs by age and sex of job holders in Belyuen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7" t="s">
        <v>44</v>
      </c>
      <c r="T49" s="127"/>
      <c r="U49" s="127">
        <v>0</v>
      </c>
      <c r="V49" s="127">
        <v>0</v>
      </c>
      <c r="W49" s="127">
        <v>0</v>
      </c>
      <c r="X49" s="129">
        <v>0</v>
      </c>
      <c r="Y49" s="129">
        <v>4</v>
      </c>
      <c r="Z49" s="127"/>
      <c r="AA49" s="127"/>
      <c r="AB49" s="127"/>
      <c r="AC49" s="127"/>
      <c r="AD49" s="127"/>
      <c r="AE49" s="127"/>
      <c r="AF49" s="127"/>
    </row>
    <row r="50" spans="1:32" ht="15" customHeight="1" x14ac:dyDescent="0.25">
      <c r="A50" s="5"/>
      <c r="S50" s="127" t="s">
        <v>45</v>
      </c>
      <c r="T50" s="127"/>
      <c r="U50" s="127">
        <v>0</v>
      </c>
      <c r="V50" s="127">
        <v>0</v>
      </c>
      <c r="W50" s="127">
        <v>0</v>
      </c>
      <c r="X50" s="129">
        <v>0</v>
      </c>
      <c r="Y50" s="129">
        <v>3</v>
      </c>
      <c r="Z50" s="127"/>
      <c r="AA50" s="127"/>
      <c r="AB50" s="127"/>
      <c r="AC50" s="127"/>
      <c r="AD50" s="127"/>
      <c r="AE50" s="127"/>
      <c r="AF50" s="127"/>
    </row>
    <row r="51" spans="1:32" ht="15" customHeight="1" x14ac:dyDescent="0.25">
      <c r="S51" s="127" t="s">
        <v>46</v>
      </c>
      <c r="T51" s="127"/>
      <c r="U51" s="127">
        <v>0</v>
      </c>
      <c r="V51" s="127">
        <v>0</v>
      </c>
      <c r="W51" s="127">
        <v>0</v>
      </c>
      <c r="X51" s="129">
        <v>0</v>
      </c>
      <c r="Y51" s="129">
        <v>0</v>
      </c>
      <c r="Z51" s="127"/>
      <c r="AA51" s="127"/>
      <c r="AB51" s="127"/>
      <c r="AC51" s="127"/>
      <c r="AD51" s="127"/>
      <c r="AE51" s="127"/>
      <c r="AF51" s="127"/>
    </row>
    <row r="52" spans="1:32" ht="15" customHeight="1" x14ac:dyDescent="0.25">
      <c r="A52" s="3"/>
      <c r="B52" s="3"/>
      <c r="C52" s="3"/>
      <c r="D52" s="4"/>
      <c r="E52" s="8"/>
      <c r="S52" s="127" t="s">
        <v>47</v>
      </c>
      <c r="T52" s="127"/>
      <c r="U52" s="127">
        <v>0</v>
      </c>
      <c r="V52" s="127">
        <v>0</v>
      </c>
      <c r="W52" s="127">
        <v>0</v>
      </c>
      <c r="X52" s="129">
        <v>0</v>
      </c>
      <c r="Y52" s="129">
        <v>0</v>
      </c>
      <c r="Z52" s="127"/>
      <c r="AA52" s="127"/>
      <c r="AB52" s="127"/>
      <c r="AC52" s="127"/>
      <c r="AD52" s="127"/>
      <c r="AE52" s="127"/>
      <c r="AF52" s="127"/>
    </row>
    <row r="53" spans="1:32" ht="15" customHeight="1" x14ac:dyDescent="0.25">
      <c r="A53" s="3"/>
      <c r="B53" s="3"/>
      <c r="C53" s="3"/>
      <c r="D53" s="4"/>
      <c r="E53" s="8"/>
      <c r="S53" s="127" t="s">
        <v>48</v>
      </c>
      <c r="T53" s="127"/>
      <c r="U53" s="127">
        <v>0</v>
      </c>
      <c r="V53" s="127">
        <v>0</v>
      </c>
      <c r="W53" s="127">
        <v>0</v>
      </c>
      <c r="X53" s="129">
        <v>0</v>
      </c>
      <c r="Y53" s="129">
        <v>4</v>
      </c>
      <c r="Z53" s="127"/>
      <c r="AA53" s="127"/>
      <c r="AB53" s="127"/>
      <c r="AC53" s="127"/>
      <c r="AD53" s="127"/>
      <c r="AE53" s="127"/>
      <c r="AF53" s="127"/>
    </row>
    <row r="54" spans="1:32" ht="15" customHeight="1" x14ac:dyDescent="0.25">
      <c r="A54" s="3"/>
      <c r="B54" s="3"/>
      <c r="C54" s="3"/>
      <c r="D54" s="4"/>
      <c r="E54" s="8"/>
      <c r="S54" s="127" t="s">
        <v>49</v>
      </c>
      <c r="T54" s="127"/>
      <c r="U54" s="127">
        <v>0</v>
      </c>
      <c r="V54" s="127">
        <v>0</v>
      </c>
      <c r="W54" s="127">
        <v>0</v>
      </c>
      <c r="X54" s="129">
        <v>0</v>
      </c>
      <c r="Y54" s="129">
        <v>0</v>
      </c>
      <c r="Z54" s="127"/>
      <c r="AA54" s="127"/>
      <c r="AB54" s="127"/>
      <c r="AC54" s="127"/>
      <c r="AD54" s="127"/>
      <c r="AE54" s="127"/>
      <c r="AF54" s="127"/>
    </row>
    <row r="55" spans="1:32" ht="15" customHeight="1" x14ac:dyDescent="0.25">
      <c r="A55" s="1"/>
      <c r="B55" s="1"/>
      <c r="C55" s="1"/>
      <c r="D55" s="1"/>
      <c r="E55" s="1"/>
      <c r="S55" s="127" t="s">
        <v>50</v>
      </c>
      <c r="T55" s="127"/>
      <c r="U55" s="127">
        <v>0</v>
      </c>
      <c r="V55" s="127">
        <v>0</v>
      </c>
      <c r="W55" s="127">
        <v>0</v>
      </c>
      <c r="X55" s="129">
        <v>0</v>
      </c>
      <c r="Y55" s="129">
        <v>0</v>
      </c>
      <c r="Z55" s="127"/>
      <c r="AA55" s="127"/>
      <c r="AB55" s="127"/>
      <c r="AC55" s="127"/>
      <c r="AD55" s="127"/>
      <c r="AE55" s="127"/>
      <c r="AF55" s="127"/>
    </row>
    <row r="56" spans="1:32" ht="15" customHeight="1" x14ac:dyDescent="0.25">
      <c r="A56" s="9"/>
      <c r="B56" s="3"/>
      <c r="C56" s="3"/>
      <c r="D56" s="3"/>
      <c r="E56" s="3"/>
      <c r="S56" s="127" t="s">
        <v>51</v>
      </c>
      <c r="T56" s="127"/>
      <c r="U56" s="127">
        <v>0</v>
      </c>
      <c r="V56" s="127">
        <v>0</v>
      </c>
      <c r="W56" s="127">
        <v>0</v>
      </c>
      <c r="X56" s="129">
        <v>0</v>
      </c>
      <c r="Y56" s="129">
        <v>0</v>
      </c>
      <c r="Z56" s="127"/>
      <c r="AA56" s="127"/>
      <c r="AB56" s="127"/>
      <c r="AC56" s="127"/>
      <c r="AD56" s="127"/>
      <c r="AE56" s="127"/>
      <c r="AF56" s="127"/>
    </row>
    <row r="57" spans="1:32" ht="15" customHeight="1" x14ac:dyDescent="0.25">
      <c r="A57" s="3"/>
      <c r="B57" s="3"/>
      <c r="C57" s="3"/>
      <c r="D57" s="3"/>
      <c r="E57" s="3"/>
      <c r="S57" s="127" t="s">
        <v>52</v>
      </c>
      <c r="T57" s="127"/>
      <c r="U57" s="127">
        <v>0</v>
      </c>
      <c r="V57" s="127">
        <v>0</v>
      </c>
      <c r="W57" s="127">
        <v>0</v>
      </c>
      <c r="X57" s="129">
        <v>0</v>
      </c>
      <c r="Y57" s="129">
        <v>0</v>
      </c>
      <c r="Z57" s="127"/>
      <c r="AA57" s="127"/>
      <c r="AB57" s="127"/>
      <c r="AC57" s="127"/>
      <c r="AD57" s="127"/>
      <c r="AE57" s="127"/>
      <c r="AF57" s="127"/>
    </row>
    <row r="58" spans="1:32" ht="15" customHeight="1" x14ac:dyDescent="0.25">
      <c r="A58" s="3"/>
      <c r="B58" s="3"/>
      <c r="C58" s="3"/>
      <c r="D58" s="10"/>
      <c r="E58" s="8"/>
      <c r="S58" s="127" t="s">
        <v>53</v>
      </c>
      <c r="T58" s="127"/>
      <c r="U58" s="127">
        <v>0</v>
      </c>
      <c r="V58" s="127">
        <v>0</v>
      </c>
      <c r="W58" s="127">
        <v>0</v>
      </c>
      <c r="X58" s="129">
        <v>0</v>
      </c>
      <c r="Y58" s="129">
        <v>0</v>
      </c>
      <c r="Z58" s="127"/>
      <c r="AA58" s="127"/>
      <c r="AB58" s="127"/>
      <c r="AC58" s="127"/>
      <c r="AD58" s="127"/>
      <c r="AE58" s="127"/>
      <c r="AF58" s="127"/>
    </row>
    <row r="59" spans="1:32" ht="15" customHeight="1" x14ac:dyDescent="0.25">
      <c r="A59" s="3"/>
      <c r="B59" s="3"/>
      <c r="C59" s="3"/>
      <c r="D59" s="10"/>
      <c r="E59" s="8"/>
      <c r="S59" s="127" t="s">
        <v>54</v>
      </c>
      <c r="T59" s="127"/>
      <c r="U59" s="127">
        <v>0</v>
      </c>
      <c r="V59" s="127">
        <v>0</v>
      </c>
      <c r="W59" s="127">
        <v>0</v>
      </c>
      <c r="X59" s="129">
        <v>0</v>
      </c>
      <c r="Y59" s="129">
        <v>0</v>
      </c>
      <c r="Z59" s="127"/>
      <c r="AA59" s="127"/>
      <c r="AB59" s="127"/>
      <c r="AC59" s="127"/>
      <c r="AD59" s="127"/>
      <c r="AE59" s="127"/>
      <c r="AF59" s="127"/>
    </row>
    <row r="60" spans="1:32" ht="15" customHeight="1" x14ac:dyDescent="0.25">
      <c r="A60" s="3"/>
      <c r="B60" s="3"/>
      <c r="C60" s="3"/>
      <c r="D60" s="10"/>
      <c r="E60" s="8"/>
      <c r="S60" s="127" t="s">
        <v>55</v>
      </c>
      <c r="T60" s="127"/>
      <c r="U60" s="127">
        <v>0</v>
      </c>
      <c r="V60" s="127">
        <v>0</v>
      </c>
      <c r="W60" s="127">
        <v>0</v>
      </c>
      <c r="X60" s="129">
        <v>0</v>
      </c>
      <c r="Y60" s="129">
        <v>0</v>
      </c>
      <c r="Z60" s="127"/>
      <c r="AA60" s="127"/>
      <c r="AB60" s="127"/>
      <c r="AC60" s="127"/>
      <c r="AD60" s="127"/>
      <c r="AE60" s="127"/>
      <c r="AF60" s="127"/>
    </row>
    <row r="61" spans="1:32" ht="15" customHeight="1" x14ac:dyDescent="0.25">
      <c r="S61" s="127" t="s">
        <v>56</v>
      </c>
      <c r="T61" s="127"/>
      <c r="U61" s="127">
        <v>0</v>
      </c>
      <c r="V61" s="127">
        <v>0</v>
      </c>
      <c r="W61" s="127">
        <v>0</v>
      </c>
      <c r="X61" s="129">
        <v>9</v>
      </c>
      <c r="Y61" s="129">
        <v>12</v>
      </c>
      <c r="Z61" s="127"/>
      <c r="AA61" s="127"/>
      <c r="AB61" s="127"/>
      <c r="AC61" s="127"/>
      <c r="AD61" s="127"/>
      <c r="AE61" s="127"/>
      <c r="AF61" s="127"/>
    </row>
    <row r="62" spans="1:32" x14ac:dyDescent="0.25">
      <c r="S62" s="127" t="s">
        <v>57</v>
      </c>
      <c r="T62" s="127"/>
      <c r="U62" s="127"/>
      <c r="V62" s="127"/>
      <c r="W62" s="127"/>
      <c r="X62" s="129"/>
      <c r="Y62" s="129"/>
      <c r="Z62" s="127"/>
      <c r="AA62" s="127"/>
      <c r="AB62" s="127"/>
      <c r="AC62" s="127"/>
      <c r="AD62" s="127"/>
      <c r="AE62" s="127"/>
      <c r="AF62" s="127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7" t="s">
        <v>39</v>
      </c>
      <c r="T63" s="127"/>
      <c r="U63" s="127">
        <v>0</v>
      </c>
      <c r="V63" s="127">
        <v>0</v>
      </c>
      <c r="W63" s="127">
        <v>0</v>
      </c>
      <c r="X63" s="129">
        <v>0</v>
      </c>
      <c r="Y63" s="129">
        <v>0</v>
      </c>
      <c r="Z63" s="127"/>
      <c r="AA63" s="127"/>
      <c r="AB63" s="127"/>
      <c r="AC63" s="127"/>
      <c r="AD63" s="127"/>
      <c r="AE63" s="127"/>
      <c r="AF63" s="127"/>
    </row>
    <row r="64" spans="1:32" ht="15.75" customHeight="1" x14ac:dyDescent="0.25">
      <c r="A64" s="90" t="str">
        <f>"Number of employed persons per occupation of main job by sex in "&amp;'Table 13.3'!S1&amp;" ("&amp;'Table 13.3'!Y2&amp;") *"</f>
        <v>Number of employed persons per occupation of main job by sex in Belyuen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7" t="s">
        <v>40</v>
      </c>
      <c r="T64" s="127"/>
      <c r="U64" s="127">
        <v>0</v>
      </c>
      <c r="V64" s="127">
        <v>0</v>
      </c>
      <c r="W64" s="127">
        <v>0</v>
      </c>
      <c r="X64" s="129">
        <v>0</v>
      </c>
      <c r="Y64" s="129">
        <v>0</v>
      </c>
      <c r="Z64" s="127"/>
      <c r="AA64" s="127"/>
      <c r="AB64" s="127"/>
      <c r="AC64" s="127"/>
      <c r="AD64" s="127"/>
      <c r="AE64" s="127"/>
      <c r="AF64" s="127"/>
    </row>
    <row r="65" spans="19:32" x14ac:dyDescent="0.25">
      <c r="S65" s="127" t="s">
        <v>41</v>
      </c>
      <c r="T65" s="127"/>
      <c r="U65" s="127">
        <v>0</v>
      </c>
      <c r="V65" s="127">
        <v>0</v>
      </c>
      <c r="W65" s="127">
        <v>0</v>
      </c>
      <c r="X65" s="129">
        <v>0</v>
      </c>
      <c r="Y65" s="129">
        <v>0</v>
      </c>
      <c r="Z65" s="127"/>
      <c r="AA65" s="127"/>
      <c r="AB65" s="127"/>
      <c r="AC65" s="127"/>
      <c r="AD65" s="127"/>
      <c r="AE65" s="127"/>
      <c r="AF65" s="127"/>
    </row>
    <row r="66" spans="19:32" x14ac:dyDescent="0.25">
      <c r="S66" s="127" t="s">
        <v>42</v>
      </c>
      <c r="T66" s="127"/>
      <c r="U66" s="127">
        <v>0</v>
      </c>
      <c r="V66" s="127">
        <v>0</v>
      </c>
      <c r="W66" s="127">
        <v>0</v>
      </c>
      <c r="X66" s="129">
        <v>0</v>
      </c>
      <c r="Y66" s="129">
        <v>0</v>
      </c>
      <c r="Z66" s="127"/>
      <c r="AA66" s="127"/>
      <c r="AB66" s="127"/>
      <c r="AC66" s="127"/>
      <c r="AD66" s="127"/>
      <c r="AE66" s="127"/>
      <c r="AF66" s="127"/>
    </row>
    <row r="67" spans="19:32" x14ac:dyDescent="0.25">
      <c r="S67" s="127" t="s">
        <v>43</v>
      </c>
      <c r="T67" s="127"/>
      <c r="U67" s="127">
        <v>0</v>
      </c>
      <c r="V67" s="127">
        <v>0</v>
      </c>
      <c r="W67" s="127">
        <v>0</v>
      </c>
      <c r="X67" s="129">
        <v>0</v>
      </c>
      <c r="Y67" s="129">
        <v>3</v>
      </c>
      <c r="Z67" s="127"/>
      <c r="AA67" s="127"/>
      <c r="AB67" s="127"/>
      <c r="AC67" s="127"/>
      <c r="AD67" s="127"/>
      <c r="AE67" s="127"/>
      <c r="AF67" s="127"/>
    </row>
    <row r="68" spans="19:32" x14ac:dyDescent="0.25">
      <c r="S68" s="127" t="s">
        <v>44</v>
      </c>
      <c r="T68" s="127"/>
      <c r="U68" s="127">
        <v>0</v>
      </c>
      <c r="V68" s="127">
        <v>0</v>
      </c>
      <c r="W68" s="127">
        <v>0</v>
      </c>
      <c r="X68" s="129">
        <v>0</v>
      </c>
      <c r="Y68" s="129">
        <v>0</v>
      </c>
      <c r="Z68" s="127"/>
      <c r="AA68" s="127"/>
      <c r="AB68" s="127"/>
      <c r="AC68" s="127"/>
      <c r="AD68" s="127"/>
      <c r="AE68" s="127"/>
      <c r="AF68" s="127"/>
    </row>
    <row r="69" spans="19:32" x14ac:dyDescent="0.25">
      <c r="S69" s="127" t="s">
        <v>45</v>
      </c>
      <c r="T69" s="127"/>
      <c r="U69" s="127">
        <v>0</v>
      </c>
      <c r="V69" s="127">
        <v>0</v>
      </c>
      <c r="W69" s="127">
        <v>0</v>
      </c>
      <c r="X69" s="129">
        <v>0</v>
      </c>
      <c r="Y69" s="129">
        <v>0</v>
      </c>
      <c r="Z69" s="127"/>
      <c r="AA69" s="127"/>
      <c r="AB69" s="127"/>
      <c r="AC69" s="127"/>
      <c r="AD69" s="127"/>
      <c r="AE69" s="127"/>
      <c r="AF69" s="127"/>
    </row>
    <row r="70" spans="19:32" x14ac:dyDescent="0.25">
      <c r="S70" s="127" t="s">
        <v>46</v>
      </c>
      <c r="T70" s="127"/>
      <c r="U70" s="127">
        <v>0</v>
      </c>
      <c r="V70" s="127">
        <v>0</v>
      </c>
      <c r="W70" s="127">
        <v>0</v>
      </c>
      <c r="X70" s="129">
        <v>0</v>
      </c>
      <c r="Y70" s="129">
        <v>0</v>
      </c>
      <c r="Z70" s="127"/>
      <c r="AA70" s="127"/>
      <c r="AB70" s="127"/>
      <c r="AC70" s="127"/>
      <c r="AD70" s="127"/>
      <c r="AE70" s="127"/>
      <c r="AF70" s="127"/>
    </row>
    <row r="71" spans="19:32" x14ac:dyDescent="0.25">
      <c r="S71" s="127" t="s">
        <v>47</v>
      </c>
      <c r="T71" s="127"/>
      <c r="U71" s="127">
        <v>0</v>
      </c>
      <c r="V71" s="127">
        <v>0</v>
      </c>
      <c r="W71" s="127">
        <v>0</v>
      </c>
      <c r="X71" s="129">
        <v>0</v>
      </c>
      <c r="Y71" s="129">
        <v>3</v>
      </c>
      <c r="Z71" s="127"/>
      <c r="AA71" s="127"/>
      <c r="AB71" s="127"/>
      <c r="AC71" s="127"/>
      <c r="AD71" s="127"/>
      <c r="AE71" s="127"/>
      <c r="AF71" s="127"/>
    </row>
    <row r="72" spans="19:32" x14ac:dyDescent="0.25">
      <c r="S72" s="127" t="s">
        <v>48</v>
      </c>
      <c r="T72" s="127"/>
      <c r="U72" s="127">
        <v>0</v>
      </c>
      <c r="V72" s="127">
        <v>0</v>
      </c>
      <c r="W72" s="127">
        <v>0</v>
      </c>
      <c r="X72" s="129">
        <v>0</v>
      </c>
      <c r="Y72" s="129">
        <v>3</v>
      </c>
      <c r="Z72" s="127"/>
      <c r="AA72" s="127"/>
      <c r="AB72" s="127"/>
      <c r="AC72" s="127"/>
      <c r="AD72" s="127"/>
      <c r="AE72" s="127"/>
      <c r="AF72" s="127"/>
    </row>
    <row r="73" spans="19:32" x14ac:dyDescent="0.25">
      <c r="S73" s="127" t="s">
        <v>49</v>
      </c>
      <c r="T73" s="127"/>
      <c r="U73" s="127">
        <v>0</v>
      </c>
      <c r="V73" s="127">
        <v>0</v>
      </c>
      <c r="W73" s="127">
        <v>0</v>
      </c>
      <c r="X73" s="129">
        <v>0</v>
      </c>
      <c r="Y73" s="129">
        <v>0</v>
      </c>
      <c r="Z73" s="127"/>
      <c r="AA73" s="127"/>
      <c r="AB73" s="127"/>
      <c r="AC73" s="127"/>
      <c r="AD73" s="127"/>
      <c r="AE73" s="127"/>
      <c r="AF73" s="127"/>
    </row>
    <row r="74" spans="19:32" x14ac:dyDescent="0.25">
      <c r="S74" s="127" t="s">
        <v>50</v>
      </c>
      <c r="T74" s="127"/>
      <c r="U74" s="127">
        <v>0</v>
      </c>
      <c r="V74" s="127">
        <v>0</v>
      </c>
      <c r="W74" s="127">
        <v>0</v>
      </c>
      <c r="X74" s="129">
        <v>0</v>
      </c>
      <c r="Y74" s="129">
        <v>0</v>
      </c>
      <c r="Z74" s="127"/>
      <c r="AA74" s="127"/>
      <c r="AB74" s="127"/>
      <c r="AC74" s="127"/>
      <c r="AD74" s="127"/>
      <c r="AE74" s="127"/>
      <c r="AF74" s="127"/>
    </row>
    <row r="75" spans="19:32" x14ac:dyDescent="0.25">
      <c r="S75" s="127" t="s">
        <v>51</v>
      </c>
      <c r="T75" s="127"/>
      <c r="U75" s="127">
        <v>0</v>
      </c>
      <c r="V75" s="127">
        <v>0</v>
      </c>
      <c r="W75" s="127">
        <v>0</v>
      </c>
      <c r="X75" s="129">
        <v>0</v>
      </c>
      <c r="Y75" s="129">
        <v>0</v>
      </c>
      <c r="Z75" s="127"/>
      <c r="AA75" s="127"/>
      <c r="AB75" s="127"/>
      <c r="AC75" s="127"/>
      <c r="AD75" s="127"/>
      <c r="AE75" s="127"/>
      <c r="AF75" s="127"/>
    </row>
    <row r="76" spans="19:32" x14ac:dyDescent="0.25">
      <c r="S76" s="127" t="s">
        <v>52</v>
      </c>
      <c r="T76" s="127"/>
      <c r="U76" s="127">
        <v>0</v>
      </c>
      <c r="V76" s="127">
        <v>0</v>
      </c>
      <c r="W76" s="127">
        <v>0</v>
      </c>
      <c r="X76" s="129">
        <v>0</v>
      </c>
      <c r="Y76" s="129">
        <v>0</v>
      </c>
      <c r="Z76" s="127"/>
      <c r="AA76" s="127"/>
      <c r="AB76" s="127"/>
      <c r="AC76" s="127"/>
      <c r="AD76" s="127"/>
      <c r="AE76" s="127"/>
      <c r="AF76" s="127"/>
    </row>
    <row r="77" spans="19:32" x14ac:dyDescent="0.25">
      <c r="S77" s="127" t="s">
        <v>53</v>
      </c>
      <c r="T77" s="127"/>
      <c r="U77" s="127">
        <v>0</v>
      </c>
      <c r="V77" s="127">
        <v>0</v>
      </c>
      <c r="W77" s="127">
        <v>0</v>
      </c>
      <c r="X77" s="129">
        <v>0</v>
      </c>
      <c r="Y77" s="129">
        <v>0</v>
      </c>
      <c r="Z77" s="127"/>
      <c r="AA77" s="127"/>
      <c r="AB77" s="127"/>
      <c r="AC77" s="127"/>
      <c r="AD77" s="127"/>
      <c r="AE77" s="127"/>
      <c r="AF77" s="127"/>
    </row>
    <row r="78" spans="19:32" x14ac:dyDescent="0.25">
      <c r="S78" s="127" t="s">
        <v>54</v>
      </c>
      <c r="T78" s="127"/>
      <c r="U78" s="127">
        <v>0</v>
      </c>
      <c r="V78" s="127">
        <v>0</v>
      </c>
      <c r="W78" s="127">
        <v>0</v>
      </c>
      <c r="X78" s="129">
        <v>0</v>
      </c>
      <c r="Y78" s="129">
        <v>0</v>
      </c>
      <c r="Z78" s="127"/>
      <c r="AA78" s="127"/>
      <c r="AB78" s="127"/>
      <c r="AC78" s="127"/>
      <c r="AD78" s="127"/>
      <c r="AE78" s="127"/>
      <c r="AF78" s="127"/>
    </row>
    <row r="79" spans="19:32" x14ac:dyDescent="0.25">
      <c r="S79" s="127" t="s">
        <v>55</v>
      </c>
      <c r="T79" s="127"/>
      <c r="U79" s="127">
        <v>0</v>
      </c>
      <c r="V79" s="127">
        <v>0</v>
      </c>
      <c r="W79" s="127">
        <v>0</v>
      </c>
      <c r="X79" s="129">
        <v>0</v>
      </c>
      <c r="Y79" s="129">
        <v>0</v>
      </c>
      <c r="Z79" s="127"/>
      <c r="AA79" s="127"/>
      <c r="AB79" s="127"/>
      <c r="AC79" s="127"/>
      <c r="AD79" s="127"/>
      <c r="AE79" s="127"/>
      <c r="AF79" s="127"/>
    </row>
    <row r="80" spans="19:32" x14ac:dyDescent="0.25">
      <c r="S80" s="127" t="s">
        <v>56</v>
      </c>
      <c r="T80" s="127"/>
      <c r="U80" s="127">
        <v>0</v>
      </c>
      <c r="V80" s="127">
        <v>0</v>
      </c>
      <c r="W80" s="127">
        <v>0</v>
      </c>
      <c r="X80" s="129">
        <v>11</v>
      </c>
      <c r="Y80" s="129">
        <v>17</v>
      </c>
      <c r="Z80" s="127"/>
      <c r="AA80" s="127"/>
      <c r="AB80" s="127"/>
      <c r="AC80" s="127"/>
      <c r="AD80" s="127"/>
      <c r="AE80" s="127"/>
      <c r="AF80" s="127"/>
    </row>
    <row r="81" spans="1:32" x14ac:dyDescent="0.25">
      <c r="S81" s="127" t="s">
        <v>58</v>
      </c>
      <c r="T81" s="127"/>
      <c r="U81" s="127"/>
      <c r="V81" s="127"/>
      <c r="W81" s="127"/>
      <c r="X81" s="129"/>
      <c r="Y81" s="129"/>
      <c r="Z81" s="127"/>
      <c r="AA81" s="127"/>
      <c r="AB81" s="127"/>
      <c r="AC81" s="127"/>
      <c r="AD81" s="127"/>
      <c r="AE81" s="127"/>
      <c r="AF81" s="127"/>
    </row>
    <row r="82" spans="1:32" ht="15.75" customHeight="1" x14ac:dyDescent="0.25">
      <c r="A82" s="93"/>
      <c r="B82" s="93"/>
      <c r="C82" s="120" t="str">
        <f>'Table 13.3'!S1</f>
        <v>Belyuen</v>
      </c>
      <c r="D82" s="120"/>
      <c r="E82" s="120"/>
      <c r="F82" s="120"/>
      <c r="G82" s="120"/>
      <c r="H82" s="94"/>
      <c r="I82" s="94"/>
      <c r="J82" s="121" t="str">
        <f>'State data for spotlight'!A1</f>
        <v>Northern Territory</v>
      </c>
      <c r="K82" s="121"/>
      <c r="L82" s="121"/>
      <c r="M82" s="121"/>
      <c r="N82" s="121"/>
      <c r="O82" s="121"/>
      <c r="S82" s="127" t="s">
        <v>38</v>
      </c>
      <c r="T82" s="127"/>
      <c r="U82" s="127"/>
      <c r="V82" s="127"/>
      <c r="W82" s="127"/>
      <c r="X82" s="129"/>
      <c r="Y82" s="129"/>
      <c r="Z82" s="127"/>
      <c r="AA82" s="127"/>
      <c r="AB82" s="127"/>
      <c r="AC82" s="127"/>
      <c r="AD82" s="127"/>
      <c r="AE82" s="127"/>
      <c r="AF82" s="127"/>
    </row>
    <row r="83" spans="1:32" ht="15" customHeight="1" x14ac:dyDescent="0.25">
      <c r="A83" s="93"/>
      <c r="B83" s="93"/>
      <c r="C83" s="95"/>
      <c r="D83" s="122" t="s">
        <v>2</v>
      </c>
      <c r="E83" s="122"/>
      <c r="F83" s="122" t="s">
        <v>2</v>
      </c>
      <c r="G83" s="122"/>
      <c r="H83" s="95"/>
      <c r="I83" s="95"/>
      <c r="J83" s="95"/>
      <c r="K83" s="95"/>
      <c r="L83" s="122" t="s">
        <v>2</v>
      </c>
      <c r="M83" s="122"/>
      <c r="N83" s="122" t="s">
        <v>2</v>
      </c>
      <c r="O83" s="122"/>
      <c r="S83" s="127" t="s">
        <v>59</v>
      </c>
      <c r="T83" s="127"/>
      <c r="U83" s="127">
        <v>0</v>
      </c>
      <c r="V83" s="127">
        <v>0</v>
      </c>
      <c r="W83" s="127">
        <v>0</v>
      </c>
      <c r="X83" s="129">
        <v>0</v>
      </c>
      <c r="Y83" s="129">
        <v>0</v>
      </c>
      <c r="Z83" s="127"/>
      <c r="AA83" s="127"/>
      <c r="AB83" s="127"/>
      <c r="AC83" s="127"/>
      <c r="AD83" s="127"/>
      <c r="AE83" s="127"/>
      <c r="AF83" s="127"/>
    </row>
    <row r="84" spans="1:32" ht="15" customHeight="1" x14ac:dyDescent="0.25">
      <c r="A84" s="93"/>
      <c r="B84" s="93"/>
      <c r="C84" s="113" t="s">
        <v>3</v>
      </c>
      <c r="D84" s="122" t="s">
        <v>4</v>
      </c>
      <c r="E84" s="122"/>
      <c r="F84" s="122" t="s">
        <v>114</v>
      </c>
      <c r="G84" s="122"/>
      <c r="H84" s="95"/>
      <c r="I84" s="95"/>
      <c r="J84" s="95"/>
      <c r="K84" s="113" t="s">
        <v>3</v>
      </c>
      <c r="L84" s="122" t="s">
        <v>4</v>
      </c>
      <c r="M84" s="122"/>
      <c r="N84" s="122" t="s">
        <v>114</v>
      </c>
      <c r="O84" s="122"/>
      <c r="S84" s="127" t="s">
        <v>60</v>
      </c>
      <c r="T84" s="127"/>
      <c r="U84" s="127">
        <v>0</v>
      </c>
      <c r="V84" s="127">
        <v>0</v>
      </c>
      <c r="W84" s="127">
        <v>0</v>
      </c>
      <c r="X84" s="129">
        <v>0</v>
      </c>
      <c r="Y84" s="129">
        <v>5</v>
      </c>
      <c r="Z84" s="127"/>
      <c r="AA84" s="127"/>
      <c r="AB84" s="127"/>
      <c r="AC84" s="127"/>
      <c r="AD84" s="127"/>
      <c r="AE84" s="127"/>
      <c r="AF84" s="127"/>
    </row>
    <row r="85" spans="1:32" ht="15" customHeight="1" x14ac:dyDescent="0.25">
      <c r="A85" s="96" t="s">
        <v>5</v>
      </c>
      <c r="B85" s="96"/>
      <c r="C85" s="111" t="str">
        <f>'Table 13.3'!AA4</f>
        <v>29</v>
      </c>
      <c r="D85" s="97">
        <f>'Table 13.3'!AC4</f>
        <v>0.70588235294117641</v>
      </c>
      <c r="E85" s="98">
        <f>'Table 13.3'!AC4</f>
        <v>0.70588235294117641</v>
      </c>
      <c r="F85" s="97">
        <f>'Table 13.3'!AE4</f>
        <v>2.2222222222222223</v>
      </c>
      <c r="G85" s="98">
        <f>'Table 13.3'!AE4</f>
        <v>2.2222222222222223</v>
      </c>
      <c r="H85" s="112"/>
      <c r="I85" s="112"/>
      <c r="J85" s="124" t="str">
        <f>'State data for spotlight'!I4</f>
        <v>209,690</v>
      </c>
      <c r="K85" s="124"/>
      <c r="L85" s="97">
        <f>'State data for spotlight'!K4</f>
        <v>1.0515257243094212E-2</v>
      </c>
      <c r="M85" s="98">
        <f>'State data for spotlight'!K4</f>
        <v>1.0515257243094212E-2</v>
      </c>
      <c r="N85" s="97">
        <f>'State data for spotlight'!M4</f>
        <v>3.2350494045362499E-2</v>
      </c>
      <c r="O85" s="98">
        <f>'State data for spotlight'!M4</f>
        <v>3.2350494045362499E-2</v>
      </c>
      <c r="S85" s="127" t="s">
        <v>61</v>
      </c>
      <c r="T85" s="127"/>
      <c r="U85" s="127">
        <v>0</v>
      </c>
      <c r="V85" s="127">
        <v>0</v>
      </c>
      <c r="W85" s="127">
        <v>0</v>
      </c>
      <c r="X85" s="129">
        <v>0</v>
      </c>
      <c r="Y85" s="129">
        <v>0</v>
      </c>
      <c r="Z85" s="127"/>
      <c r="AA85" s="127"/>
      <c r="AB85" s="127"/>
      <c r="AC85" s="127"/>
      <c r="AD85" s="127"/>
      <c r="AE85" s="127"/>
      <c r="AF85" s="127"/>
    </row>
    <row r="86" spans="1:32" ht="15" customHeight="1" x14ac:dyDescent="0.25">
      <c r="A86" s="99" t="s">
        <v>6</v>
      </c>
      <c r="B86" s="96"/>
      <c r="C86" s="111" t="str">
        <f>'Table 13.3'!AA5</f>
        <v>12</v>
      </c>
      <c r="D86" s="97">
        <f>'Table 13.3'!AC5</f>
        <v>0.19999999999999996</v>
      </c>
      <c r="E86" s="98">
        <f>'Table 13.3'!AC5</f>
        <v>0.19999999999999996</v>
      </c>
      <c r="F86" s="97">
        <f>'Table 13.3'!AE5</f>
        <v>9.0909090909090828E-2</v>
      </c>
      <c r="G86" s="98">
        <f>'Table 13.3'!AE5</f>
        <v>9.0909090909090828E-2</v>
      </c>
      <c r="H86" s="112"/>
      <c r="I86" s="112"/>
      <c r="J86" s="124" t="str">
        <f>'State data for spotlight'!I5</f>
        <v>110,876</v>
      </c>
      <c r="K86" s="124"/>
      <c r="L86" s="97">
        <f>'State data for spotlight'!K5</f>
        <v>3.0577719879136822E-3</v>
      </c>
      <c r="M86" s="98">
        <f>'State data for spotlight'!K5</f>
        <v>3.0577719879136822E-3</v>
      </c>
      <c r="N86" s="97">
        <f>'State data for spotlight'!M5</f>
        <v>3.6795990312415316E-2</v>
      </c>
      <c r="O86" s="98">
        <f>'State data for spotlight'!M5</f>
        <v>3.6795990312415316E-2</v>
      </c>
      <c r="S86" s="127" t="s">
        <v>62</v>
      </c>
      <c r="T86" s="127"/>
      <c r="U86" s="127">
        <v>0</v>
      </c>
      <c r="V86" s="127">
        <v>0</v>
      </c>
      <c r="W86" s="127">
        <v>0</v>
      </c>
      <c r="X86" s="129">
        <v>0</v>
      </c>
      <c r="Y86" s="129">
        <v>0</v>
      </c>
      <c r="Z86" s="127"/>
      <c r="AA86" s="127"/>
      <c r="AB86" s="127"/>
      <c r="AC86" s="127"/>
      <c r="AD86" s="127"/>
      <c r="AE86" s="127"/>
      <c r="AF86" s="127"/>
    </row>
    <row r="87" spans="1:32" ht="15" customHeight="1" x14ac:dyDescent="0.25">
      <c r="A87" s="99" t="s">
        <v>7</v>
      </c>
      <c r="B87" s="96"/>
      <c r="C87" s="111" t="str">
        <f>'Table 13.3'!AA6</f>
        <v>17</v>
      </c>
      <c r="D87" s="97">
        <f>'Table 13.3'!AC6</f>
        <v>0.41666666666666674</v>
      </c>
      <c r="E87" s="98">
        <f>'Table 13.3'!AC6</f>
        <v>0.41666666666666674</v>
      </c>
      <c r="F87" s="97" t="e">
        <f>'Table 13.3'!AE6</f>
        <v>#DIV/0!</v>
      </c>
      <c r="G87" s="98" t="e">
        <f>'Table 13.3'!AE6</f>
        <v>#DIV/0!</v>
      </c>
      <c r="H87" s="112"/>
      <c r="I87" s="112"/>
      <c r="J87" s="124" t="str">
        <f>'State data for spotlight'!I6</f>
        <v>98,814</v>
      </c>
      <c r="K87" s="124"/>
      <c r="L87" s="97">
        <f>'State data for spotlight'!K6</f>
        <v>1.9026699254400814E-2</v>
      </c>
      <c r="M87" s="98">
        <f>'State data for spotlight'!K6</f>
        <v>1.9026699254400814E-2</v>
      </c>
      <c r="N87" s="97">
        <f>'State data for spotlight'!M6</f>
        <v>2.7407515232173774E-2</v>
      </c>
      <c r="O87" s="98">
        <f>'State data for spotlight'!M6</f>
        <v>2.7407515232173774E-2</v>
      </c>
      <c r="S87" s="127" t="s">
        <v>63</v>
      </c>
      <c r="T87" s="127"/>
      <c r="U87" s="127">
        <v>0</v>
      </c>
      <c r="V87" s="127">
        <v>0</v>
      </c>
      <c r="W87" s="127">
        <v>0</v>
      </c>
      <c r="X87" s="129">
        <v>0</v>
      </c>
      <c r="Y87" s="129">
        <v>0</v>
      </c>
      <c r="Z87" s="127"/>
      <c r="AA87" s="127"/>
      <c r="AB87" s="127"/>
      <c r="AC87" s="127"/>
      <c r="AD87" s="127"/>
      <c r="AE87" s="127"/>
      <c r="AF87" s="127"/>
    </row>
    <row r="88" spans="1:32" ht="15" customHeight="1" x14ac:dyDescent="0.25">
      <c r="A88" s="96" t="s">
        <v>8</v>
      </c>
      <c r="B88" s="96"/>
      <c r="C88" s="111" t="str">
        <f>'Table 13.3'!AA7</f>
        <v>19</v>
      </c>
      <c r="D88" s="97">
        <f>'Table 13.3'!AC7</f>
        <v>0.11764705882352944</v>
      </c>
      <c r="E88" s="98">
        <f>'Table 13.3'!AC7</f>
        <v>0.11764705882352944</v>
      </c>
      <c r="F88" s="97">
        <f>'Table 13.3'!AE7</f>
        <v>1.375</v>
      </c>
      <c r="G88" s="98">
        <f>'Table 13.3'!AE7</f>
        <v>1.375</v>
      </c>
      <c r="H88" s="112"/>
      <c r="I88" s="112"/>
      <c r="J88" s="124" t="str">
        <f>'State data for spotlight'!I7</f>
        <v>138,628</v>
      </c>
      <c r="K88" s="124"/>
      <c r="L88" s="97">
        <f>'State data for spotlight'!K7</f>
        <v>8.5850648972702892E-3</v>
      </c>
      <c r="M88" s="98">
        <f>'State data for spotlight'!K7</f>
        <v>8.5850648972702892E-3</v>
      </c>
      <c r="N88" s="97">
        <f>'State data for spotlight'!M7</f>
        <v>5.1167728237792032E-2</v>
      </c>
      <c r="O88" s="98">
        <f>'State data for spotlight'!M7</f>
        <v>5.1167728237792032E-2</v>
      </c>
      <c r="S88" s="127" t="s">
        <v>64</v>
      </c>
      <c r="T88" s="127"/>
      <c r="U88" s="127">
        <v>0</v>
      </c>
      <c r="V88" s="127">
        <v>0</v>
      </c>
      <c r="W88" s="127">
        <v>0</v>
      </c>
      <c r="X88" s="129">
        <v>0</v>
      </c>
      <c r="Y88" s="129">
        <v>0</v>
      </c>
      <c r="Z88" s="127"/>
      <c r="AA88" s="127"/>
      <c r="AB88" s="127"/>
      <c r="AC88" s="127"/>
      <c r="AD88" s="127"/>
      <c r="AE88" s="127"/>
      <c r="AF88" s="127"/>
    </row>
    <row r="89" spans="1:32" ht="15" customHeight="1" x14ac:dyDescent="0.25">
      <c r="A89" s="96" t="s">
        <v>12</v>
      </c>
      <c r="B89" s="100"/>
      <c r="C89" s="111" t="str">
        <f>'Table 13.3'!AA37</f>
        <v>11</v>
      </c>
      <c r="D89" s="97">
        <f>'Table 13.3'!AC37</f>
        <v>-0.15384615384615385</v>
      </c>
      <c r="E89" s="98">
        <f>'Table 13.3'!AC37</f>
        <v>-0.15384615384615385</v>
      </c>
      <c r="F89" s="97">
        <f>'Table 13.3'!AE37</f>
        <v>0.10000000000000009</v>
      </c>
      <c r="G89" s="98">
        <f>'Table 13.3'!AE37</f>
        <v>0.10000000000000009</v>
      </c>
      <c r="H89" s="112"/>
      <c r="I89" s="112"/>
      <c r="J89" s="125" t="str">
        <f>'State data for spotlight'!I37</f>
        <v>112,170</v>
      </c>
      <c r="K89" s="125"/>
      <c r="L89" s="97">
        <f>'State data for spotlight'!K37</f>
        <v>-4.1637443514235262E-3</v>
      </c>
      <c r="M89" s="98">
        <f>'State data for spotlight'!K37</f>
        <v>-4.1637443514235262E-3</v>
      </c>
      <c r="N89" s="97">
        <f>'State data for spotlight'!M37</f>
        <v>4.0441517484463452E-2</v>
      </c>
      <c r="O89" s="98">
        <f>'State data for spotlight'!M37</f>
        <v>4.0441517484463452E-2</v>
      </c>
      <c r="S89" s="127" t="s">
        <v>65</v>
      </c>
      <c r="T89" s="127"/>
      <c r="U89" s="127">
        <v>0</v>
      </c>
      <c r="V89" s="127">
        <v>0</v>
      </c>
      <c r="W89" s="127">
        <v>0</v>
      </c>
      <c r="X89" s="129">
        <v>0</v>
      </c>
      <c r="Y89" s="129">
        <v>0</v>
      </c>
      <c r="Z89" s="127"/>
      <c r="AA89" s="127"/>
      <c r="AB89" s="127"/>
      <c r="AC89" s="127"/>
      <c r="AD89" s="127"/>
      <c r="AE89" s="127"/>
      <c r="AF89" s="127"/>
    </row>
    <row r="90" spans="1:32" ht="15" customHeight="1" x14ac:dyDescent="0.25">
      <c r="A90" s="101" t="s">
        <v>13</v>
      </c>
      <c r="B90" s="100"/>
      <c r="C90" s="111" t="str">
        <f>'Table 13.3'!AA38</f>
        <v>10</v>
      </c>
      <c r="D90" s="97" t="e">
        <f>'Table 13.3'!AC38</f>
        <v>#DIV/0!</v>
      </c>
      <c r="E90" s="98" t="e">
        <f>'Table 13.3'!AC38</f>
        <v>#DIV/0!</v>
      </c>
      <c r="F90" s="97" t="e">
        <f>'Table 13.3'!AE38</f>
        <v>#DIV/0!</v>
      </c>
      <c r="G90" s="98" t="e">
        <f>'Table 13.3'!AE38</f>
        <v>#DIV/0!</v>
      </c>
      <c r="H90" s="112"/>
      <c r="I90" s="112"/>
      <c r="J90" s="125" t="str">
        <f>'State data for spotlight'!I38</f>
        <v>26,458</v>
      </c>
      <c r="K90" s="125"/>
      <c r="L90" s="97">
        <f>'State data for spotlight'!K38</f>
        <v>6.6467814099721911E-2</v>
      </c>
      <c r="M90" s="98">
        <f>'State data for spotlight'!K38</f>
        <v>6.6467814099721911E-2</v>
      </c>
      <c r="N90" s="97">
        <f>'State data for spotlight'!M38</f>
        <v>9.9210635646032497E-2</v>
      </c>
      <c r="O90" s="98">
        <f>'State data for spotlight'!M38</f>
        <v>9.9210635646032497E-2</v>
      </c>
      <c r="S90" s="127" t="s">
        <v>66</v>
      </c>
      <c r="T90" s="127"/>
      <c r="U90" s="127">
        <v>0</v>
      </c>
      <c r="V90" s="127">
        <v>0</v>
      </c>
      <c r="W90" s="127">
        <v>0</v>
      </c>
      <c r="X90" s="129">
        <v>0</v>
      </c>
      <c r="Y90" s="129">
        <v>0</v>
      </c>
      <c r="Z90" s="127"/>
      <c r="AA90" s="127"/>
      <c r="AB90" s="127"/>
      <c r="AC90" s="127"/>
      <c r="AD90" s="127"/>
      <c r="AE90" s="127"/>
      <c r="AF90" s="127"/>
    </row>
    <row r="91" spans="1:32" ht="15" customHeight="1" x14ac:dyDescent="0.25">
      <c r="A91" s="99" t="s">
        <v>93</v>
      </c>
      <c r="B91" s="100"/>
      <c r="C91" s="111" t="str">
        <f>'Table 13.3'!AA114</f>
        <v/>
      </c>
      <c r="D91" s="97" t="e">
        <f>'Table 13.3'!AC114</f>
        <v>#DIV/0!</v>
      </c>
      <c r="E91" s="98" t="e">
        <f>'Table 13.3'!AC114</f>
        <v>#DIV/0!</v>
      </c>
      <c r="F91" s="97" t="e">
        <f>'Table 13.3'!AE114</f>
        <v>#DIV/0!</v>
      </c>
      <c r="G91" s="98" t="e">
        <f>'Table 13.3'!AE114</f>
        <v>#DIV/0!</v>
      </c>
      <c r="H91" s="112"/>
      <c r="I91" s="112"/>
      <c r="J91" s="123" t="str">
        <f>'State data for spotlight'!I55</f>
        <v>12,910</v>
      </c>
      <c r="K91" s="123"/>
      <c r="L91" s="97">
        <f>'State data for spotlight'!K55</f>
        <v>6.6677683219036554E-2</v>
      </c>
      <c r="M91" s="98">
        <f>'State data for spotlight'!K55</f>
        <v>6.6677683219036554E-2</v>
      </c>
      <c r="N91" s="97">
        <f>'State data for spotlight'!M55</f>
        <v>0.17203812982296873</v>
      </c>
      <c r="O91" s="98">
        <f>'State data for spotlight'!M55</f>
        <v>0.17203812982296873</v>
      </c>
      <c r="S91" s="127" t="s">
        <v>56</v>
      </c>
      <c r="T91" s="127"/>
      <c r="U91" s="127">
        <v>0</v>
      </c>
      <c r="V91" s="127">
        <v>0</v>
      </c>
      <c r="W91" s="127">
        <v>0</v>
      </c>
      <c r="X91" s="129">
        <v>9</v>
      </c>
      <c r="Y91" s="129">
        <v>6</v>
      </c>
      <c r="Z91" s="127"/>
      <c r="AA91" s="127"/>
      <c r="AB91" s="127"/>
      <c r="AC91" s="127"/>
      <c r="AD91" s="127"/>
      <c r="AE91" s="127"/>
      <c r="AF91" s="127"/>
    </row>
    <row r="92" spans="1:32" ht="15" customHeight="1" x14ac:dyDescent="0.25">
      <c r="A92" s="99" t="s">
        <v>94</v>
      </c>
      <c r="B92" s="100"/>
      <c r="C92" s="111" t="str">
        <f>'Table 13.3'!AA115</f>
        <v>6</v>
      </c>
      <c r="D92" s="97" t="e">
        <f>'Table 13.3'!AC115</f>
        <v>#DIV/0!</v>
      </c>
      <c r="E92" s="98" t="e">
        <f>'Table 13.3'!AC115</f>
        <v>#DIV/0!</v>
      </c>
      <c r="F92" s="97" t="e">
        <f>'Table 13.3'!AE115</f>
        <v>#DIV/0!</v>
      </c>
      <c r="G92" s="98" t="e">
        <f>'Table 13.3'!AE115</f>
        <v>#DIV/0!</v>
      </c>
      <c r="H92" s="112"/>
      <c r="I92" s="112"/>
      <c r="J92" s="123" t="str">
        <f>'State data for spotlight'!I56</f>
        <v>13,548</v>
      </c>
      <c r="K92" s="123"/>
      <c r="L92" s="97">
        <f>'State data for spotlight'!K56</f>
        <v>6.6267904926806231E-2</v>
      </c>
      <c r="M92" s="98">
        <f>'State data for spotlight'!K56</f>
        <v>6.6267904926806231E-2</v>
      </c>
      <c r="N92" s="97">
        <f>'State data for spotlight'!M56</f>
        <v>3.7763309076981999E-2</v>
      </c>
      <c r="O92" s="98">
        <f>'State data for spotlight'!M56</f>
        <v>3.7763309076981999E-2</v>
      </c>
      <c r="S92" s="127" t="s">
        <v>57</v>
      </c>
      <c r="T92" s="127"/>
      <c r="U92" s="127"/>
      <c r="V92" s="127"/>
      <c r="W92" s="127"/>
      <c r="X92" s="129"/>
      <c r="Y92" s="129"/>
      <c r="Z92" s="127"/>
      <c r="AA92" s="127"/>
      <c r="AB92" s="127"/>
      <c r="AC92" s="127"/>
      <c r="AD92" s="127"/>
      <c r="AE92" s="127"/>
      <c r="AF92" s="127"/>
    </row>
    <row r="93" spans="1:32" ht="15" customHeight="1" x14ac:dyDescent="0.25">
      <c r="A93" s="96" t="s">
        <v>117</v>
      </c>
      <c r="B93" s="96"/>
      <c r="C93" s="111" t="str">
        <f>'Table 13.3'!AA8</f>
        <v>$7,636</v>
      </c>
      <c r="D93" s="97">
        <f>'Table 13.3'!AC8</f>
        <v>-0.57039723783917284</v>
      </c>
      <c r="E93" s="98">
        <f>'Table 13.3'!AC8</f>
        <v>-0.57039723783917284</v>
      </c>
      <c r="F93" s="97">
        <f>'Table 13.3'!AE8</f>
        <v>-0.74133725371304116</v>
      </c>
      <c r="G93" s="98">
        <f>'Table 13.3'!AE8</f>
        <v>-0.74133725371304116</v>
      </c>
      <c r="H93" s="112"/>
      <c r="I93" s="112"/>
      <c r="J93" s="112"/>
      <c r="K93" s="111" t="str">
        <f>'State data for spotlight'!I8</f>
        <v>$47,367</v>
      </c>
      <c r="L93" s="97">
        <f>'State data for spotlight'!K8</f>
        <v>-1.4136789390726823E-2</v>
      </c>
      <c r="M93" s="98">
        <f>'State data for spotlight'!K8</f>
        <v>-1.4136789390726823E-2</v>
      </c>
      <c r="N93" s="97">
        <f>'State data for spotlight'!M8</f>
        <v>0.12722329311534719</v>
      </c>
      <c r="O93" s="98">
        <f>'State data for spotlight'!M8</f>
        <v>0.12722329311534719</v>
      </c>
      <c r="S93" s="127" t="s">
        <v>59</v>
      </c>
      <c r="T93" s="127"/>
      <c r="U93" s="127">
        <v>0</v>
      </c>
      <c r="V93" s="127">
        <v>0</v>
      </c>
      <c r="W93" s="127">
        <v>0</v>
      </c>
      <c r="X93" s="129">
        <v>0</v>
      </c>
      <c r="Y93" s="129">
        <v>0</v>
      </c>
      <c r="Z93" s="127"/>
      <c r="AA93" s="127"/>
      <c r="AB93" s="127"/>
      <c r="AC93" s="127"/>
      <c r="AD93" s="127"/>
      <c r="AE93" s="127"/>
      <c r="AF93" s="127"/>
    </row>
    <row r="94" spans="1:32" ht="15" customHeight="1" x14ac:dyDescent="0.25">
      <c r="A94" s="96" t="s">
        <v>9</v>
      </c>
      <c r="B94" s="96"/>
      <c r="C94" s="111" t="str">
        <f>'Table 13.3'!AA9</f>
        <v>$.5 mil</v>
      </c>
      <c r="D94" s="97">
        <f>'Table 13.3'!AC9</f>
        <v>0.11431092352893013</v>
      </c>
      <c r="E94" s="98">
        <f>'Table 13.3'!AC9</f>
        <v>0.11431092352893013</v>
      </c>
      <c r="F94" s="97">
        <f>'Table 13.3'!AE9</f>
        <v>1.9369182544486865</v>
      </c>
      <c r="G94" s="98">
        <f>'Table 13.3'!AE9</f>
        <v>1.9369182544486865</v>
      </c>
      <c r="H94" s="112"/>
      <c r="I94" s="112"/>
      <c r="J94" s="112"/>
      <c r="K94" s="111" t="str">
        <f>'State data for spotlight'!I9</f>
        <v>$8.9 bil</v>
      </c>
      <c r="L94" s="97">
        <f>'State data for spotlight'!K9</f>
        <v>8.9265333025223548E-3</v>
      </c>
      <c r="M94" s="98">
        <f>'State data for spotlight'!K9</f>
        <v>8.9265333025223548E-3</v>
      </c>
      <c r="N94" s="97">
        <f>'State data for spotlight'!M9</f>
        <v>0.24800968989819316</v>
      </c>
      <c r="O94" s="98">
        <f>'State data for spotlight'!M9</f>
        <v>0.24800968989819316</v>
      </c>
      <c r="S94" s="127" t="s">
        <v>60</v>
      </c>
      <c r="T94" s="127"/>
      <c r="U94" s="127">
        <v>0</v>
      </c>
      <c r="V94" s="127">
        <v>0</v>
      </c>
      <c r="W94" s="127">
        <v>0</v>
      </c>
      <c r="X94" s="129">
        <v>0</v>
      </c>
      <c r="Y94" s="129">
        <v>3</v>
      </c>
      <c r="Z94" s="127"/>
      <c r="AA94" s="127"/>
      <c r="AB94" s="127"/>
      <c r="AC94" s="127"/>
      <c r="AD94" s="127"/>
      <c r="AE94" s="127"/>
      <c r="AF94" s="127"/>
    </row>
    <row r="95" spans="1:32" ht="15" customHeight="1" x14ac:dyDescent="0.25">
      <c r="S95" s="127" t="s">
        <v>61</v>
      </c>
      <c r="T95" s="127"/>
      <c r="U95" s="127">
        <v>0</v>
      </c>
      <c r="V95" s="127">
        <v>0</v>
      </c>
      <c r="W95" s="127">
        <v>0</v>
      </c>
      <c r="X95" s="129">
        <v>0</v>
      </c>
      <c r="Y95" s="129">
        <v>0</v>
      </c>
      <c r="Z95" s="127"/>
      <c r="AA95" s="127"/>
      <c r="AB95" s="127"/>
      <c r="AC95" s="127"/>
      <c r="AD95" s="127"/>
      <c r="AE95" s="127"/>
      <c r="AF95" s="127"/>
    </row>
    <row r="96" spans="1:32" ht="15" customHeight="1" x14ac:dyDescent="0.25">
      <c r="A96" s="27" t="s">
        <v>118</v>
      </c>
      <c r="S96" s="127" t="s">
        <v>62</v>
      </c>
      <c r="T96" s="127"/>
      <c r="U96" s="127">
        <v>0</v>
      </c>
      <c r="V96" s="127">
        <v>0</v>
      </c>
      <c r="W96" s="127">
        <v>0</v>
      </c>
      <c r="X96" s="129">
        <v>0</v>
      </c>
      <c r="Y96" s="129">
        <v>0</v>
      </c>
      <c r="Z96" s="127"/>
      <c r="AA96" s="127"/>
      <c r="AB96" s="127"/>
      <c r="AC96" s="127"/>
      <c r="AD96" s="127"/>
      <c r="AE96" s="127"/>
      <c r="AF96" s="127"/>
    </row>
    <row r="97" spans="1:32" ht="15" customHeight="1" x14ac:dyDescent="0.25">
      <c r="A97" s="110" t="s">
        <v>106</v>
      </c>
      <c r="S97" s="127" t="s">
        <v>63</v>
      </c>
      <c r="T97" s="127"/>
      <c r="U97" s="127">
        <v>0</v>
      </c>
      <c r="V97" s="127">
        <v>0</v>
      </c>
      <c r="W97" s="127">
        <v>0</v>
      </c>
      <c r="X97" s="129">
        <v>0</v>
      </c>
      <c r="Y97" s="129">
        <v>0</v>
      </c>
      <c r="Z97" s="127"/>
      <c r="AA97" s="127"/>
      <c r="AB97" s="127"/>
      <c r="AC97" s="127"/>
      <c r="AD97" s="127"/>
      <c r="AE97" s="127"/>
      <c r="AF97" s="127"/>
    </row>
    <row r="98" spans="1:32" ht="15" customHeight="1" x14ac:dyDescent="0.25">
      <c r="S98" s="127" t="s">
        <v>64</v>
      </c>
      <c r="T98" s="127"/>
      <c r="U98" s="127">
        <v>0</v>
      </c>
      <c r="V98" s="127">
        <v>0</v>
      </c>
      <c r="W98" s="127">
        <v>0</v>
      </c>
      <c r="X98" s="129">
        <v>0</v>
      </c>
      <c r="Y98" s="129">
        <v>0</v>
      </c>
      <c r="Z98" s="127"/>
      <c r="AA98" s="127"/>
      <c r="AB98" s="127"/>
      <c r="AC98" s="127"/>
      <c r="AD98" s="127"/>
      <c r="AE98" s="127"/>
      <c r="AF98" s="127"/>
    </row>
    <row r="99" spans="1:32" ht="15" customHeight="1" x14ac:dyDescent="0.25">
      <c r="S99" s="127" t="s">
        <v>65</v>
      </c>
      <c r="T99" s="127"/>
      <c r="U99" s="127">
        <v>0</v>
      </c>
      <c r="V99" s="127">
        <v>0</v>
      </c>
      <c r="W99" s="127">
        <v>0</v>
      </c>
      <c r="X99" s="129">
        <v>0</v>
      </c>
      <c r="Y99" s="129">
        <v>0</v>
      </c>
      <c r="Z99" s="127"/>
      <c r="AA99" s="127"/>
      <c r="AB99" s="127"/>
      <c r="AC99" s="127"/>
      <c r="AD99" s="127"/>
      <c r="AE99" s="127"/>
      <c r="AF99" s="127"/>
    </row>
    <row r="100" spans="1:32" x14ac:dyDescent="0.25">
      <c r="A100" s="28"/>
      <c r="S100" s="127" t="s">
        <v>66</v>
      </c>
      <c r="T100" s="127"/>
      <c r="U100" s="127">
        <v>0</v>
      </c>
      <c r="V100" s="127">
        <v>0</v>
      </c>
      <c r="W100" s="127">
        <v>0</v>
      </c>
      <c r="X100" s="129">
        <v>0</v>
      </c>
      <c r="Y100" s="129">
        <v>0</v>
      </c>
      <c r="Z100" s="127"/>
      <c r="AA100" s="127"/>
      <c r="AB100" s="127"/>
      <c r="AC100" s="127"/>
      <c r="AD100" s="127"/>
      <c r="AE100" s="127"/>
      <c r="AF100" s="127"/>
    </row>
    <row r="101" spans="1:32" x14ac:dyDescent="0.25">
      <c r="S101" s="127" t="s">
        <v>56</v>
      </c>
      <c r="T101" s="127"/>
      <c r="U101" s="127">
        <v>0</v>
      </c>
      <c r="V101" s="127">
        <v>0</v>
      </c>
      <c r="W101" s="127">
        <v>0</v>
      </c>
      <c r="X101" s="129">
        <v>5</v>
      </c>
      <c r="Y101" s="129">
        <v>11</v>
      </c>
      <c r="Z101" s="127"/>
      <c r="AA101" s="127"/>
      <c r="AB101" s="127"/>
      <c r="AC101" s="127"/>
      <c r="AD101" s="127"/>
      <c r="AE101" s="127"/>
      <c r="AF101" s="127"/>
    </row>
    <row r="102" spans="1:32" x14ac:dyDescent="0.25">
      <c r="A102" s="29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</row>
    <row r="103" spans="1:32" x14ac:dyDescent="0.25">
      <c r="A103" s="30"/>
      <c r="S103" s="127" t="s">
        <v>16</v>
      </c>
      <c r="T103" s="127"/>
      <c r="U103" s="127" t="s">
        <v>68</v>
      </c>
      <c r="V103" s="127" t="s">
        <v>69</v>
      </c>
      <c r="W103" s="127" t="s">
        <v>70</v>
      </c>
      <c r="X103" s="127" t="s">
        <v>67</v>
      </c>
      <c r="Y103" s="127" t="s">
        <v>105</v>
      </c>
      <c r="Z103" s="127"/>
      <c r="AA103" s="127" t="s">
        <v>27</v>
      </c>
      <c r="AB103" s="127"/>
      <c r="AC103" s="127" t="s">
        <v>35</v>
      </c>
      <c r="AD103" s="127"/>
      <c r="AE103" s="127" t="s">
        <v>27</v>
      </c>
      <c r="AF103" s="127"/>
    </row>
    <row r="104" spans="1:32" x14ac:dyDescent="0.25">
      <c r="S104" s="127" t="s">
        <v>17</v>
      </c>
      <c r="T104" s="127"/>
      <c r="U104" s="127">
        <v>0</v>
      </c>
      <c r="V104" s="127">
        <v>0</v>
      </c>
      <c r="W104" s="127">
        <v>0</v>
      </c>
      <c r="X104" s="127">
        <v>2</v>
      </c>
      <c r="Y104" s="127">
        <v>3</v>
      </c>
      <c r="Z104" s="127"/>
      <c r="AA104" s="127" t="str">
        <f>TEXT(Y104,"###,###")</f>
        <v>3</v>
      </c>
      <c r="AB104" s="127"/>
      <c r="AC104" s="127">
        <f>Y104/($Y$4)*100</f>
        <v>10.344827586206897</v>
      </c>
      <c r="AD104" s="127"/>
      <c r="AE104" s="127"/>
      <c r="AF104" s="127"/>
    </row>
    <row r="105" spans="1:32" x14ac:dyDescent="0.25">
      <c r="S105" s="127" t="s">
        <v>20</v>
      </c>
      <c r="T105" s="127"/>
      <c r="U105" s="127">
        <v>0</v>
      </c>
      <c r="V105" s="127">
        <v>0</v>
      </c>
      <c r="W105" s="127">
        <v>0</v>
      </c>
      <c r="X105" s="127">
        <v>13</v>
      </c>
      <c r="Y105" s="127">
        <v>24</v>
      </c>
      <c r="Z105" s="127"/>
      <c r="AA105" s="127" t="str">
        <f>TEXT(Y105,"###,###")</f>
        <v>24</v>
      </c>
      <c r="AB105" s="127"/>
      <c r="AC105" s="127">
        <f>Y105/($Y$4)*100</f>
        <v>82.758620689655174</v>
      </c>
      <c r="AD105" s="127"/>
      <c r="AE105" s="127"/>
      <c r="AF105" s="127"/>
    </row>
    <row r="106" spans="1:32" x14ac:dyDescent="0.25">
      <c r="S106" s="127" t="s">
        <v>56</v>
      </c>
      <c r="T106" s="127"/>
      <c r="U106" s="127">
        <v>0</v>
      </c>
      <c r="V106" s="127">
        <v>0</v>
      </c>
      <c r="W106" s="127">
        <v>0</v>
      </c>
      <c r="X106" s="127">
        <v>15</v>
      </c>
      <c r="Y106" s="127">
        <v>27</v>
      </c>
      <c r="Z106" s="127"/>
      <c r="AA106" s="127"/>
      <c r="AB106" s="127"/>
      <c r="AC106" s="127"/>
      <c r="AD106" s="127"/>
      <c r="AE106" s="127"/>
      <c r="AF106" s="127"/>
    </row>
    <row r="107" spans="1:32" x14ac:dyDescent="0.25">
      <c r="S107" s="127" t="s">
        <v>21</v>
      </c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</row>
    <row r="108" spans="1:32" x14ac:dyDescent="0.25">
      <c r="S108" s="127" t="s">
        <v>22</v>
      </c>
      <c r="T108" s="127"/>
      <c r="U108" s="127">
        <v>0</v>
      </c>
      <c r="V108" s="127">
        <v>0</v>
      </c>
      <c r="W108" s="127">
        <v>0</v>
      </c>
      <c r="X108" s="127">
        <v>0</v>
      </c>
      <c r="Y108" s="127">
        <v>0</v>
      </c>
      <c r="Z108" s="127"/>
      <c r="AA108" s="127" t="str">
        <f>TEXT(Y108,"###,###")</f>
        <v/>
      </c>
      <c r="AB108" s="127"/>
      <c r="AC108" s="127">
        <f>Y108/($Y$4)*100</f>
        <v>0</v>
      </c>
      <c r="AD108" s="127"/>
      <c r="AE108" s="127"/>
      <c r="AF108" s="127"/>
    </row>
    <row r="109" spans="1:32" x14ac:dyDescent="0.25">
      <c r="S109" s="127" t="s">
        <v>23</v>
      </c>
      <c r="T109" s="127"/>
      <c r="U109" s="127">
        <v>0</v>
      </c>
      <c r="V109" s="127">
        <v>0</v>
      </c>
      <c r="W109" s="127">
        <v>0</v>
      </c>
      <c r="X109" s="127">
        <v>0</v>
      </c>
      <c r="Y109" s="127">
        <v>0</v>
      </c>
      <c r="Z109" s="127"/>
      <c r="AA109" s="127" t="str">
        <f>TEXT(Y109,"###,###")</f>
        <v/>
      </c>
      <c r="AB109" s="127"/>
      <c r="AC109" s="127">
        <f t="shared" ref="AC109:AC111" si="3">Y109/($Y$4)*100</f>
        <v>0</v>
      </c>
      <c r="AD109" s="127"/>
      <c r="AE109" s="127"/>
      <c r="AF109" s="127"/>
    </row>
    <row r="110" spans="1:32" x14ac:dyDescent="0.25">
      <c r="S110" s="127" t="s">
        <v>24</v>
      </c>
      <c r="T110" s="127"/>
      <c r="U110" s="127">
        <v>0</v>
      </c>
      <c r="V110" s="127">
        <v>0</v>
      </c>
      <c r="W110" s="127">
        <v>0</v>
      </c>
      <c r="X110" s="127">
        <v>10</v>
      </c>
      <c r="Y110" s="127">
        <v>13</v>
      </c>
      <c r="Z110" s="127"/>
      <c r="AA110" s="127" t="str">
        <f>TEXT(Y110,"###,###")</f>
        <v>13</v>
      </c>
      <c r="AB110" s="127"/>
      <c r="AC110" s="127">
        <f t="shared" si="3"/>
        <v>44.827586206896555</v>
      </c>
      <c r="AD110" s="127"/>
      <c r="AE110" s="127"/>
      <c r="AF110" s="127"/>
    </row>
    <row r="111" spans="1:32" x14ac:dyDescent="0.25">
      <c r="S111" s="127" t="s">
        <v>25</v>
      </c>
      <c r="T111" s="127"/>
      <c r="U111" s="127">
        <v>0</v>
      </c>
      <c r="V111" s="127">
        <v>0</v>
      </c>
      <c r="W111" s="127">
        <v>0</v>
      </c>
      <c r="X111" s="127">
        <v>12</v>
      </c>
      <c r="Y111" s="127">
        <v>11</v>
      </c>
      <c r="Z111" s="127"/>
      <c r="AA111" s="127" t="str">
        <f>TEXT(Y111,"###,###")</f>
        <v>11</v>
      </c>
      <c r="AB111" s="127"/>
      <c r="AC111" s="127">
        <f t="shared" si="3"/>
        <v>37.931034482758619</v>
      </c>
      <c r="AD111" s="127"/>
      <c r="AE111" s="127"/>
      <c r="AF111" s="127"/>
    </row>
    <row r="112" spans="1:32" x14ac:dyDescent="0.25">
      <c r="S112" s="127" t="s">
        <v>56</v>
      </c>
      <c r="T112" s="127"/>
      <c r="U112" s="127">
        <v>0</v>
      </c>
      <c r="V112" s="127">
        <v>0</v>
      </c>
      <c r="W112" s="127">
        <v>0</v>
      </c>
      <c r="X112" s="127">
        <v>22</v>
      </c>
      <c r="Y112" s="127">
        <v>29</v>
      </c>
      <c r="Z112" s="127"/>
      <c r="AA112" s="127"/>
      <c r="AB112" s="127"/>
      <c r="AC112" s="127"/>
      <c r="AD112" s="127"/>
      <c r="AE112" s="127"/>
      <c r="AF112" s="127"/>
    </row>
    <row r="113" spans="19:32" x14ac:dyDescent="0.25">
      <c r="S113" s="127"/>
      <c r="T113" s="127"/>
      <c r="U113" s="127"/>
      <c r="V113" s="127"/>
      <c r="W113" s="127"/>
      <c r="X113" s="127"/>
      <c r="Y113" s="127"/>
      <c r="Z113" s="127"/>
      <c r="AA113" s="127" t="s">
        <v>27</v>
      </c>
      <c r="AB113" s="127"/>
      <c r="AC113" s="127" t="s">
        <v>28</v>
      </c>
      <c r="AD113" s="127"/>
      <c r="AE113" s="127" t="s">
        <v>29</v>
      </c>
      <c r="AF113" s="127"/>
    </row>
    <row r="114" spans="19:32" x14ac:dyDescent="0.25">
      <c r="S114" s="127" t="s">
        <v>103</v>
      </c>
      <c r="T114" s="127">
        <v>0</v>
      </c>
      <c r="U114" s="127">
        <v>0</v>
      </c>
      <c r="V114" s="127">
        <v>0</v>
      </c>
      <c r="W114" s="127">
        <v>0</v>
      </c>
      <c r="X114" s="127">
        <v>0</v>
      </c>
      <c r="Y114" s="127">
        <v>0</v>
      </c>
      <c r="Z114" s="127"/>
      <c r="AA114" s="127" t="str">
        <f>TEXT(Y114,"###,###")</f>
        <v/>
      </c>
      <c r="AB114" s="127"/>
      <c r="AC114" s="127" t="e">
        <f>Y114/X114-1</f>
        <v>#DIV/0!</v>
      </c>
      <c r="AD114" s="127"/>
      <c r="AE114" s="127" t="e">
        <f>Y114/T114-1</f>
        <v>#DIV/0!</v>
      </c>
      <c r="AF114" s="127"/>
    </row>
    <row r="115" spans="19:32" x14ac:dyDescent="0.25">
      <c r="S115" s="127" t="s">
        <v>104</v>
      </c>
      <c r="T115" s="127">
        <v>0</v>
      </c>
      <c r="U115" s="127">
        <v>0</v>
      </c>
      <c r="V115" s="127">
        <v>0</v>
      </c>
      <c r="W115" s="127">
        <v>0</v>
      </c>
      <c r="X115" s="127">
        <v>0</v>
      </c>
      <c r="Y115" s="127">
        <v>6</v>
      </c>
      <c r="Z115" s="127"/>
      <c r="AA115" s="127" t="str">
        <f>TEXT(Y115,"###,###")</f>
        <v>6</v>
      </c>
      <c r="AB115" s="127"/>
      <c r="AC115" s="127" t="e">
        <f>Y115/X115-1</f>
        <v>#DIV/0!</v>
      </c>
      <c r="AD115" s="127"/>
      <c r="AE115" s="127" t="e">
        <f>Y115/T115-1</f>
        <v>#DIV/0!</v>
      </c>
      <c r="AF115" s="127"/>
    </row>
    <row r="116" spans="19:32" x14ac:dyDescent="0.25">
      <c r="S116" s="127" t="s">
        <v>56</v>
      </c>
      <c r="T116" s="127">
        <v>0</v>
      </c>
      <c r="U116" s="127">
        <v>0</v>
      </c>
      <c r="V116" s="127">
        <v>0</v>
      </c>
      <c r="W116" s="127">
        <v>0</v>
      </c>
      <c r="X116" s="127">
        <v>0</v>
      </c>
      <c r="Y116" s="127">
        <v>6</v>
      </c>
      <c r="Z116" s="127"/>
      <c r="AA116" s="127"/>
      <c r="AB116" s="127"/>
      <c r="AC116" s="127"/>
      <c r="AD116" s="127"/>
      <c r="AE116" s="127"/>
      <c r="AF116" s="127"/>
    </row>
    <row r="117" spans="19:32" x14ac:dyDescent="0.25"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</row>
    <row r="118" spans="19:32" x14ac:dyDescent="0.25">
      <c r="S118" s="127" t="s">
        <v>119</v>
      </c>
      <c r="T118" s="127"/>
      <c r="U118" s="127">
        <v>47.4</v>
      </c>
      <c r="V118" s="127">
        <v>40.9</v>
      </c>
      <c r="W118" s="127">
        <v>41.88</v>
      </c>
      <c r="X118" s="127">
        <v>39.270000000000003</v>
      </c>
      <c r="Y118" s="127">
        <v>42.32</v>
      </c>
      <c r="Z118" s="127"/>
      <c r="AA118" s="127" t="str">
        <f>TEXT(Y118,"##.0")</f>
        <v>42.3</v>
      </c>
      <c r="AB118" s="127"/>
      <c r="AC118" s="127"/>
      <c r="AD118" s="127"/>
      <c r="AE118" s="127"/>
      <c r="AF118" s="127"/>
    </row>
    <row r="119" spans="19:32" x14ac:dyDescent="0.25"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</row>
    <row r="120" spans="19:32" x14ac:dyDescent="0.25">
      <c r="S120" s="127" t="s">
        <v>120</v>
      </c>
      <c r="T120" s="127"/>
      <c r="U120" s="127">
        <v>10</v>
      </c>
      <c r="V120" s="127">
        <v>13</v>
      </c>
      <c r="W120" s="127">
        <v>6</v>
      </c>
      <c r="X120" s="127">
        <v>17</v>
      </c>
      <c r="Y120" s="127">
        <v>19</v>
      </c>
      <c r="Z120" s="127"/>
      <c r="AA120" s="127" t="str">
        <f>TEXT(Y120,"###,###")</f>
        <v>19</v>
      </c>
      <c r="AB120" s="127"/>
      <c r="AC120" s="127"/>
      <c r="AD120" s="127"/>
      <c r="AE120" s="127"/>
      <c r="AF120" s="127"/>
    </row>
    <row r="121" spans="19:32" x14ac:dyDescent="0.25">
      <c r="S121" s="127" t="s">
        <v>121</v>
      </c>
      <c r="T121" s="127"/>
      <c r="U121" s="127">
        <v>0</v>
      </c>
      <c r="V121" s="127">
        <v>0</v>
      </c>
      <c r="W121" s="127">
        <v>0</v>
      </c>
      <c r="X121" s="127">
        <v>0</v>
      </c>
      <c r="Y121" s="127">
        <v>0</v>
      </c>
      <c r="Z121" s="127"/>
      <c r="AA121" s="127" t="str">
        <f t="shared" ref="AA121:AA128" si="4">TEXT(Y121,"###,###")</f>
        <v/>
      </c>
      <c r="AB121" s="127"/>
      <c r="AC121" s="127"/>
      <c r="AD121" s="127"/>
      <c r="AE121" s="127"/>
      <c r="AF121" s="127"/>
    </row>
    <row r="122" spans="19:32" x14ac:dyDescent="0.25">
      <c r="S122" s="127" t="s">
        <v>122</v>
      </c>
      <c r="T122" s="127"/>
      <c r="U122" s="127">
        <v>0</v>
      </c>
      <c r="V122" s="127">
        <v>0</v>
      </c>
      <c r="W122" s="127">
        <v>0</v>
      </c>
      <c r="X122" s="127">
        <v>0</v>
      </c>
      <c r="Y122" s="127">
        <v>0</v>
      </c>
      <c r="Z122" s="127"/>
      <c r="AA122" s="127" t="str">
        <f t="shared" si="4"/>
        <v/>
      </c>
      <c r="AB122" s="127"/>
      <c r="AC122" s="127"/>
      <c r="AD122" s="127"/>
      <c r="AE122" s="127"/>
      <c r="AF122" s="127"/>
    </row>
    <row r="123" spans="19:32" x14ac:dyDescent="0.25">
      <c r="S123" s="127"/>
      <c r="T123" s="127"/>
      <c r="U123" s="127"/>
      <c r="V123" s="127"/>
      <c r="W123" s="127"/>
      <c r="X123" s="127"/>
      <c r="Y123" s="127"/>
      <c r="Z123" s="127"/>
      <c r="AA123" s="127" t="s">
        <v>27</v>
      </c>
      <c r="AB123" s="127"/>
      <c r="AC123" s="127" t="s">
        <v>35</v>
      </c>
      <c r="AD123" s="127"/>
      <c r="AE123" s="127" t="s">
        <v>27</v>
      </c>
      <c r="AF123" s="127"/>
    </row>
    <row r="124" spans="19:32" x14ac:dyDescent="0.25">
      <c r="S124" s="127" t="s">
        <v>123</v>
      </c>
      <c r="T124" s="127"/>
      <c r="U124" s="127">
        <v>10</v>
      </c>
      <c r="V124" s="127">
        <v>13</v>
      </c>
      <c r="W124" s="127">
        <v>6</v>
      </c>
      <c r="X124" s="127">
        <v>17</v>
      </c>
      <c r="Y124" s="127">
        <v>19</v>
      </c>
      <c r="Z124" s="127"/>
      <c r="AA124" s="127" t="str">
        <f t="shared" si="4"/>
        <v>19</v>
      </c>
      <c r="AB124" s="127"/>
      <c r="AC124" s="127">
        <f>Y124/$Y$7*100</f>
        <v>100</v>
      </c>
      <c r="AD124" s="127"/>
      <c r="AE124" s="127"/>
      <c r="AF124" s="127"/>
    </row>
    <row r="125" spans="19:32" x14ac:dyDescent="0.25">
      <c r="S125" s="127" t="s">
        <v>124</v>
      </c>
      <c r="T125" s="127"/>
      <c r="U125" s="127">
        <v>0</v>
      </c>
      <c r="V125" s="127">
        <v>0</v>
      </c>
      <c r="W125" s="127">
        <v>0</v>
      </c>
      <c r="X125" s="127">
        <v>0</v>
      </c>
      <c r="Y125" s="127">
        <v>0</v>
      </c>
      <c r="Z125" s="127"/>
      <c r="AA125" s="127" t="str">
        <f t="shared" si="4"/>
        <v/>
      </c>
      <c r="AB125" s="127"/>
      <c r="AC125" s="127">
        <f>Y125/$Y$7*100</f>
        <v>0</v>
      </c>
      <c r="AD125" s="127"/>
      <c r="AE125" s="127"/>
      <c r="AF125" s="127"/>
    </row>
    <row r="126" spans="19:32" x14ac:dyDescent="0.25"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</row>
    <row r="127" spans="19:32" x14ac:dyDescent="0.25">
      <c r="S127" s="127" t="s">
        <v>125</v>
      </c>
      <c r="T127" s="127"/>
      <c r="U127" s="127">
        <v>5</v>
      </c>
      <c r="V127" s="127">
        <v>3</v>
      </c>
      <c r="W127" s="127">
        <v>0</v>
      </c>
      <c r="X127" s="127">
        <v>8</v>
      </c>
      <c r="Y127" s="127">
        <v>9</v>
      </c>
      <c r="Z127" s="127"/>
      <c r="AA127" s="127" t="str">
        <f t="shared" si="4"/>
        <v>9</v>
      </c>
      <c r="AB127" s="127"/>
      <c r="AC127" s="127">
        <f>Y127/$Y$7*100</f>
        <v>47.368421052631575</v>
      </c>
      <c r="AD127" s="127"/>
      <c r="AE127" s="127"/>
      <c r="AF127" s="127"/>
    </row>
    <row r="128" spans="19:32" x14ac:dyDescent="0.25">
      <c r="S128" s="127" t="s">
        <v>126</v>
      </c>
      <c r="T128" s="127"/>
      <c r="U128" s="127">
        <v>7</v>
      </c>
      <c r="V128" s="127">
        <v>4</v>
      </c>
      <c r="W128" s="127">
        <v>8</v>
      </c>
      <c r="X128" s="127">
        <v>4</v>
      </c>
      <c r="Y128" s="127">
        <v>11</v>
      </c>
      <c r="Z128" s="127"/>
      <c r="AA128" s="127" t="str">
        <f t="shared" si="4"/>
        <v>11</v>
      </c>
      <c r="AB128" s="127"/>
      <c r="AC128" s="127">
        <f>Y128/$Y$7*100</f>
        <v>57.894736842105267</v>
      </c>
      <c r="AD128" s="127"/>
      <c r="AE128" s="127"/>
      <c r="AF128" s="127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9789D9C-3116-4D4F-B0B1-EFDA9F6F9E4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5A1B5799-4702-4FA0-A17B-3A261B371DD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A8C6C682-45BC-4A5A-9202-EEA0EBACE83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364F8F84-52D6-4209-8244-3F63A3D1B69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5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14" customWidth="1"/>
    <col min="2" max="2" width="12.42578125" style="114" customWidth="1"/>
    <col min="3" max="3" width="11.7109375" style="114" customWidth="1"/>
    <col min="4" max="4" width="6.7109375" style="114" customWidth="1"/>
    <col min="5" max="5" width="5" style="114" customWidth="1"/>
    <col min="6" max="6" width="6.28515625" style="114" customWidth="1"/>
    <col min="7" max="8" width="4.28515625" style="114" customWidth="1"/>
    <col min="9" max="9" width="2.85546875" style="114" customWidth="1"/>
    <col min="10" max="10" width="5.28515625" style="114" bestFit="1" customWidth="1"/>
    <col min="11" max="11" width="3.7109375" style="114" customWidth="1"/>
    <col min="12" max="12" width="6" style="114" customWidth="1"/>
    <col min="13" max="13" width="3.85546875" style="114" customWidth="1"/>
    <col min="14" max="14" width="6" style="114" customWidth="1"/>
    <col min="15" max="15" width="4.7109375" style="114" customWidth="1"/>
    <col min="16" max="16" width="3.85546875" style="114" customWidth="1"/>
    <col min="17" max="18" width="6.140625" style="114" customWidth="1"/>
    <col min="19" max="19" width="43.140625" style="114" bestFit="1" customWidth="1"/>
    <col min="20" max="22" width="12.7109375" style="114" customWidth="1"/>
    <col min="23" max="25" width="12.7109375" style="114" bestFit="1" customWidth="1"/>
    <col min="26" max="26" width="4" style="114" customWidth="1"/>
    <col min="27" max="27" width="11.5703125" style="114" bestFit="1" customWidth="1"/>
    <col min="28" max="28" width="4.140625" style="114" customWidth="1"/>
    <col min="29" max="29" width="11.5703125" style="114" bestFit="1" customWidth="1"/>
    <col min="30" max="30" width="4.42578125" style="114" customWidth="1"/>
    <col min="31" max="31" width="10.28515625" style="114" bestFit="1" customWidth="1"/>
    <col min="32" max="32" width="4.85546875" style="114" customWidth="1"/>
    <col min="33" max="16384" width="9.140625" style="114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7" t="str">
        <f>U3</f>
        <v>Central Desert</v>
      </c>
      <c r="T1" s="127"/>
      <c r="U1" s="127"/>
      <c r="V1" s="127"/>
      <c r="W1" s="127"/>
      <c r="X1" s="127"/>
      <c r="Y1" s="127" t="str">
        <f>Y3</f>
        <v>13.4</v>
      </c>
      <c r="Z1" s="127"/>
      <c r="AA1" s="127"/>
      <c r="AB1" s="127"/>
      <c r="AC1" s="127"/>
      <c r="AD1" s="127"/>
      <c r="AE1" s="127"/>
      <c r="AF1" s="127"/>
    </row>
    <row r="2" spans="1:32" ht="19.5" customHeight="1" x14ac:dyDescent="0.3">
      <c r="A2" s="31" t="str">
        <f>"6160.0 "&amp;'State data for spotlight'!$C$3&amp;" Jobs in Australia Spotlights by LGA"</f>
        <v>6160.0 Northern Territory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7"/>
      <c r="T2" s="127" t="s">
        <v>115</v>
      </c>
      <c r="U2" s="127" t="s">
        <v>68</v>
      </c>
      <c r="V2" s="127" t="s">
        <v>69</v>
      </c>
      <c r="W2" s="127" t="s">
        <v>70</v>
      </c>
      <c r="X2" s="127" t="s">
        <v>67</v>
      </c>
      <c r="Y2" s="127" t="s">
        <v>105</v>
      </c>
      <c r="Z2" s="127"/>
      <c r="AA2" s="128" t="s">
        <v>105</v>
      </c>
      <c r="AB2" s="128"/>
      <c r="AC2" s="128"/>
      <c r="AD2" s="128"/>
      <c r="AE2" s="128"/>
      <c r="AF2" s="127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7"/>
      <c r="T3" s="127"/>
      <c r="U3" s="127" t="s">
        <v>132</v>
      </c>
      <c r="V3" s="127"/>
      <c r="W3" s="127"/>
      <c r="X3" s="127"/>
      <c r="Y3" s="127" t="s">
        <v>151</v>
      </c>
      <c r="Z3" s="127"/>
      <c r="AA3" s="127" t="s">
        <v>27</v>
      </c>
      <c r="AB3" s="127"/>
      <c r="AC3" s="127" t="s">
        <v>28</v>
      </c>
      <c r="AD3" s="127"/>
      <c r="AE3" s="127" t="s">
        <v>112</v>
      </c>
      <c r="AF3" s="127"/>
    </row>
    <row r="4" spans="1:32" ht="15" customHeight="1" x14ac:dyDescent="0.25">
      <c r="A4" s="36" t="str">
        <f>"Table "&amp;'Table 13.4'!$Y$3&amp;" "&amp;'Table 13.4'!$U$3&amp;", "&amp;'State data for spotlight'!$C$3&amp;", "&amp;'Table 13.4'!$Y$2</f>
        <v>Table 13.4 Central Desert, Northern Territory,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7" t="s">
        <v>30</v>
      </c>
      <c r="T4" s="129">
        <v>314</v>
      </c>
      <c r="U4" s="129">
        <v>290</v>
      </c>
      <c r="V4" s="129">
        <v>242</v>
      </c>
      <c r="W4" s="129">
        <v>236</v>
      </c>
      <c r="X4" s="129">
        <v>414</v>
      </c>
      <c r="Y4" s="129">
        <v>647</v>
      </c>
      <c r="Z4" s="127"/>
      <c r="AA4" s="127" t="str">
        <f>TEXT(Y4,"###,###")</f>
        <v>647</v>
      </c>
      <c r="AB4" s="127"/>
      <c r="AC4" s="127">
        <f t="shared" ref="AC4:AC9" si="0">Y4/X4-1</f>
        <v>0.56280193236714982</v>
      </c>
      <c r="AD4" s="127"/>
      <c r="AE4" s="127">
        <f>Y4/T4-1</f>
        <v>1.0605095541401273</v>
      </c>
      <c r="AF4" s="127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7" t="s">
        <v>93</v>
      </c>
      <c r="T5" s="129">
        <v>145</v>
      </c>
      <c r="U5" s="129">
        <v>135</v>
      </c>
      <c r="V5" s="129">
        <v>119</v>
      </c>
      <c r="W5" s="129">
        <v>107</v>
      </c>
      <c r="X5" s="129">
        <v>207</v>
      </c>
      <c r="Y5" s="129">
        <v>325</v>
      </c>
      <c r="Z5" s="127"/>
      <c r="AA5" s="127" t="str">
        <f>TEXT(Y5,"###,###")</f>
        <v>325</v>
      </c>
      <c r="AB5" s="127"/>
      <c r="AC5" s="127">
        <f t="shared" si="0"/>
        <v>0.57004830917874405</v>
      </c>
      <c r="AD5" s="127"/>
      <c r="AE5" s="127">
        <f t="shared" ref="AE5:AE9" si="1">Y5/T5-1</f>
        <v>1.2413793103448274</v>
      </c>
      <c r="AF5" s="127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7" t="s">
        <v>94</v>
      </c>
      <c r="T6" s="129">
        <v>177</v>
      </c>
      <c r="U6" s="129">
        <v>151</v>
      </c>
      <c r="V6" s="129">
        <v>125</v>
      </c>
      <c r="W6" s="129">
        <v>129</v>
      </c>
      <c r="X6" s="129">
        <v>213</v>
      </c>
      <c r="Y6" s="129">
        <v>322</v>
      </c>
      <c r="Z6" s="127"/>
      <c r="AA6" s="127" t="str">
        <f>TEXT(Y6,"###,###")</f>
        <v>322</v>
      </c>
      <c r="AB6" s="127"/>
      <c r="AC6" s="127">
        <f t="shared" si="0"/>
        <v>0.51173708920187799</v>
      </c>
      <c r="AD6" s="127"/>
      <c r="AE6" s="127">
        <f t="shared" si="1"/>
        <v>0.81920903954802249</v>
      </c>
      <c r="AF6" s="127"/>
    </row>
    <row r="7" spans="1:32" ht="16.5" customHeight="1" thickBot="1" x14ac:dyDescent="0.3">
      <c r="A7" s="44" t="str">
        <f>"QUICK STATS for "&amp;'Table 13.4'!Y2&amp;"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7" t="s">
        <v>8</v>
      </c>
      <c r="T7" s="129">
        <v>223</v>
      </c>
      <c r="U7" s="129">
        <v>217</v>
      </c>
      <c r="V7" s="129">
        <v>168</v>
      </c>
      <c r="W7" s="129">
        <v>172</v>
      </c>
      <c r="X7" s="129">
        <v>271</v>
      </c>
      <c r="Y7" s="129">
        <v>406</v>
      </c>
      <c r="Z7" s="127"/>
      <c r="AA7" s="127" t="str">
        <f>TEXT(Y7,"###,###")</f>
        <v>406</v>
      </c>
      <c r="AB7" s="127"/>
      <c r="AC7" s="127">
        <f t="shared" si="0"/>
        <v>0.49815498154981541</v>
      </c>
      <c r="AD7" s="127"/>
      <c r="AE7" s="127">
        <f t="shared" si="1"/>
        <v>0.82062780269058289</v>
      </c>
      <c r="AF7" s="127"/>
    </row>
    <row r="8" spans="1:32" ht="17.25" customHeight="1" x14ac:dyDescent="0.25">
      <c r="A8" s="45" t="s">
        <v>15</v>
      </c>
      <c r="B8" s="46"/>
      <c r="C8" s="47"/>
      <c r="D8" s="48" t="str">
        <f>AA4</f>
        <v>647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13.4'!AA7</f>
        <v>406</v>
      </c>
      <c r="P8" s="49"/>
      <c r="S8" s="127" t="s">
        <v>96</v>
      </c>
      <c r="T8" s="127">
        <v>19029.900000000001</v>
      </c>
      <c r="U8" s="127">
        <v>25538.62</v>
      </c>
      <c r="V8" s="127">
        <v>23996.45</v>
      </c>
      <c r="W8" s="127">
        <v>19419.52</v>
      </c>
      <c r="X8" s="127">
        <v>32255</v>
      </c>
      <c r="Y8" s="127">
        <v>26949.759999999998</v>
      </c>
      <c r="Z8" s="127"/>
      <c r="AA8" s="127" t="str">
        <f>TEXT(Y8,"$###,###")</f>
        <v>$26,950</v>
      </c>
      <c r="AB8" s="127"/>
      <c r="AC8" s="127">
        <f t="shared" si="0"/>
        <v>-0.16447806541621457</v>
      </c>
      <c r="AD8" s="127"/>
      <c r="AE8" s="127">
        <f t="shared" si="1"/>
        <v>0.41617980126012211</v>
      </c>
      <c r="AF8" s="127"/>
    </row>
    <row r="9" spans="1:32" x14ac:dyDescent="0.25">
      <c r="A9" s="53" t="s">
        <v>17</v>
      </c>
      <c r="B9" s="54"/>
      <c r="C9" s="55"/>
      <c r="D9" s="56">
        <f>'Table 13.4'!AC104</f>
        <v>48.68624420401855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51.231527093596064</v>
      </c>
      <c r="P9" s="57" t="s">
        <v>97</v>
      </c>
      <c r="S9" s="127" t="s">
        <v>9</v>
      </c>
      <c r="T9" s="127">
        <v>5652074</v>
      </c>
      <c r="U9" s="127">
        <v>6868048</v>
      </c>
      <c r="V9" s="127">
        <v>5901405</v>
      </c>
      <c r="W9" s="127">
        <v>5480510</v>
      </c>
      <c r="X9" s="127">
        <v>12200842</v>
      </c>
      <c r="Y9" s="127">
        <v>16892419</v>
      </c>
      <c r="Z9" s="127"/>
      <c r="AA9" s="127" t="str">
        <f>TEXT(Y9/1000000,"$#,###.0")&amp;" mil"</f>
        <v>$16.9 mil</v>
      </c>
      <c r="AB9" s="127"/>
      <c r="AC9" s="127">
        <f t="shared" si="0"/>
        <v>0.38452895300176815</v>
      </c>
      <c r="AD9" s="127"/>
      <c r="AE9" s="127">
        <f t="shared" si="1"/>
        <v>1.9887115773784987</v>
      </c>
      <c r="AF9" s="127"/>
    </row>
    <row r="10" spans="1:32" x14ac:dyDescent="0.25">
      <c r="A10" s="53" t="s">
        <v>20</v>
      </c>
      <c r="B10" s="54"/>
      <c r="C10" s="55"/>
      <c r="D10" s="56">
        <f>'Table 13.4'!AC105</f>
        <v>43.585780525502315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48.768472906403943</v>
      </c>
      <c r="P10" s="57" t="s">
        <v>97</v>
      </c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98.768472906403943</v>
      </c>
      <c r="P11" s="57" t="s">
        <v>97</v>
      </c>
      <c r="S11" s="127" t="s">
        <v>32</v>
      </c>
      <c r="T11" s="129">
        <v>308</v>
      </c>
      <c r="U11" s="129">
        <v>284</v>
      </c>
      <c r="V11" s="129">
        <v>241</v>
      </c>
      <c r="W11" s="129">
        <v>232</v>
      </c>
      <c r="X11" s="129">
        <v>406</v>
      </c>
      <c r="Y11" s="129">
        <v>629</v>
      </c>
      <c r="Z11" s="127"/>
      <c r="AA11" s="127"/>
      <c r="AB11" s="127"/>
      <c r="AC11" s="127"/>
      <c r="AD11" s="127"/>
      <c r="AE11" s="127"/>
      <c r="AF11" s="127"/>
    </row>
    <row r="12" spans="1:32" ht="28.5" customHeight="1" x14ac:dyDescent="0.25">
      <c r="A12" s="53" t="s">
        <v>22</v>
      </c>
      <c r="B12" s="55"/>
      <c r="C12" s="55"/>
      <c r="D12" s="56">
        <f>'Table 13.4'!AC108</f>
        <v>7.5734157650695524</v>
      </c>
      <c r="E12" s="57" t="s">
        <v>97</v>
      </c>
      <c r="F12" s="37"/>
      <c r="G12" s="118" t="s">
        <v>99</v>
      </c>
      <c r="H12" s="119"/>
      <c r="I12" s="119"/>
      <c r="J12" s="119"/>
      <c r="K12" s="119"/>
      <c r="L12" s="119"/>
      <c r="M12" s="67"/>
      <c r="N12" s="55"/>
      <c r="O12" s="56">
        <f>AC125</f>
        <v>4.4334975369458132</v>
      </c>
      <c r="P12" s="57" t="s">
        <v>97</v>
      </c>
      <c r="S12" s="127" t="s">
        <v>33</v>
      </c>
      <c r="T12" s="129">
        <v>5</v>
      </c>
      <c r="U12" s="129">
        <v>8</v>
      </c>
      <c r="V12" s="129">
        <v>7</v>
      </c>
      <c r="W12" s="129">
        <v>6</v>
      </c>
      <c r="X12" s="129">
        <v>16</v>
      </c>
      <c r="Y12" s="129">
        <v>18</v>
      </c>
      <c r="Z12" s="127"/>
      <c r="AA12" s="127"/>
      <c r="AB12" s="127"/>
      <c r="AC12" s="127"/>
      <c r="AD12" s="127"/>
      <c r="AE12" s="127"/>
      <c r="AF12" s="127"/>
    </row>
    <row r="13" spans="1:32" ht="15" customHeight="1" x14ac:dyDescent="0.25">
      <c r="A13" s="53" t="s">
        <v>23</v>
      </c>
      <c r="B13" s="55"/>
      <c r="C13" s="55"/>
      <c r="D13" s="56">
        <f>'Table 13.4'!AC109</f>
        <v>12.055641421947449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13.4'!AA118</f>
        <v>39.1</v>
      </c>
      <c r="P13" s="57" t="s">
        <v>116</v>
      </c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</row>
    <row r="14" spans="1:32" ht="15" customHeight="1" x14ac:dyDescent="0.25">
      <c r="A14" s="53" t="s">
        <v>24</v>
      </c>
      <c r="B14" s="55"/>
      <c r="C14" s="55"/>
      <c r="D14" s="56">
        <f>'Table 13.4'!AC110</f>
        <v>36.476043276661514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20.689655172413794</v>
      </c>
      <c r="P14" s="57" t="s">
        <v>97</v>
      </c>
      <c r="S14" s="127" t="s">
        <v>34</v>
      </c>
      <c r="T14" s="127"/>
      <c r="U14" s="127"/>
      <c r="V14" s="127"/>
      <c r="W14" s="127"/>
      <c r="X14" s="127"/>
      <c r="Y14" s="127"/>
      <c r="Z14" s="127"/>
      <c r="AA14" s="127" t="s">
        <v>35</v>
      </c>
      <c r="AB14" s="127"/>
      <c r="AC14" s="127"/>
      <c r="AD14" s="127"/>
      <c r="AE14" s="127"/>
      <c r="AF14" s="127"/>
    </row>
    <row r="15" spans="1:32" ht="15" customHeight="1" thickBot="1" x14ac:dyDescent="0.3">
      <c r="A15" s="73" t="s">
        <v>25</v>
      </c>
      <c r="B15" s="74"/>
      <c r="C15" s="74"/>
      <c r="D15" s="75">
        <f>'Table 13.4'!AC111</f>
        <v>36.166924265842347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79.310344827586206</v>
      </c>
      <c r="P15" s="79" t="s">
        <v>97</v>
      </c>
      <c r="S15" s="127" t="s">
        <v>71</v>
      </c>
      <c r="T15" s="127"/>
      <c r="U15" s="127"/>
      <c r="V15" s="127"/>
      <c r="W15" s="127"/>
      <c r="X15" s="127"/>
      <c r="Y15" s="127">
        <v>24</v>
      </c>
      <c r="Z15" s="127"/>
      <c r="AA15" s="130">
        <f t="shared" ref="AA15:AA34" si="2">IF(Y15="np",0,Y15/$Y$34)</f>
        <v>3.7094281298299843E-2</v>
      </c>
      <c r="AB15" s="127"/>
      <c r="AC15" s="127"/>
      <c r="AD15" s="127"/>
      <c r="AE15" s="127"/>
      <c r="AF15" s="127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7" t="s">
        <v>72</v>
      </c>
      <c r="T16" s="127"/>
      <c r="U16" s="127"/>
      <c r="V16" s="127"/>
      <c r="W16" s="127"/>
      <c r="X16" s="127"/>
      <c r="Y16" s="127">
        <v>11</v>
      </c>
      <c r="Z16" s="127"/>
      <c r="AA16" s="130">
        <f t="shared" si="2"/>
        <v>1.7001545595054096E-2</v>
      </c>
      <c r="AB16" s="127"/>
      <c r="AC16" s="127"/>
      <c r="AD16" s="127"/>
      <c r="AE16" s="127"/>
      <c r="AF16" s="127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7" t="s">
        <v>73</v>
      </c>
      <c r="T17" s="127"/>
      <c r="U17" s="127"/>
      <c r="V17" s="127"/>
      <c r="W17" s="127"/>
      <c r="X17" s="127"/>
      <c r="Y17" s="127">
        <v>0</v>
      </c>
      <c r="Z17" s="127"/>
      <c r="AA17" s="130">
        <f t="shared" si="2"/>
        <v>0</v>
      </c>
      <c r="AB17" s="127"/>
      <c r="AC17" s="127"/>
      <c r="AD17" s="127"/>
      <c r="AE17" s="127"/>
      <c r="AF17" s="127"/>
    </row>
    <row r="18" spans="1:32" x14ac:dyDescent="0.25">
      <c r="A18" s="83" t="str">
        <f>'Table 13.4'!$S$1&amp;" ("&amp;'Table 13.4'!$T$2&amp;" to "&amp;'Table 13.4'!$Y$2&amp;")"</f>
        <v>Central Desert (2011-12 to 2016-17)</v>
      </c>
      <c r="B18" s="83"/>
      <c r="C18" s="83"/>
      <c r="D18" s="83"/>
      <c r="E18" s="83"/>
      <c r="F18" s="83"/>
      <c r="G18" s="83" t="str">
        <f>'Table 13.4'!$S$1&amp;" ("&amp;'Table 13.4'!$T$2&amp;" to "&amp;'Table 13.4'!$Y$2&amp;")"</f>
        <v>Central Desert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7" t="s">
        <v>74</v>
      </c>
      <c r="T18" s="127"/>
      <c r="U18" s="127"/>
      <c r="V18" s="127"/>
      <c r="W18" s="127"/>
      <c r="X18" s="127"/>
      <c r="Y18" s="127">
        <v>0</v>
      </c>
      <c r="Z18" s="127"/>
      <c r="AA18" s="130">
        <f t="shared" si="2"/>
        <v>0</v>
      </c>
      <c r="AB18" s="127"/>
      <c r="AC18" s="127"/>
      <c r="AD18" s="127"/>
      <c r="AE18" s="127"/>
      <c r="AF18" s="127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75</v>
      </c>
      <c r="T19" s="127"/>
      <c r="U19" s="127"/>
      <c r="V19" s="127"/>
      <c r="W19" s="127"/>
      <c r="X19" s="127"/>
      <c r="Y19" s="127">
        <v>12</v>
      </c>
      <c r="Z19" s="127"/>
      <c r="AA19" s="130">
        <f t="shared" si="2"/>
        <v>1.8547140649149921E-2</v>
      </c>
      <c r="AB19" s="127"/>
      <c r="AC19" s="127"/>
      <c r="AD19" s="127"/>
      <c r="AE19" s="127"/>
      <c r="AF19" s="127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76</v>
      </c>
      <c r="T20" s="127"/>
      <c r="U20" s="127"/>
      <c r="V20" s="127"/>
      <c r="W20" s="127"/>
      <c r="X20" s="127"/>
      <c r="Y20" s="127">
        <v>4</v>
      </c>
      <c r="Z20" s="127"/>
      <c r="AA20" s="130">
        <f t="shared" si="2"/>
        <v>6.1823802163833074E-3</v>
      </c>
      <c r="AB20" s="127"/>
      <c r="AC20" s="127"/>
      <c r="AD20" s="127"/>
      <c r="AE20" s="127"/>
      <c r="AF20" s="127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77</v>
      </c>
      <c r="T21" s="127"/>
      <c r="U21" s="127"/>
      <c r="V21" s="127"/>
      <c r="W21" s="127"/>
      <c r="X21" s="127"/>
      <c r="Y21" s="127">
        <v>64</v>
      </c>
      <c r="Z21" s="127"/>
      <c r="AA21" s="130">
        <f t="shared" si="2"/>
        <v>9.8918083462132919E-2</v>
      </c>
      <c r="AB21" s="127"/>
      <c r="AC21" s="127"/>
      <c r="AD21" s="127"/>
      <c r="AE21" s="127"/>
      <c r="AF21" s="127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78</v>
      </c>
      <c r="T22" s="127"/>
      <c r="U22" s="127"/>
      <c r="V22" s="127"/>
      <c r="W22" s="127"/>
      <c r="X22" s="127"/>
      <c r="Y22" s="127">
        <v>22</v>
      </c>
      <c r="Z22" s="127"/>
      <c r="AA22" s="130">
        <f t="shared" si="2"/>
        <v>3.4003091190108192E-2</v>
      </c>
      <c r="AB22" s="127"/>
      <c r="AC22" s="127"/>
      <c r="AD22" s="127"/>
      <c r="AE22" s="127"/>
      <c r="AF22" s="127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79</v>
      </c>
      <c r="T23" s="127"/>
      <c r="U23" s="127"/>
      <c r="V23" s="127"/>
      <c r="W23" s="127"/>
      <c r="X23" s="127"/>
      <c r="Y23" s="127">
        <v>0</v>
      </c>
      <c r="Z23" s="127"/>
      <c r="AA23" s="130">
        <f t="shared" si="2"/>
        <v>0</v>
      </c>
      <c r="AB23" s="127"/>
      <c r="AC23" s="127"/>
      <c r="AD23" s="127"/>
      <c r="AE23" s="127"/>
      <c r="AF23" s="127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80</v>
      </c>
      <c r="T24" s="127"/>
      <c r="U24" s="127"/>
      <c r="V24" s="127"/>
      <c r="W24" s="127"/>
      <c r="X24" s="127"/>
      <c r="Y24" s="127">
        <v>0</v>
      </c>
      <c r="Z24" s="127"/>
      <c r="AA24" s="130">
        <f t="shared" si="2"/>
        <v>0</v>
      </c>
      <c r="AB24" s="127"/>
      <c r="AC24" s="127"/>
      <c r="AD24" s="127"/>
      <c r="AE24" s="127"/>
      <c r="AF24" s="127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81</v>
      </c>
      <c r="T25" s="127"/>
      <c r="U25" s="127"/>
      <c r="V25" s="127"/>
      <c r="W25" s="127"/>
      <c r="X25" s="127"/>
      <c r="Y25" s="127">
        <v>0</v>
      </c>
      <c r="Z25" s="127"/>
      <c r="AA25" s="130">
        <f t="shared" si="2"/>
        <v>0</v>
      </c>
      <c r="AB25" s="127"/>
      <c r="AC25" s="127"/>
      <c r="AD25" s="127"/>
      <c r="AE25" s="127"/>
      <c r="AF25" s="127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82</v>
      </c>
      <c r="T26" s="127"/>
      <c r="U26" s="127"/>
      <c r="V26" s="127"/>
      <c r="W26" s="127"/>
      <c r="X26" s="127"/>
      <c r="Y26" s="127">
        <v>16</v>
      </c>
      <c r="Z26" s="127"/>
      <c r="AA26" s="130">
        <f t="shared" si="2"/>
        <v>2.472952086553323E-2</v>
      </c>
      <c r="AB26" s="127"/>
      <c r="AC26" s="127"/>
      <c r="AD26" s="127"/>
      <c r="AE26" s="127"/>
      <c r="AF26" s="127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83</v>
      </c>
      <c r="T27" s="127"/>
      <c r="U27" s="127"/>
      <c r="V27" s="127"/>
      <c r="W27" s="127"/>
      <c r="X27" s="127"/>
      <c r="Y27" s="127">
        <v>64</v>
      </c>
      <c r="Z27" s="127"/>
      <c r="AA27" s="130">
        <f t="shared" si="2"/>
        <v>9.8918083462132919E-2</v>
      </c>
      <c r="AB27" s="127"/>
      <c r="AC27" s="127"/>
      <c r="AD27" s="127"/>
      <c r="AE27" s="127"/>
      <c r="AF27" s="127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84</v>
      </c>
      <c r="T28" s="127"/>
      <c r="U28" s="127"/>
      <c r="V28" s="127"/>
      <c r="W28" s="127"/>
      <c r="X28" s="127"/>
      <c r="Y28" s="127">
        <v>12</v>
      </c>
      <c r="Z28" s="127"/>
      <c r="AA28" s="130">
        <f t="shared" si="2"/>
        <v>1.8547140649149921E-2</v>
      </c>
      <c r="AB28" s="127"/>
      <c r="AC28" s="127"/>
      <c r="AD28" s="127"/>
      <c r="AE28" s="127"/>
      <c r="AF28" s="127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85</v>
      </c>
      <c r="T29" s="127"/>
      <c r="U29" s="127"/>
      <c r="V29" s="127"/>
      <c r="W29" s="127"/>
      <c r="X29" s="127"/>
      <c r="Y29" s="127">
        <v>132</v>
      </c>
      <c r="Z29" s="127"/>
      <c r="AA29" s="130">
        <f t="shared" si="2"/>
        <v>0.20401854714064915</v>
      </c>
      <c r="AB29" s="127"/>
      <c r="AC29" s="127"/>
      <c r="AD29" s="127"/>
      <c r="AE29" s="127"/>
      <c r="AF29" s="127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86</v>
      </c>
      <c r="T30" s="127"/>
      <c r="U30" s="127"/>
      <c r="V30" s="127"/>
      <c r="W30" s="127"/>
      <c r="X30" s="127"/>
      <c r="Y30" s="127">
        <v>84</v>
      </c>
      <c r="Z30" s="127"/>
      <c r="AA30" s="130">
        <f t="shared" si="2"/>
        <v>0.12982998454404945</v>
      </c>
      <c r="AB30" s="127"/>
      <c r="AC30" s="127"/>
      <c r="AD30" s="127"/>
      <c r="AE30" s="127"/>
      <c r="AF30" s="127"/>
    </row>
    <row r="31" spans="1:32" ht="15.75" customHeight="1" x14ac:dyDescent="0.25">
      <c r="A31" s="83" t="str">
        <f>"Distribution of employee jobs per industry "&amp;"("&amp;'Table 13.4'!Y2&amp;")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7" t="s">
        <v>87</v>
      </c>
      <c r="T31" s="127"/>
      <c r="U31" s="127"/>
      <c r="V31" s="127"/>
      <c r="W31" s="127"/>
      <c r="X31" s="127"/>
      <c r="Y31" s="127">
        <v>75</v>
      </c>
      <c r="Z31" s="127"/>
      <c r="AA31" s="130">
        <f t="shared" si="2"/>
        <v>0.11591962905718702</v>
      </c>
      <c r="AB31" s="127"/>
      <c r="AC31" s="127"/>
      <c r="AD31" s="127"/>
      <c r="AE31" s="127"/>
      <c r="AF31" s="127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88</v>
      </c>
      <c r="T32" s="127"/>
      <c r="U32" s="127"/>
      <c r="V32" s="127"/>
      <c r="W32" s="127"/>
      <c r="X32" s="127"/>
      <c r="Y32" s="127">
        <v>17</v>
      </c>
      <c r="Z32" s="127"/>
      <c r="AA32" s="130">
        <f t="shared" si="2"/>
        <v>2.6275115919629059E-2</v>
      </c>
      <c r="AB32" s="127"/>
      <c r="AC32" s="127"/>
      <c r="AD32" s="127"/>
      <c r="AE32" s="127"/>
      <c r="AF32" s="127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89</v>
      </c>
      <c r="T33" s="127"/>
      <c r="U33" s="127"/>
      <c r="V33" s="127"/>
      <c r="W33" s="127"/>
      <c r="X33" s="127"/>
      <c r="Y33" s="127">
        <v>59</v>
      </c>
      <c r="Z33" s="127"/>
      <c r="AA33" s="130">
        <f t="shared" si="2"/>
        <v>9.1190108191653782E-2</v>
      </c>
      <c r="AB33" s="127"/>
      <c r="AC33" s="127"/>
      <c r="AD33" s="127"/>
      <c r="AE33" s="127"/>
      <c r="AF33" s="127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7" t="s">
        <v>90</v>
      </c>
      <c r="T34" s="127"/>
      <c r="U34" s="127"/>
      <c r="V34" s="127"/>
      <c r="W34" s="127"/>
      <c r="X34" s="127"/>
      <c r="Y34" s="127">
        <v>647</v>
      </c>
      <c r="Z34" s="127"/>
      <c r="AA34" s="131">
        <f t="shared" si="2"/>
        <v>1</v>
      </c>
      <c r="AB34" s="127"/>
      <c r="AC34" s="127"/>
      <c r="AD34" s="127"/>
      <c r="AE34" s="127"/>
      <c r="AF34" s="127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7" t="s">
        <v>102</v>
      </c>
      <c r="T36" s="127"/>
      <c r="U36" s="127"/>
      <c r="V36" s="127"/>
      <c r="W36" s="127"/>
      <c r="X36" s="127"/>
      <c r="Y36" s="127"/>
      <c r="Z36" s="127"/>
      <c r="AA36" s="127" t="s">
        <v>27</v>
      </c>
      <c r="AB36" s="127"/>
      <c r="AC36" s="127" t="s">
        <v>28</v>
      </c>
      <c r="AD36" s="127"/>
      <c r="AE36" s="127" t="s">
        <v>29</v>
      </c>
      <c r="AF36" s="127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7" t="s">
        <v>12</v>
      </c>
      <c r="T37" s="127">
        <v>185</v>
      </c>
      <c r="U37" s="127">
        <v>180</v>
      </c>
      <c r="V37" s="127">
        <v>139</v>
      </c>
      <c r="W37" s="127">
        <v>146</v>
      </c>
      <c r="X37" s="127">
        <v>222</v>
      </c>
      <c r="Y37" s="127">
        <v>322</v>
      </c>
      <c r="Z37" s="127"/>
      <c r="AA37" s="127" t="str">
        <f>TEXT(Y37,"###,###")</f>
        <v>322</v>
      </c>
      <c r="AB37" s="127"/>
      <c r="AC37" s="127">
        <f>Y37/X37-1</f>
        <v>0.45045045045045051</v>
      </c>
      <c r="AD37" s="127"/>
      <c r="AE37" s="127">
        <f>Y37/T37-1</f>
        <v>0.74054054054054053</v>
      </c>
      <c r="AF37" s="127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7" t="s">
        <v>13</v>
      </c>
      <c r="T38" s="127">
        <v>35</v>
      </c>
      <c r="U38" s="127">
        <v>37</v>
      </c>
      <c r="V38" s="127">
        <v>31</v>
      </c>
      <c r="W38" s="127">
        <v>25</v>
      </c>
      <c r="X38" s="127">
        <v>49</v>
      </c>
      <c r="Y38" s="127">
        <v>84</v>
      </c>
      <c r="Z38" s="127"/>
      <c r="AA38" s="127" t="str">
        <f>TEXT(Y38,"###,###")</f>
        <v>84</v>
      </c>
      <c r="AB38" s="127"/>
      <c r="AC38" s="127">
        <f>Y38/X38-1</f>
        <v>0.71428571428571419</v>
      </c>
      <c r="AD38" s="127"/>
      <c r="AE38" s="127">
        <f>Y38/T38-1</f>
        <v>1.4</v>
      </c>
      <c r="AF38" s="127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7" t="s">
        <v>14</v>
      </c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7" t="s">
        <v>36</v>
      </c>
      <c r="T40" s="127">
        <v>220</v>
      </c>
      <c r="U40" s="127">
        <v>217</v>
      </c>
      <c r="V40" s="127">
        <v>170</v>
      </c>
      <c r="W40" s="127">
        <v>171</v>
      </c>
      <c r="X40" s="127">
        <v>271</v>
      </c>
      <c r="Y40" s="127">
        <v>406</v>
      </c>
      <c r="Z40" s="127"/>
      <c r="AA40" s="127"/>
      <c r="AB40" s="127"/>
      <c r="AC40" s="127" t="s">
        <v>35</v>
      </c>
      <c r="AD40" s="127"/>
      <c r="AE40" s="127" t="s">
        <v>27</v>
      </c>
      <c r="AF40" s="127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7"/>
      <c r="T41" s="127"/>
      <c r="U41" s="127"/>
      <c r="V41" s="127"/>
      <c r="W41" s="127"/>
      <c r="X41" s="127"/>
      <c r="Y41" s="127"/>
      <c r="Z41" s="127"/>
      <c r="AA41" s="127" t="s">
        <v>127</v>
      </c>
      <c r="AB41" s="127"/>
      <c r="AC41" s="127">
        <f>Y37/($Y$37+$Y$38)*100</f>
        <v>79.310344827586206</v>
      </c>
      <c r="AD41" s="127"/>
      <c r="AE41" s="127"/>
      <c r="AF41" s="127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7" t="s">
        <v>37</v>
      </c>
      <c r="T42" s="127"/>
      <c r="U42" s="127"/>
      <c r="V42" s="127"/>
      <c r="W42" s="127"/>
      <c r="X42" s="127"/>
      <c r="Y42" s="127"/>
      <c r="Z42" s="127"/>
      <c r="AA42" s="127" t="s">
        <v>128</v>
      </c>
      <c r="AB42" s="127"/>
      <c r="AC42" s="127">
        <f>Y38/($Y$37+$Y$38)*100</f>
        <v>20.689655172413794</v>
      </c>
      <c r="AD42" s="127"/>
      <c r="AE42" s="127"/>
      <c r="AF42" s="127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7" t="s">
        <v>38</v>
      </c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39</v>
      </c>
      <c r="T44" s="127"/>
      <c r="U44" s="127">
        <v>0</v>
      </c>
      <c r="V44" s="127">
        <v>0</v>
      </c>
      <c r="W44" s="127">
        <v>0</v>
      </c>
      <c r="X44" s="129">
        <v>0</v>
      </c>
      <c r="Y44" s="129">
        <v>0</v>
      </c>
      <c r="Z44" s="127"/>
      <c r="AA44" s="127"/>
      <c r="AB44" s="127"/>
      <c r="AC44" s="127"/>
      <c r="AD44" s="127"/>
      <c r="AE44" s="127"/>
      <c r="AF44" s="127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40</v>
      </c>
      <c r="T45" s="127"/>
      <c r="U45" s="127">
        <v>0</v>
      </c>
      <c r="V45" s="127">
        <v>0</v>
      </c>
      <c r="W45" s="127">
        <v>0</v>
      </c>
      <c r="X45" s="129">
        <v>0</v>
      </c>
      <c r="Y45" s="129">
        <v>10</v>
      </c>
      <c r="Z45" s="127"/>
      <c r="AA45" s="127"/>
      <c r="AB45" s="127"/>
      <c r="AC45" s="127"/>
      <c r="AD45" s="127"/>
      <c r="AE45" s="127"/>
      <c r="AF45" s="127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41</v>
      </c>
      <c r="T46" s="127"/>
      <c r="U46" s="127">
        <v>0</v>
      </c>
      <c r="V46" s="127">
        <v>0</v>
      </c>
      <c r="W46" s="127">
        <v>0</v>
      </c>
      <c r="X46" s="129">
        <v>13</v>
      </c>
      <c r="Y46" s="129">
        <v>15</v>
      </c>
      <c r="Z46" s="127"/>
      <c r="AA46" s="127"/>
      <c r="AB46" s="127"/>
      <c r="AC46" s="127"/>
      <c r="AD46" s="127"/>
      <c r="AE46" s="127"/>
      <c r="AF46" s="127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42</v>
      </c>
      <c r="T47" s="127"/>
      <c r="U47" s="127">
        <v>0</v>
      </c>
      <c r="V47" s="127">
        <v>0</v>
      </c>
      <c r="W47" s="127">
        <v>0</v>
      </c>
      <c r="X47" s="129">
        <v>24</v>
      </c>
      <c r="Y47" s="129">
        <v>45</v>
      </c>
      <c r="Z47" s="127"/>
      <c r="AA47" s="127"/>
      <c r="AB47" s="127"/>
      <c r="AC47" s="127"/>
      <c r="AD47" s="127"/>
      <c r="AE47" s="127"/>
      <c r="AF47" s="127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7" t="s">
        <v>43</v>
      </c>
      <c r="T48" s="127"/>
      <c r="U48" s="127">
        <v>0</v>
      </c>
      <c r="V48" s="127">
        <v>0</v>
      </c>
      <c r="W48" s="127">
        <v>0</v>
      </c>
      <c r="X48" s="129">
        <v>19</v>
      </c>
      <c r="Y48" s="129">
        <v>39</v>
      </c>
      <c r="Z48" s="127"/>
      <c r="AA48" s="127"/>
      <c r="AB48" s="127"/>
      <c r="AC48" s="127"/>
      <c r="AD48" s="127"/>
      <c r="AE48" s="127"/>
      <c r="AF48" s="127"/>
    </row>
    <row r="49" spans="1:32" ht="15" customHeight="1" x14ac:dyDescent="0.25">
      <c r="A49" s="90" t="str">
        <f>"Number of jobs by age and sex of job holders in "&amp;'Table 13.4'!S1&amp;" ("&amp;'Table 13.4'!Y2&amp;") *"</f>
        <v>Number of jobs by age and sex of job holders in Central Desert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7" t="s">
        <v>44</v>
      </c>
      <c r="T49" s="127"/>
      <c r="U49" s="127">
        <v>0</v>
      </c>
      <c r="V49" s="127">
        <v>0</v>
      </c>
      <c r="W49" s="127">
        <v>0</v>
      </c>
      <c r="X49" s="129">
        <v>36</v>
      </c>
      <c r="Y49" s="129">
        <v>46</v>
      </c>
      <c r="Z49" s="127"/>
      <c r="AA49" s="127"/>
      <c r="AB49" s="127"/>
      <c r="AC49" s="127"/>
      <c r="AD49" s="127"/>
      <c r="AE49" s="127"/>
      <c r="AF49" s="127"/>
    </row>
    <row r="50" spans="1:32" ht="15" customHeight="1" x14ac:dyDescent="0.25">
      <c r="A50" s="5"/>
      <c r="S50" s="127" t="s">
        <v>45</v>
      </c>
      <c r="T50" s="127"/>
      <c r="U50" s="127">
        <v>0</v>
      </c>
      <c r="V50" s="127">
        <v>0</v>
      </c>
      <c r="W50" s="127">
        <v>0</v>
      </c>
      <c r="X50" s="129">
        <v>21</v>
      </c>
      <c r="Y50" s="129">
        <v>25</v>
      </c>
      <c r="Z50" s="127"/>
      <c r="AA50" s="127"/>
      <c r="AB50" s="127"/>
      <c r="AC50" s="127"/>
      <c r="AD50" s="127"/>
      <c r="AE50" s="127"/>
      <c r="AF50" s="127"/>
    </row>
    <row r="51" spans="1:32" ht="15" customHeight="1" x14ac:dyDescent="0.25">
      <c r="S51" s="127" t="s">
        <v>46</v>
      </c>
      <c r="T51" s="127"/>
      <c r="U51" s="127">
        <v>0</v>
      </c>
      <c r="V51" s="127">
        <v>0</v>
      </c>
      <c r="W51" s="127">
        <v>0</v>
      </c>
      <c r="X51" s="129">
        <v>23</v>
      </c>
      <c r="Y51" s="129">
        <v>50</v>
      </c>
      <c r="Z51" s="127"/>
      <c r="AA51" s="127"/>
      <c r="AB51" s="127"/>
      <c r="AC51" s="127"/>
      <c r="AD51" s="127"/>
      <c r="AE51" s="127"/>
      <c r="AF51" s="127"/>
    </row>
    <row r="52" spans="1:32" ht="15" customHeight="1" x14ac:dyDescent="0.25">
      <c r="A52" s="3"/>
      <c r="B52" s="3"/>
      <c r="C52" s="3"/>
      <c r="D52" s="4"/>
      <c r="E52" s="8"/>
      <c r="S52" s="127" t="s">
        <v>47</v>
      </c>
      <c r="T52" s="127"/>
      <c r="U52" s="127">
        <v>0</v>
      </c>
      <c r="V52" s="127">
        <v>0</v>
      </c>
      <c r="W52" s="127">
        <v>0</v>
      </c>
      <c r="X52" s="129">
        <v>20</v>
      </c>
      <c r="Y52" s="129">
        <v>24</v>
      </c>
      <c r="Z52" s="127"/>
      <c r="AA52" s="127"/>
      <c r="AB52" s="127"/>
      <c r="AC52" s="127"/>
      <c r="AD52" s="127"/>
      <c r="AE52" s="127"/>
      <c r="AF52" s="127"/>
    </row>
    <row r="53" spans="1:32" ht="15" customHeight="1" x14ac:dyDescent="0.25">
      <c r="A53" s="3"/>
      <c r="B53" s="3"/>
      <c r="C53" s="3"/>
      <c r="D53" s="4"/>
      <c r="E53" s="8"/>
      <c r="S53" s="127" t="s">
        <v>48</v>
      </c>
      <c r="T53" s="127"/>
      <c r="U53" s="127">
        <v>0</v>
      </c>
      <c r="V53" s="127">
        <v>0</v>
      </c>
      <c r="W53" s="127">
        <v>0</v>
      </c>
      <c r="X53" s="129">
        <v>17</v>
      </c>
      <c r="Y53" s="129">
        <v>22</v>
      </c>
      <c r="Z53" s="127"/>
      <c r="AA53" s="127"/>
      <c r="AB53" s="127"/>
      <c r="AC53" s="127"/>
      <c r="AD53" s="127"/>
      <c r="AE53" s="127"/>
      <c r="AF53" s="127"/>
    </row>
    <row r="54" spans="1:32" ht="15" customHeight="1" x14ac:dyDescent="0.25">
      <c r="A54" s="3"/>
      <c r="B54" s="3"/>
      <c r="C54" s="3"/>
      <c r="D54" s="4"/>
      <c r="E54" s="8"/>
      <c r="S54" s="127" t="s">
        <v>49</v>
      </c>
      <c r="T54" s="127"/>
      <c r="U54" s="127">
        <v>0</v>
      </c>
      <c r="V54" s="127">
        <v>0</v>
      </c>
      <c r="W54" s="127">
        <v>0</v>
      </c>
      <c r="X54" s="129">
        <v>15</v>
      </c>
      <c r="Y54" s="129">
        <v>22</v>
      </c>
      <c r="Z54" s="127"/>
      <c r="AA54" s="127"/>
      <c r="AB54" s="127"/>
      <c r="AC54" s="127"/>
      <c r="AD54" s="127"/>
      <c r="AE54" s="127"/>
      <c r="AF54" s="127"/>
    </row>
    <row r="55" spans="1:32" ht="15" customHeight="1" x14ac:dyDescent="0.25">
      <c r="A55" s="1"/>
      <c r="B55" s="1"/>
      <c r="C55" s="1"/>
      <c r="D55" s="1"/>
      <c r="E55" s="1"/>
      <c r="S55" s="127" t="s">
        <v>50</v>
      </c>
      <c r="T55" s="127"/>
      <c r="U55" s="127">
        <v>0</v>
      </c>
      <c r="V55" s="127">
        <v>0</v>
      </c>
      <c r="W55" s="127">
        <v>0</v>
      </c>
      <c r="X55" s="129">
        <v>12</v>
      </c>
      <c r="Y55" s="129">
        <v>12</v>
      </c>
      <c r="Z55" s="127"/>
      <c r="AA55" s="127"/>
      <c r="AB55" s="127"/>
      <c r="AC55" s="127"/>
      <c r="AD55" s="127"/>
      <c r="AE55" s="127"/>
      <c r="AF55" s="127"/>
    </row>
    <row r="56" spans="1:32" ht="15" customHeight="1" x14ac:dyDescent="0.25">
      <c r="A56" s="9"/>
      <c r="B56" s="3"/>
      <c r="C56" s="3"/>
      <c r="D56" s="3"/>
      <c r="E56" s="3"/>
      <c r="S56" s="127" t="s">
        <v>51</v>
      </c>
      <c r="T56" s="127"/>
      <c r="U56" s="127">
        <v>0</v>
      </c>
      <c r="V56" s="127">
        <v>0</v>
      </c>
      <c r="W56" s="127">
        <v>0</v>
      </c>
      <c r="X56" s="129">
        <v>9</v>
      </c>
      <c r="Y56" s="129">
        <v>15</v>
      </c>
      <c r="Z56" s="127"/>
      <c r="AA56" s="127"/>
      <c r="AB56" s="127"/>
      <c r="AC56" s="127"/>
      <c r="AD56" s="127"/>
      <c r="AE56" s="127"/>
      <c r="AF56" s="127"/>
    </row>
    <row r="57" spans="1:32" ht="15" customHeight="1" x14ac:dyDescent="0.25">
      <c r="A57" s="3"/>
      <c r="B57" s="3"/>
      <c r="C57" s="3"/>
      <c r="D57" s="3"/>
      <c r="E57" s="3"/>
      <c r="S57" s="127" t="s">
        <v>52</v>
      </c>
      <c r="T57" s="127"/>
      <c r="U57" s="127">
        <v>0</v>
      </c>
      <c r="V57" s="127">
        <v>0</v>
      </c>
      <c r="W57" s="127">
        <v>0</v>
      </c>
      <c r="X57" s="129">
        <v>0</v>
      </c>
      <c r="Y57" s="129">
        <v>3</v>
      </c>
      <c r="Z57" s="127"/>
      <c r="AA57" s="127"/>
      <c r="AB57" s="127"/>
      <c r="AC57" s="127"/>
      <c r="AD57" s="127"/>
      <c r="AE57" s="127"/>
      <c r="AF57" s="127"/>
    </row>
    <row r="58" spans="1:32" ht="15" customHeight="1" x14ac:dyDescent="0.25">
      <c r="A58" s="3"/>
      <c r="B58" s="3"/>
      <c r="C58" s="3"/>
      <c r="D58" s="10"/>
      <c r="E58" s="8"/>
      <c r="S58" s="127" t="s">
        <v>53</v>
      </c>
      <c r="T58" s="127"/>
      <c r="U58" s="127">
        <v>0</v>
      </c>
      <c r="V58" s="127">
        <v>0</v>
      </c>
      <c r="W58" s="127">
        <v>0</v>
      </c>
      <c r="X58" s="129">
        <v>1</v>
      </c>
      <c r="Y58" s="129">
        <v>0</v>
      </c>
      <c r="Z58" s="127"/>
      <c r="AA58" s="127"/>
      <c r="AB58" s="127"/>
      <c r="AC58" s="127"/>
      <c r="AD58" s="127"/>
      <c r="AE58" s="127"/>
      <c r="AF58" s="127"/>
    </row>
    <row r="59" spans="1:32" ht="15" customHeight="1" x14ac:dyDescent="0.25">
      <c r="A59" s="3"/>
      <c r="B59" s="3"/>
      <c r="C59" s="3"/>
      <c r="D59" s="10"/>
      <c r="E59" s="8"/>
      <c r="S59" s="127" t="s">
        <v>54</v>
      </c>
      <c r="T59" s="127"/>
      <c r="U59" s="127">
        <v>0</v>
      </c>
      <c r="V59" s="127">
        <v>0</v>
      </c>
      <c r="W59" s="127">
        <v>0</v>
      </c>
      <c r="X59" s="129">
        <v>0</v>
      </c>
      <c r="Y59" s="129">
        <v>0</v>
      </c>
      <c r="Z59" s="127"/>
      <c r="AA59" s="127"/>
      <c r="AB59" s="127"/>
      <c r="AC59" s="127"/>
      <c r="AD59" s="127"/>
      <c r="AE59" s="127"/>
      <c r="AF59" s="127"/>
    </row>
    <row r="60" spans="1:32" ht="15" customHeight="1" x14ac:dyDescent="0.25">
      <c r="A60" s="3"/>
      <c r="B60" s="3"/>
      <c r="C60" s="3"/>
      <c r="D60" s="10"/>
      <c r="E60" s="8"/>
      <c r="S60" s="127" t="s">
        <v>55</v>
      </c>
      <c r="T60" s="127"/>
      <c r="U60" s="127">
        <v>0</v>
      </c>
      <c r="V60" s="127">
        <v>0</v>
      </c>
      <c r="W60" s="127">
        <v>0</v>
      </c>
      <c r="X60" s="129">
        <v>0</v>
      </c>
      <c r="Y60" s="129">
        <v>4</v>
      </c>
      <c r="Z60" s="127"/>
      <c r="AA60" s="127"/>
      <c r="AB60" s="127"/>
      <c r="AC60" s="127"/>
      <c r="AD60" s="127"/>
      <c r="AE60" s="127"/>
      <c r="AF60" s="127"/>
    </row>
    <row r="61" spans="1:32" ht="15" customHeight="1" x14ac:dyDescent="0.25">
      <c r="S61" s="127" t="s">
        <v>56</v>
      </c>
      <c r="T61" s="127"/>
      <c r="U61" s="127">
        <v>0</v>
      </c>
      <c r="V61" s="127">
        <v>0</v>
      </c>
      <c r="W61" s="127">
        <v>0</v>
      </c>
      <c r="X61" s="129">
        <v>210</v>
      </c>
      <c r="Y61" s="129">
        <v>325</v>
      </c>
      <c r="Z61" s="127"/>
      <c r="AA61" s="127"/>
      <c r="AB61" s="127"/>
      <c r="AC61" s="127"/>
      <c r="AD61" s="127"/>
      <c r="AE61" s="127"/>
      <c r="AF61" s="127"/>
    </row>
    <row r="62" spans="1:32" x14ac:dyDescent="0.25">
      <c r="S62" s="127" t="s">
        <v>57</v>
      </c>
      <c r="T62" s="127"/>
      <c r="U62" s="127"/>
      <c r="V62" s="127"/>
      <c r="W62" s="127"/>
      <c r="X62" s="129"/>
      <c r="Y62" s="129"/>
      <c r="Z62" s="127"/>
      <c r="AA62" s="127"/>
      <c r="AB62" s="127"/>
      <c r="AC62" s="127"/>
      <c r="AD62" s="127"/>
      <c r="AE62" s="127"/>
      <c r="AF62" s="127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7" t="s">
        <v>39</v>
      </c>
      <c r="T63" s="127"/>
      <c r="U63" s="127">
        <v>0</v>
      </c>
      <c r="V63" s="127">
        <v>0</v>
      </c>
      <c r="W63" s="127">
        <v>0</v>
      </c>
      <c r="X63" s="129">
        <v>0</v>
      </c>
      <c r="Y63" s="129">
        <v>0</v>
      </c>
      <c r="Z63" s="127"/>
      <c r="AA63" s="127"/>
      <c r="AB63" s="127"/>
      <c r="AC63" s="127"/>
      <c r="AD63" s="127"/>
      <c r="AE63" s="127"/>
      <c r="AF63" s="127"/>
    </row>
    <row r="64" spans="1:32" ht="15.75" customHeight="1" x14ac:dyDescent="0.25">
      <c r="A64" s="90" t="str">
        <f>"Number of employed persons per occupation of main job by sex in "&amp;'Table 13.4'!S1&amp;" ("&amp;'Table 13.4'!Y2&amp;") *"</f>
        <v>Number of employed persons per occupation of main job by sex in Central Desert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7" t="s">
        <v>40</v>
      </c>
      <c r="T64" s="127"/>
      <c r="U64" s="127">
        <v>0</v>
      </c>
      <c r="V64" s="127">
        <v>0</v>
      </c>
      <c r="W64" s="127">
        <v>0</v>
      </c>
      <c r="X64" s="129">
        <v>0</v>
      </c>
      <c r="Y64" s="129">
        <v>3</v>
      </c>
      <c r="Z64" s="127"/>
      <c r="AA64" s="127"/>
      <c r="AB64" s="127"/>
      <c r="AC64" s="127"/>
      <c r="AD64" s="127"/>
      <c r="AE64" s="127"/>
      <c r="AF64" s="127"/>
    </row>
    <row r="65" spans="19:32" x14ac:dyDescent="0.25">
      <c r="S65" s="127" t="s">
        <v>41</v>
      </c>
      <c r="T65" s="127"/>
      <c r="U65" s="127">
        <v>0</v>
      </c>
      <c r="V65" s="127">
        <v>0</v>
      </c>
      <c r="W65" s="127">
        <v>0</v>
      </c>
      <c r="X65" s="129">
        <v>7</v>
      </c>
      <c r="Y65" s="129">
        <v>6</v>
      </c>
      <c r="Z65" s="127"/>
      <c r="AA65" s="127"/>
      <c r="AB65" s="127"/>
      <c r="AC65" s="127"/>
      <c r="AD65" s="127"/>
      <c r="AE65" s="127"/>
      <c r="AF65" s="127"/>
    </row>
    <row r="66" spans="19:32" x14ac:dyDescent="0.25">
      <c r="S66" s="127" t="s">
        <v>42</v>
      </c>
      <c r="T66" s="127"/>
      <c r="U66" s="127">
        <v>0</v>
      </c>
      <c r="V66" s="127">
        <v>0</v>
      </c>
      <c r="W66" s="127">
        <v>0</v>
      </c>
      <c r="X66" s="129">
        <v>34</v>
      </c>
      <c r="Y66" s="129">
        <v>36</v>
      </c>
      <c r="Z66" s="127"/>
      <c r="AA66" s="127"/>
      <c r="AB66" s="127"/>
      <c r="AC66" s="127"/>
      <c r="AD66" s="127"/>
      <c r="AE66" s="127"/>
      <c r="AF66" s="127"/>
    </row>
    <row r="67" spans="19:32" x14ac:dyDescent="0.25">
      <c r="S67" s="127" t="s">
        <v>43</v>
      </c>
      <c r="T67" s="127"/>
      <c r="U67" s="127">
        <v>0</v>
      </c>
      <c r="V67" s="127">
        <v>0</v>
      </c>
      <c r="W67" s="127">
        <v>0</v>
      </c>
      <c r="X67" s="129">
        <v>32</v>
      </c>
      <c r="Y67" s="129">
        <v>44</v>
      </c>
      <c r="Z67" s="127"/>
      <c r="AA67" s="127"/>
      <c r="AB67" s="127"/>
      <c r="AC67" s="127"/>
      <c r="AD67" s="127"/>
      <c r="AE67" s="127"/>
      <c r="AF67" s="127"/>
    </row>
    <row r="68" spans="19:32" x14ac:dyDescent="0.25">
      <c r="S68" s="127" t="s">
        <v>44</v>
      </c>
      <c r="T68" s="127"/>
      <c r="U68" s="127">
        <v>0</v>
      </c>
      <c r="V68" s="127">
        <v>0</v>
      </c>
      <c r="W68" s="127">
        <v>0</v>
      </c>
      <c r="X68" s="129">
        <v>35</v>
      </c>
      <c r="Y68" s="129">
        <v>53</v>
      </c>
      <c r="Z68" s="127"/>
      <c r="AA68" s="127"/>
      <c r="AB68" s="127"/>
      <c r="AC68" s="127"/>
      <c r="AD68" s="127"/>
      <c r="AE68" s="127"/>
      <c r="AF68" s="127"/>
    </row>
    <row r="69" spans="19:32" x14ac:dyDescent="0.25">
      <c r="S69" s="127" t="s">
        <v>45</v>
      </c>
      <c r="T69" s="127"/>
      <c r="U69" s="127">
        <v>0</v>
      </c>
      <c r="V69" s="127">
        <v>0</v>
      </c>
      <c r="W69" s="127">
        <v>0</v>
      </c>
      <c r="X69" s="129">
        <v>15</v>
      </c>
      <c r="Y69" s="129">
        <v>35</v>
      </c>
      <c r="Z69" s="127"/>
      <c r="AA69" s="127"/>
      <c r="AB69" s="127"/>
      <c r="AC69" s="127"/>
      <c r="AD69" s="127"/>
      <c r="AE69" s="127"/>
      <c r="AF69" s="127"/>
    </row>
    <row r="70" spans="19:32" x14ac:dyDescent="0.25">
      <c r="S70" s="127" t="s">
        <v>46</v>
      </c>
      <c r="T70" s="127"/>
      <c r="U70" s="127">
        <v>0</v>
      </c>
      <c r="V70" s="127">
        <v>0</v>
      </c>
      <c r="W70" s="127">
        <v>0</v>
      </c>
      <c r="X70" s="129">
        <v>27</v>
      </c>
      <c r="Y70" s="129">
        <v>32</v>
      </c>
      <c r="Z70" s="127"/>
      <c r="AA70" s="127"/>
      <c r="AB70" s="127"/>
      <c r="AC70" s="127"/>
      <c r="AD70" s="127"/>
      <c r="AE70" s="127"/>
      <c r="AF70" s="127"/>
    </row>
    <row r="71" spans="19:32" x14ac:dyDescent="0.25">
      <c r="S71" s="127" t="s">
        <v>47</v>
      </c>
      <c r="T71" s="127"/>
      <c r="U71" s="127">
        <v>0</v>
      </c>
      <c r="V71" s="127">
        <v>0</v>
      </c>
      <c r="W71" s="127">
        <v>0</v>
      </c>
      <c r="X71" s="129">
        <v>21</v>
      </c>
      <c r="Y71" s="129">
        <v>34</v>
      </c>
      <c r="Z71" s="127"/>
      <c r="AA71" s="127"/>
      <c r="AB71" s="127"/>
      <c r="AC71" s="127"/>
      <c r="AD71" s="127"/>
      <c r="AE71" s="127"/>
      <c r="AF71" s="127"/>
    </row>
    <row r="72" spans="19:32" x14ac:dyDescent="0.25">
      <c r="S72" s="127" t="s">
        <v>48</v>
      </c>
      <c r="T72" s="127"/>
      <c r="U72" s="127">
        <v>0</v>
      </c>
      <c r="V72" s="127">
        <v>0</v>
      </c>
      <c r="W72" s="127">
        <v>0</v>
      </c>
      <c r="X72" s="129">
        <v>27</v>
      </c>
      <c r="Y72" s="129">
        <v>27</v>
      </c>
      <c r="Z72" s="127"/>
      <c r="AA72" s="127"/>
      <c r="AB72" s="127"/>
      <c r="AC72" s="127"/>
      <c r="AD72" s="127"/>
      <c r="AE72" s="127"/>
      <c r="AF72" s="127"/>
    </row>
    <row r="73" spans="19:32" x14ac:dyDescent="0.25">
      <c r="S73" s="127" t="s">
        <v>49</v>
      </c>
      <c r="T73" s="127"/>
      <c r="U73" s="127">
        <v>0</v>
      </c>
      <c r="V73" s="127">
        <v>0</v>
      </c>
      <c r="W73" s="127">
        <v>0</v>
      </c>
      <c r="X73" s="129">
        <v>11</v>
      </c>
      <c r="Y73" s="129">
        <v>20</v>
      </c>
      <c r="Z73" s="127"/>
      <c r="AA73" s="127"/>
      <c r="AB73" s="127"/>
      <c r="AC73" s="127"/>
      <c r="AD73" s="127"/>
      <c r="AE73" s="127"/>
      <c r="AF73" s="127"/>
    </row>
    <row r="74" spans="19:32" x14ac:dyDescent="0.25">
      <c r="S74" s="127" t="s">
        <v>50</v>
      </c>
      <c r="T74" s="127"/>
      <c r="U74" s="127">
        <v>0</v>
      </c>
      <c r="V74" s="127">
        <v>0</v>
      </c>
      <c r="W74" s="127">
        <v>0</v>
      </c>
      <c r="X74" s="129">
        <v>8</v>
      </c>
      <c r="Y74" s="129">
        <v>15</v>
      </c>
      <c r="Z74" s="127"/>
      <c r="AA74" s="127"/>
      <c r="AB74" s="127"/>
      <c r="AC74" s="127"/>
      <c r="AD74" s="127"/>
      <c r="AE74" s="127"/>
      <c r="AF74" s="127"/>
    </row>
    <row r="75" spans="19:32" x14ac:dyDescent="0.25">
      <c r="S75" s="127" t="s">
        <v>51</v>
      </c>
      <c r="T75" s="127"/>
      <c r="U75" s="127">
        <v>0</v>
      </c>
      <c r="V75" s="127">
        <v>0</v>
      </c>
      <c r="W75" s="127">
        <v>0</v>
      </c>
      <c r="X75" s="129">
        <v>0</v>
      </c>
      <c r="Y75" s="129">
        <v>10</v>
      </c>
      <c r="Z75" s="127"/>
      <c r="AA75" s="127"/>
      <c r="AB75" s="127"/>
      <c r="AC75" s="127"/>
      <c r="AD75" s="127"/>
      <c r="AE75" s="127"/>
      <c r="AF75" s="127"/>
    </row>
    <row r="76" spans="19:32" x14ac:dyDescent="0.25">
      <c r="S76" s="127" t="s">
        <v>52</v>
      </c>
      <c r="T76" s="127"/>
      <c r="U76" s="127">
        <v>0</v>
      </c>
      <c r="V76" s="127">
        <v>0</v>
      </c>
      <c r="W76" s="127">
        <v>0</v>
      </c>
      <c r="X76" s="129">
        <v>0</v>
      </c>
      <c r="Y76" s="129">
        <v>5</v>
      </c>
      <c r="Z76" s="127"/>
      <c r="AA76" s="127"/>
      <c r="AB76" s="127"/>
      <c r="AC76" s="127"/>
      <c r="AD76" s="127"/>
      <c r="AE76" s="127"/>
      <c r="AF76" s="127"/>
    </row>
    <row r="77" spans="19:32" x14ac:dyDescent="0.25">
      <c r="S77" s="127" t="s">
        <v>53</v>
      </c>
      <c r="T77" s="127"/>
      <c r="U77" s="127">
        <v>0</v>
      </c>
      <c r="V77" s="127">
        <v>0</v>
      </c>
      <c r="W77" s="127">
        <v>0</v>
      </c>
      <c r="X77" s="129">
        <v>0</v>
      </c>
      <c r="Y77" s="129">
        <v>0</v>
      </c>
      <c r="Z77" s="127"/>
      <c r="AA77" s="127"/>
      <c r="AB77" s="127"/>
      <c r="AC77" s="127"/>
      <c r="AD77" s="127"/>
      <c r="AE77" s="127"/>
      <c r="AF77" s="127"/>
    </row>
    <row r="78" spans="19:32" x14ac:dyDescent="0.25">
      <c r="S78" s="127" t="s">
        <v>54</v>
      </c>
      <c r="T78" s="127"/>
      <c r="U78" s="127">
        <v>0</v>
      </c>
      <c r="V78" s="127">
        <v>0</v>
      </c>
      <c r="W78" s="127">
        <v>0</v>
      </c>
      <c r="X78" s="129">
        <v>0</v>
      </c>
      <c r="Y78" s="129">
        <v>0</v>
      </c>
      <c r="Z78" s="127"/>
      <c r="AA78" s="127"/>
      <c r="AB78" s="127"/>
      <c r="AC78" s="127"/>
      <c r="AD78" s="127"/>
      <c r="AE78" s="127"/>
      <c r="AF78" s="127"/>
    </row>
    <row r="79" spans="19:32" x14ac:dyDescent="0.25">
      <c r="S79" s="127" t="s">
        <v>55</v>
      </c>
      <c r="T79" s="127"/>
      <c r="U79" s="127">
        <v>0</v>
      </c>
      <c r="V79" s="127">
        <v>0</v>
      </c>
      <c r="W79" s="127">
        <v>0</v>
      </c>
      <c r="X79" s="129">
        <v>0</v>
      </c>
      <c r="Y79" s="129">
        <v>0</v>
      </c>
      <c r="Z79" s="127"/>
      <c r="AA79" s="127"/>
      <c r="AB79" s="127"/>
      <c r="AC79" s="127"/>
      <c r="AD79" s="127"/>
      <c r="AE79" s="127"/>
      <c r="AF79" s="127"/>
    </row>
    <row r="80" spans="19:32" x14ac:dyDescent="0.25">
      <c r="S80" s="127" t="s">
        <v>56</v>
      </c>
      <c r="T80" s="127"/>
      <c r="U80" s="127">
        <v>0</v>
      </c>
      <c r="V80" s="127">
        <v>0</v>
      </c>
      <c r="W80" s="127">
        <v>0</v>
      </c>
      <c r="X80" s="129">
        <v>207</v>
      </c>
      <c r="Y80" s="129">
        <v>322</v>
      </c>
      <c r="Z80" s="127"/>
      <c r="AA80" s="127"/>
      <c r="AB80" s="127"/>
      <c r="AC80" s="127"/>
      <c r="AD80" s="127"/>
      <c r="AE80" s="127"/>
      <c r="AF80" s="127"/>
    </row>
    <row r="81" spans="1:32" x14ac:dyDescent="0.25">
      <c r="S81" s="127" t="s">
        <v>58</v>
      </c>
      <c r="T81" s="127"/>
      <c r="U81" s="127"/>
      <c r="V81" s="127"/>
      <c r="W81" s="127"/>
      <c r="X81" s="129"/>
      <c r="Y81" s="129"/>
      <c r="Z81" s="127"/>
      <c r="AA81" s="127"/>
      <c r="AB81" s="127"/>
      <c r="AC81" s="127"/>
      <c r="AD81" s="127"/>
      <c r="AE81" s="127"/>
      <c r="AF81" s="127"/>
    </row>
    <row r="82" spans="1:32" ht="15.75" customHeight="1" x14ac:dyDescent="0.25">
      <c r="A82" s="93"/>
      <c r="B82" s="93"/>
      <c r="C82" s="120" t="str">
        <f>'Table 13.4'!S1</f>
        <v>Central Desert</v>
      </c>
      <c r="D82" s="120"/>
      <c r="E82" s="120"/>
      <c r="F82" s="120"/>
      <c r="G82" s="120"/>
      <c r="H82" s="94"/>
      <c r="I82" s="94"/>
      <c r="J82" s="121" t="str">
        <f>'State data for spotlight'!A1</f>
        <v>Northern Territory</v>
      </c>
      <c r="K82" s="121"/>
      <c r="L82" s="121"/>
      <c r="M82" s="121"/>
      <c r="N82" s="121"/>
      <c r="O82" s="121"/>
      <c r="S82" s="127" t="s">
        <v>38</v>
      </c>
      <c r="T82" s="127"/>
      <c r="U82" s="127"/>
      <c r="V82" s="127"/>
      <c r="W82" s="127"/>
      <c r="X82" s="129"/>
      <c r="Y82" s="129"/>
      <c r="Z82" s="127"/>
      <c r="AA82" s="127"/>
      <c r="AB82" s="127"/>
      <c r="AC82" s="127"/>
      <c r="AD82" s="127"/>
      <c r="AE82" s="127"/>
      <c r="AF82" s="127"/>
    </row>
    <row r="83" spans="1:32" ht="15" customHeight="1" x14ac:dyDescent="0.25">
      <c r="A83" s="93"/>
      <c r="B83" s="93"/>
      <c r="C83" s="95"/>
      <c r="D83" s="122" t="s">
        <v>2</v>
      </c>
      <c r="E83" s="122"/>
      <c r="F83" s="122" t="s">
        <v>2</v>
      </c>
      <c r="G83" s="122"/>
      <c r="H83" s="95"/>
      <c r="I83" s="95"/>
      <c r="J83" s="95"/>
      <c r="K83" s="95"/>
      <c r="L83" s="122" t="s">
        <v>2</v>
      </c>
      <c r="M83" s="122"/>
      <c r="N83" s="122" t="s">
        <v>2</v>
      </c>
      <c r="O83" s="122"/>
      <c r="S83" s="127" t="s">
        <v>59</v>
      </c>
      <c r="T83" s="127"/>
      <c r="U83" s="127">
        <v>0</v>
      </c>
      <c r="V83" s="127">
        <v>0</v>
      </c>
      <c r="W83" s="127">
        <v>0</v>
      </c>
      <c r="X83" s="129">
        <v>13</v>
      </c>
      <c r="Y83" s="129">
        <v>15</v>
      </c>
      <c r="Z83" s="127"/>
      <c r="AA83" s="127"/>
      <c r="AB83" s="127"/>
      <c r="AC83" s="127"/>
      <c r="AD83" s="127"/>
      <c r="AE83" s="127"/>
      <c r="AF83" s="127"/>
    </row>
    <row r="84" spans="1:32" ht="15" customHeight="1" x14ac:dyDescent="0.25">
      <c r="A84" s="93"/>
      <c r="B84" s="93"/>
      <c r="C84" s="113" t="s">
        <v>3</v>
      </c>
      <c r="D84" s="122" t="s">
        <v>4</v>
      </c>
      <c r="E84" s="122"/>
      <c r="F84" s="122" t="s">
        <v>114</v>
      </c>
      <c r="G84" s="122"/>
      <c r="H84" s="95"/>
      <c r="I84" s="95"/>
      <c r="J84" s="95"/>
      <c r="K84" s="113" t="s">
        <v>3</v>
      </c>
      <c r="L84" s="122" t="s">
        <v>4</v>
      </c>
      <c r="M84" s="122"/>
      <c r="N84" s="122" t="s">
        <v>114</v>
      </c>
      <c r="O84" s="122"/>
      <c r="S84" s="127" t="s">
        <v>60</v>
      </c>
      <c r="T84" s="127"/>
      <c r="U84" s="127">
        <v>0</v>
      </c>
      <c r="V84" s="127">
        <v>0</v>
      </c>
      <c r="W84" s="127">
        <v>0</v>
      </c>
      <c r="X84" s="129">
        <v>13</v>
      </c>
      <c r="Y84" s="129">
        <v>22</v>
      </c>
      <c r="Z84" s="127"/>
      <c r="AA84" s="127"/>
      <c r="AB84" s="127"/>
      <c r="AC84" s="127"/>
      <c r="AD84" s="127"/>
      <c r="AE84" s="127"/>
      <c r="AF84" s="127"/>
    </row>
    <row r="85" spans="1:32" ht="15" customHeight="1" x14ac:dyDescent="0.25">
      <c r="A85" s="96" t="s">
        <v>5</v>
      </c>
      <c r="B85" s="96"/>
      <c r="C85" s="111" t="str">
        <f>'Table 13.4'!AA4</f>
        <v>647</v>
      </c>
      <c r="D85" s="97">
        <f>'Table 13.4'!AC4</f>
        <v>0.56280193236714982</v>
      </c>
      <c r="E85" s="98">
        <f>'Table 13.4'!AC4</f>
        <v>0.56280193236714982</v>
      </c>
      <c r="F85" s="97">
        <f>'Table 13.4'!AE4</f>
        <v>1.0605095541401273</v>
      </c>
      <c r="G85" s="98">
        <f>'Table 13.4'!AE4</f>
        <v>1.0605095541401273</v>
      </c>
      <c r="H85" s="112"/>
      <c r="I85" s="112"/>
      <c r="J85" s="124" t="str">
        <f>'State data for spotlight'!I4</f>
        <v>209,690</v>
      </c>
      <c r="K85" s="124"/>
      <c r="L85" s="97">
        <f>'State data for spotlight'!K4</f>
        <v>1.0515257243094212E-2</v>
      </c>
      <c r="M85" s="98">
        <f>'State data for spotlight'!K4</f>
        <v>1.0515257243094212E-2</v>
      </c>
      <c r="N85" s="97">
        <f>'State data for spotlight'!M4</f>
        <v>3.2350494045362499E-2</v>
      </c>
      <c r="O85" s="98">
        <f>'State data for spotlight'!M4</f>
        <v>3.2350494045362499E-2</v>
      </c>
      <c r="S85" s="127" t="s">
        <v>61</v>
      </c>
      <c r="T85" s="127"/>
      <c r="U85" s="127">
        <v>0</v>
      </c>
      <c r="V85" s="127">
        <v>0</v>
      </c>
      <c r="W85" s="127">
        <v>0</v>
      </c>
      <c r="X85" s="129">
        <v>10</v>
      </c>
      <c r="Y85" s="129">
        <v>12</v>
      </c>
      <c r="Z85" s="127"/>
      <c r="AA85" s="127"/>
      <c r="AB85" s="127"/>
      <c r="AC85" s="127"/>
      <c r="AD85" s="127"/>
      <c r="AE85" s="127"/>
      <c r="AF85" s="127"/>
    </row>
    <row r="86" spans="1:32" ht="15" customHeight="1" x14ac:dyDescent="0.25">
      <c r="A86" s="99" t="s">
        <v>6</v>
      </c>
      <c r="B86" s="96"/>
      <c r="C86" s="111" t="str">
        <f>'Table 13.4'!AA5</f>
        <v>325</v>
      </c>
      <c r="D86" s="97">
        <f>'Table 13.4'!AC5</f>
        <v>0.57004830917874405</v>
      </c>
      <c r="E86" s="98">
        <f>'Table 13.4'!AC5</f>
        <v>0.57004830917874405</v>
      </c>
      <c r="F86" s="97">
        <f>'Table 13.4'!AE5</f>
        <v>1.2413793103448274</v>
      </c>
      <c r="G86" s="98">
        <f>'Table 13.4'!AE5</f>
        <v>1.2413793103448274</v>
      </c>
      <c r="H86" s="112"/>
      <c r="I86" s="112"/>
      <c r="J86" s="124" t="str">
        <f>'State data for spotlight'!I5</f>
        <v>110,876</v>
      </c>
      <c r="K86" s="124"/>
      <c r="L86" s="97">
        <f>'State data for spotlight'!K5</f>
        <v>3.0577719879136822E-3</v>
      </c>
      <c r="M86" s="98">
        <f>'State data for spotlight'!K5</f>
        <v>3.0577719879136822E-3</v>
      </c>
      <c r="N86" s="97">
        <f>'State data for spotlight'!M5</f>
        <v>3.6795990312415316E-2</v>
      </c>
      <c r="O86" s="98">
        <f>'State data for spotlight'!M5</f>
        <v>3.6795990312415316E-2</v>
      </c>
      <c r="S86" s="127" t="s">
        <v>62</v>
      </c>
      <c r="T86" s="127"/>
      <c r="U86" s="127">
        <v>0</v>
      </c>
      <c r="V86" s="127">
        <v>0</v>
      </c>
      <c r="W86" s="127">
        <v>0</v>
      </c>
      <c r="X86" s="129">
        <v>37</v>
      </c>
      <c r="Y86" s="129">
        <v>40</v>
      </c>
      <c r="Z86" s="127"/>
      <c r="AA86" s="127"/>
      <c r="AB86" s="127"/>
      <c r="AC86" s="127"/>
      <c r="AD86" s="127"/>
      <c r="AE86" s="127"/>
      <c r="AF86" s="127"/>
    </row>
    <row r="87" spans="1:32" ht="15" customHeight="1" x14ac:dyDescent="0.25">
      <c r="A87" s="99" t="s">
        <v>7</v>
      </c>
      <c r="B87" s="96"/>
      <c r="C87" s="111" t="str">
        <f>'Table 13.4'!AA6</f>
        <v>322</v>
      </c>
      <c r="D87" s="97">
        <f>'Table 13.4'!AC6</f>
        <v>0.51173708920187799</v>
      </c>
      <c r="E87" s="98">
        <f>'Table 13.4'!AC6</f>
        <v>0.51173708920187799</v>
      </c>
      <c r="F87" s="97">
        <f>'Table 13.4'!AE6</f>
        <v>0.81920903954802249</v>
      </c>
      <c r="G87" s="98">
        <f>'Table 13.4'!AE6</f>
        <v>0.81920903954802249</v>
      </c>
      <c r="H87" s="112"/>
      <c r="I87" s="112"/>
      <c r="J87" s="124" t="str">
        <f>'State data for spotlight'!I6</f>
        <v>98,814</v>
      </c>
      <c r="K87" s="124"/>
      <c r="L87" s="97">
        <f>'State data for spotlight'!K6</f>
        <v>1.9026699254400814E-2</v>
      </c>
      <c r="M87" s="98">
        <f>'State data for spotlight'!K6</f>
        <v>1.9026699254400814E-2</v>
      </c>
      <c r="N87" s="97">
        <f>'State data for spotlight'!M6</f>
        <v>2.7407515232173774E-2</v>
      </c>
      <c r="O87" s="98">
        <f>'State data for spotlight'!M6</f>
        <v>2.7407515232173774E-2</v>
      </c>
      <c r="S87" s="127" t="s">
        <v>63</v>
      </c>
      <c r="T87" s="127"/>
      <c r="U87" s="127">
        <v>0</v>
      </c>
      <c r="V87" s="127">
        <v>0</v>
      </c>
      <c r="W87" s="127">
        <v>0</v>
      </c>
      <c r="X87" s="129">
        <v>0</v>
      </c>
      <c r="Y87" s="129">
        <v>5</v>
      </c>
      <c r="Z87" s="127"/>
      <c r="AA87" s="127"/>
      <c r="AB87" s="127"/>
      <c r="AC87" s="127"/>
      <c r="AD87" s="127"/>
      <c r="AE87" s="127"/>
      <c r="AF87" s="127"/>
    </row>
    <row r="88" spans="1:32" ht="15" customHeight="1" x14ac:dyDescent="0.25">
      <c r="A88" s="96" t="s">
        <v>8</v>
      </c>
      <c r="B88" s="96"/>
      <c r="C88" s="111" t="str">
        <f>'Table 13.4'!AA7</f>
        <v>406</v>
      </c>
      <c r="D88" s="97">
        <f>'Table 13.4'!AC7</f>
        <v>0.49815498154981541</v>
      </c>
      <c r="E88" s="98">
        <f>'Table 13.4'!AC7</f>
        <v>0.49815498154981541</v>
      </c>
      <c r="F88" s="97">
        <f>'Table 13.4'!AE7</f>
        <v>0.82062780269058289</v>
      </c>
      <c r="G88" s="98">
        <f>'Table 13.4'!AE7</f>
        <v>0.82062780269058289</v>
      </c>
      <c r="H88" s="112"/>
      <c r="I88" s="112"/>
      <c r="J88" s="124" t="str">
        <f>'State data for spotlight'!I7</f>
        <v>138,628</v>
      </c>
      <c r="K88" s="124"/>
      <c r="L88" s="97">
        <f>'State data for spotlight'!K7</f>
        <v>8.5850648972702892E-3</v>
      </c>
      <c r="M88" s="98">
        <f>'State data for spotlight'!K7</f>
        <v>8.5850648972702892E-3</v>
      </c>
      <c r="N88" s="97">
        <f>'State data for spotlight'!M7</f>
        <v>5.1167728237792032E-2</v>
      </c>
      <c r="O88" s="98">
        <f>'State data for spotlight'!M7</f>
        <v>5.1167728237792032E-2</v>
      </c>
      <c r="S88" s="127" t="s">
        <v>64</v>
      </c>
      <c r="T88" s="127"/>
      <c r="U88" s="127">
        <v>0</v>
      </c>
      <c r="V88" s="127">
        <v>0</v>
      </c>
      <c r="W88" s="127">
        <v>0</v>
      </c>
      <c r="X88" s="129">
        <v>0</v>
      </c>
      <c r="Y88" s="129">
        <v>11</v>
      </c>
      <c r="Z88" s="127"/>
      <c r="AA88" s="127"/>
      <c r="AB88" s="127"/>
      <c r="AC88" s="127"/>
      <c r="AD88" s="127"/>
      <c r="AE88" s="127"/>
      <c r="AF88" s="127"/>
    </row>
    <row r="89" spans="1:32" ht="15" customHeight="1" x14ac:dyDescent="0.25">
      <c r="A89" s="96" t="s">
        <v>12</v>
      </c>
      <c r="B89" s="100"/>
      <c r="C89" s="111" t="str">
        <f>'Table 13.4'!AA37</f>
        <v>322</v>
      </c>
      <c r="D89" s="97">
        <f>'Table 13.4'!AC37</f>
        <v>0.45045045045045051</v>
      </c>
      <c r="E89" s="98">
        <f>'Table 13.4'!AC37</f>
        <v>0.45045045045045051</v>
      </c>
      <c r="F89" s="97">
        <f>'Table 13.4'!AE37</f>
        <v>0.74054054054054053</v>
      </c>
      <c r="G89" s="98">
        <f>'Table 13.4'!AE37</f>
        <v>0.74054054054054053</v>
      </c>
      <c r="H89" s="112"/>
      <c r="I89" s="112"/>
      <c r="J89" s="125" t="str">
        <f>'State data for spotlight'!I37</f>
        <v>112,170</v>
      </c>
      <c r="K89" s="125"/>
      <c r="L89" s="97">
        <f>'State data for spotlight'!K37</f>
        <v>-4.1637443514235262E-3</v>
      </c>
      <c r="M89" s="98">
        <f>'State data for spotlight'!K37</f>
        <v>-4.1637443514235262E-3</v>
      </c>
      <c r="N89" s="97">
        <f>'State data for spotlight'!M37</f>
        <v>4.0441517484463452E-2</v>
      </c>
      <c r="O89" s="98">
        <f>'State data for spotlight'!M37</f>
        <v>4.0441517484463452E-2</v>
      </c>
      <c r="S89" s="127" t="s">
        <v>65</v>
      </c>
      <c r="T89" s="127"/>
      <c r="U89" s="127">
        <v>0</v>
      </c>
      <c r="V89" s="127">
        <v>0</v>
      </c>
      <c r="W89" s="127">
        <v>0</v>
      </c>
      <c r="X89" s="129">
        <v>0</v>
      </c>
      <c r="Y89" s="129">
        <v>3</v>
      </c>
      <c r="Z89" s="127"/>
      <c r="AA89" s="127"/>
      <c r="AB89" s="127"/>
      <c r="AC89" s="127"/>
      <c r="AD89" s="127"/>
      <c r="AE89" s="127"/>
      <c r="AF89" s="127"/>
    </row>
    <row r="90" spans="1:32" ht="15" customHeight="1" x14ac:dyDescent="0.25">
      <c r="A90" s="101" t="s">
        <v>13</v>
      </c>
      <c r="B90" s="100"/>
      <c r="C90" s="111" t="str">
        <f>'Table 13.4'!AA38</f>
        <v>84</v>
      </c>
      <c r="D90" s="97">
        <f>'Table 13.4'!AC38</f>
        <v>0.71428571428571419</v>
      </c>
      <c r="E90" s="98">
        <f>'Table 13.4'!AC38</f>
        <v>0.71428571428571419</v>
      </c>
      <c r="F90" s="97">
        <f>'Table 13.4'!AE38</f>
        <v>1.4</v>
      </c>
      <c r="G90" s="98">
        <f>'Table 13.4'!AE38</f>
        <v>1.4</v>
      </c>
      <c r="H90" s="112"/>
      <c r="I90" s="112"/>
      <c r="J90" s="125" t="str">
        <f>'State data for spotlight'!I38</f>
        <v>26,458</v>
      </c>
      <c r="K90" s="125"/>
      <c r="L90" s="97">
        <f>'State data for spotlight'!K38</f>
        <v>6.6467814099721911E-2</v>
      </c>
      <c r="M90" s="98">
        <f>'State data for spotlight'!K38</f>
        <v>6.6467814099721911E-2</v>
      </c>
      <c r="N90" s="97">
        <f>'State data for spotlight'!M38</f>
        <v>9.9210635646032497E-2</v>
      </c>
      <c r="O90" s="98">
        <f>'State data for spotlight'!M38</f>
        <v>9.9210635646032497E-2</v>
      </c>
      <c r="S90" s="127" t="s">
        <v>66</v>
      </c>
      <c r="T90" s="127"/>
      <c r="U90" s="127">
        <v>0</v>
      </c>
      <c r="V90" s="127">
        <v>0</v>
      </c>
      <c r="W90" s="127">
        <v>0</v>
      </c>
      <c r="X90" s="129">
        <v>19</v>
      </c>
      <c r="Y90" s="129">
        <v>23</v>
      </c>
      <c r="Z90" s="127"/>
      <c r="AA90" s="127"/>
      <c r="AB90" s="127"/>
      <c r="AC90" s="127"/>
      <c r="AD90" s="127"/>
      <c r="AE90" s="127"/>
      <c r="AF90" s="127"/>
    </row>
    <row r="91" spans="1:32" ht="15" customHeight="1" x14ac:dyDescent="0.25">
      <c r="A91" s="99" t="s">
        <v>93</v>
      </c>
      <c r="B91" s="100"/>
      <c r="C91" s="111" t="str">
        <f>'Table 13.4'!AA114</f>
        <v>44</v>
      </c>
      <c r="D91" s="97">
        <f>'Table 13.4'!AC114</f>
        <v>0.69230769230769229</v>
      </c>
      <c r="E91" s="98">
        <f>'Table 13.4'!AC114</f>
        <v>0.69230769230769229</v>
      </c>
      <c r="F91" s="97">
        <f>'Table 13.4'!AE114</f>
        <v>1.9333333333333331</v>
      </c>
      <c r="G91" s="98">
        <f>'Table 13.4'!AE114</f>
        <v>1.9333333333333331</v>
      </c>
      <c r="H91" s="112"/>
      <c r="I91" s="112"/>
      <c r="J91" s="123" t="str">
        <f>'State data for spotlight'!I55</f>
        <v>12,910</v>
      </c>
      <c r="K91" s="123"/>
      <c r="L91" s="97">
        <f>'State data for spotlight'!K55</f>
        <v>6.6677683219036554E-2</v>
      </c>
      <c r="M91" s="98">
        <f>'State data for spotlight'!K55</f>
        <v>6.6677683219036554E-2</v>
      </c>
      <c r="N91" s="97">
        <f>'State data for spotlight'!M55</f>
        <v>0.17203812982296873</v>
      </c>
      <c r="O91" s="98">
        <f>'State data for spotlight'!M55</f>
        <v>0.17203812982296873</v>
      </c>
      <c r="S91" s="127" t="s">
        <v>56</v>
      </c>
      <c r="T91" s="127"/>
      <c r="U91" s="127">
        <v>0</v>
      </c>
      <c r="V91" s="127">
        <v>0</v>
      </c>
      <c r="W91" s="127">
        <v>0</v>
      </c>
      <c r="X91" s="129">
        <v>137</v>
      </c>
      <c r="Y91" s="129">
        <v>208</v>
      </c>
      <c r="Z91" s="127"/>
      <c r="AA91" s="127"/>
      <c r="AB91" s="127"/>
      <c r="AC91" s="127"/>
      <c r="AD91" s="127"/>
      <c r="AE91" s="127"/>
      <c r="AF91" s="127"/>
    </row>
    <row r="92" spans="1:32" ht="15" customHeight="1" x14ac:dyDescent="0.25">
      <c r="A92" s="99" t="s">
        <v>94</v>
      </c>
      <c r="B92" s="100"/>
      <c r="C92" s="111" t="str">
        <f>'Table 13.4'!AA115</f>
        <v>40</v>
      </c>
      <c r="D92" s="97">
        <f>'Table 13.4'!AC115</f>
        <v>0.53846153846153855</v>
      </c>
      <c r="E92" s="98">
        <f>'Table 13.4'!AC115</f>
        <v>0.53846153846153855</v>
      </c>
      <c r="F92" s="97">
        <f>'Table 13.4'!AE115</f>
        <v>0.81818181818181812</v>
      </c>
      <c r="G92" s="98">
        <f>'Table 13.4'!AE115</f>
        <v>0.81818181818181812</v>
      </c>
      <c r="H92" s="112"/>
      <c r="I92" s="112"/>
      <c r="J92" s="123" t="str">
        <f>'State data for spotlight'!I56</f>
        <v>13,548</v>
      </c>
      <c r="K92" s="123"/>
      <c r="L92" s="97">
        <f>'State data for spotlight'!K56</f>
        <v>6.6267904926806231E-2</v>
      </c>
      <c r="M92" s="98">
        <f>'State data for spotlight'!K56</f>
        <v>6.6267904926806231E-2</v>
      </c>
      <c r="N92" s="97">
        <f>'State data for spotlight'!M56</f>
        <v>3.7763309076981999E-2</v>
      </c>
      <c r="O92" s="98">
        <f>'State data for spotlight'!M56</f>
        <v>3.7763309076981999E-2</v>
      </c>
      <c r="S92" s="127" t="s">
        <v>57</v>
      </c>
      <c r="T92" s="127"/>
      <c r="U92" s="127"/>
      <c r="V92" s="127"/>
      <c r="W92" s="127"/>
      <c r="X92" s="129"/>
      <c r="Y92" s="129"/>
      <c r="Z92" s="127"/>
      <c r="AA92" s="127"/>
      <c r="AB92" s="127"/>
      <c r="AC92" s="127"/>
      <c r="AD92" s="127"/>
      <c r="AE92" s="127"/>
      <c r="AF92" s="127"/>
    </row>
    <row r="93" spans="1:32" ht="15" customHeight="1" x14ac:dyDescent="0.25">
      <c r="A93" s="96" t="s">
        <v>117</v>
      </c>
      <c r="B93" s="96"/>
      <c r="C93" s="111" t="str">
        <f>'Table 13.4'!AA8</f>
        <v>$26,950</v>
      </c>
      <c r="D93" s="97">
        <f>'Table 13.4'!AC8</f>
        <v>-0.16447806541621457</v>
      </c>
      <c r="E93" s="98">
        <f>'Table 13.4'!AC8</f>
        <v>-0.16447806541621457</v>
      </c>
      <c r="F93" s="97">
        <f>'Table 13.4'!AE8</f>
        <v>0.41617980126012211</v>
      </c>
      <c r="G93" s="98">
        <f>'Table 13.4'!AE8</f>
        <v>0.41617980126012211</v>
      </c>
      <c r="H93" s="112"/>
      <c r="I93" s="112"/>
      <c r="J93" s="112"/>
      <c r="K93" s="111" t="str">
        <f>'State data for spotlight'!I8</f>
        <v>$47,367</v>
      </c>
      <c r="L93" s="97">
        <f>'State data for spotlight'!K8</f>
        <v>-1.4136789390726823E-2</v>
      </c>
      <c r="M93" s="98">
        <f>'State data for spotlight'!K8</f>
        <v>-1.4136789390726823E-2</v>
      </c>
      <c r="N93" s="97">
        <f>'State data for spotlight'!M8</f>
        <v>0.12722329311534719</v>
      </c>
      <c r="O93" s="98">
        <f>'State data for spotlight'!M8</f>
        <v>0.12722329311534719</v>
      </c>
      <c r="S93" s="127" t="s">
        <v>59</v>
      </c>
      <c r="T93" s="127"/>
      <c r="U93" s="127">
        <v>0</v>
      </c>
      <c r="V93" s="127">
        <v>0</v>
      </c>
      <c r="W93" s="127">
        <v>0</v>
      </c>
      <c r="X93" s="129">
        <v>13</v>
      </c>
      <c r="Y93" s="129">
        <v>16</v>
      </c>
      <c r="Z93" s="127"/>
      <c r="AA93" s="127"/>
      <c r="AB93" s="127"/>
      <c r="AC93" s="127"/>
      <c r="AD93" s="127"/>
      <c r="AE93" s="127"/>
      <c r="AF93" s="127"/>
    </row>
    <row r="94" spans="1:32" ht="15" customHeight="1" x14ac:dyDescent="0.25">
      <c r="A94" s="96" t="s">
        <v>9</v>
      </c>
      <c r="B94" s="96"/>
      <c r="C94" s="111" t="str">
        <f>'Table 13.4'!AA9</f>
        <v>$16.9 mil</v>
      </c>
      <c r="D94" s="97">
        <f>'Table 13.4'!AC9</f>
        <v>0.38452895300176815</v>
      </c>
      <c r="E94" s="98">
        <f>'Table 13.4'!AC9</f>
        <v>0.38452895300176815</v>
      </c>
      <c r="F94" s="97">
        <f>'Table 13.4'!AE9</f>
        <v>1.9887115773784987</v>
      </c>
      <c r="G94" s="98">
        <f>'Table 13.4'!AE9</f>
        <v>1.9887115773784987</v>
      </c>
      <c r="H94" s="112"/>
      <c r="I94" s="112"/>
      <c r="J94" s="112"/>
      <c r="K94" s="111" t="str">
        <f>'State data for spotlight'!I9</f>
        <v>$8.9 bil</v>
      </c>
      <c r="L94" s="97">
        <f>'State data for spotlight'!K9</f>
        <v>8.9265333025223548E-3</v>
      </c>
      <c r="M94" s="98">
        <f>'State data for spotlight'!K9</f>
        <v>8.9265333025223548E-3</v>
      </c>
      <c r="N94" s="97">
        <f>'State data for spotlight'!M9</f>
        <v>0.24800968989819316</v>
      </c>
      <c r="O94" s="98">
        <f>'State data for spotlight'!M9</f>
        <v>0.24800968989819316</v>
      </c>
      <c r="S94" s="127" t="s">
        <v>60</v>
      </c>
      <c r="T94" s="127"/>
      <c r="U94" s="127">
        <v>0</v>
      </c>
      <c r="V94" s="127">
        <v>0</v>
      </c>
      <c r="W94" s="127">
        <v>0</v>
      </c>
      <c r="X94" s="129">
        <v>29</v>
      </c>
      <c r="Y94" s="129">
        <v>52</v>
      </c>
      <c r="Z94" s="127"/>
      <c r="AA94" s="127"/>
      <c r="AB94" s="127"/>
      <c r="AC94" s="127"/>
      <c r="AD94" s="127"/>
      <c r="AE94" s="127"/>
      <c r="AF94" s="127"/>
    </row>
    <row r="95" spans="1:32" ht="15" customHeight="1" x14ac:dyDescent="0.25">
      <c r="S95" s="127" t="s">
        <v>61</v>
      </c>
      <c r="T95" s="127"/>
      <c r="U95" s="127">
        <v>0</v>
      </c>
      <c r="V95" s="127">
        <v>0</v>
      </c>
      <c r="W95" s="127">
        <v>0</v>
      </c>
      <c r="X95" s="129">
        <v>0</v>
      </c>
      <c r="Y95" s="129">
        <v>0</v>
      </c>
      <c r="Z95" s="127"/>
      <c r="AA95" s="127"/>
      <c r="AB95" s="127"/>
      <c r="AC95" s="127"/>
      <c r="AD95" s="127"/>
      <c r="AE95" s="127"/>
      <c r="AF95" s="127"/>
    </row>
    <row r="96" spans="1:32" ht="15" customHeight="1" x14ac:dyDescent="0.25">
      <c r="A96" s="27" t="s">
        <v>118</v>
      </c>
      <c r="S96" s="127" t="s">
        <v>62</v>
      </c>
      <c r="T96" s="127"/>
      <c r="U96" s="127">
        <v>0</v>
      </c>
      <c r="V96" s="127">
        <v>0</v>
      </c>
      <c r="W96" s="127">
        <v>0</v>
      </c>
      <c r="X96" s="129">
        <v>33</v>
      </c>
      <c r="Y96" s="129">
        <v>43</v>
      </c>
      <c r="Z96" s="127"/>
      <c r="AA96" s="127"/>
      <c r="AB96" s="127"/>
      <c r="AC96" s="127"/>
      <c r="AD96" s="127"/>
      <c r="AE96" s="127"/>
      <c r="AF96" s="127"/>
    </row>
    <row r="97" spans="1:32" ht="15" customHeight="1" x14ac:dyDescent="0.25">
      <c r="A97" s="110" t="s">
        <v>106</v>
      </c>
      <c r="S97" s="127" t="s">
        <v>63</v>
      </c>
      <c r="T97" s="127"/>
      <c r="U97" s="127">
        <v>0</v>
      </c>
      <c r="V97" s="127">
        <v>0</v>
      </c>
      <c r="W97" s="127">
        <v>0</v>
      </c>
      <c r="X97" s="129">
        <v>6</v>
      </c>
      <c r="Y97" s="129">
        <v>18</v>
      </c>
      <c r="Z97" s="127"/>
      <c r="AA97" s="127"/>
      <c r="AB97" s="127"/>
      <c r="AC97" s="127"/>
      <c r="AD97" s="127"/>
      <c r="AE97" s="127"/>
      <c r="AF97" s="127"/>
    </row>
    <row r="98" spans="1:32" ht="15" customHeight="1" x14ac:dyDescent="0.25">
      <c r="S98" s="127" t="s">
        <v>64</v>
      </c>
      <c r="T98" s="127"/>
      <c r="U98" s="127">
        <v>0</v>
      </c>
      <c r="V98" s="127">
        <v>0</v>
      </c>
      <c r="W98" s="127">
        <v>0</v>
      </c>
      <c r="X98" s="129">
        <v>0</v>
      </c>
      <c r="Y98" s="129">
        <v>7</v>
      </c>
      <c r="Z98" s="127"/>
      <c r="AA98" s="127"/>
      <c r="AB98" s="127"/>
      <c r="AC98" s="127"/>
      <c r="AD98" s="127"/>
      <c r="AE98" s="127"/>
      <c r="AF98" s="127"/>
    </row>
    <row r="99" spans="1:32" ht="15" customHeight="1" x14ac:dyDescent="0.25">
      <c r="S99" s="127" t="s">
        <v>65</v>
      </c>
      <c r="T99" s="127"/>
      <c r="U99" s="127">
        <v>0</v>
      </c>
      <c r="V99" s="127">
        <v>0</v>
      </c>
      <c r="W99" s="127">
        <v>0</v>
      </c>
      <c r="X99" s="129">
        <v>0</v>
      </c>
      <c r="Y99" s="129">
        <v>0</v>
      </c>
      <c r="Z99" s="127"/>
      <c r="AA99" s="127"/>
      <c r="AB99" s="127"/>
      <c r="AC99" s="127"/>
      <c r="AD99" s="127"/>
      <c r="AE99" s="127"/>
      <c r="AF99" s="127"/>
    </row>
    <row r="100" spans="1:32" x14ac:dyDescent="0.25">
      <c r="A100" s="28"/>
      <c r="S100" s="127" t="s">
        <v>66</v>
      </c>
      <c r="T100" s="127"/>
      <c r="U100" s="127">
        <v>0</v>
      </c>
      <c r="V100" s="127">
        <v>0</v>
      </c>
      <c r="W100" s="127">
        <v>0</v>
      </c>
      <c r="X100" s="129">
        <v>4</v>
      </c>
      <c r="Y100" s="129">
        <v>7</v>
      </c>
      <c r="Z100" s="127"/>
      <c r="AA100" s="127"/>
      <c r="AB100" s="127"/>
      <c r="AC100" s="127"/>
      <c r="AD100" s="127"/>
      <c r="AE100" s="127"/>
      <c r="AF100" s="127"/>
    </row>
    <row r="101" spans="1:32" x14ac:dyDescent="0.25">
      <c r="S101" s="127" t="s">
        <v>56</v>
      </c>
      <c r="T101" s="127"/>
      <c r="U101" s="127">
        <v>0</v>
      </c>
      <c r="V101" s="127">
        <v>0</v>
      </c>
      <c r="W101" s="127">
        <v>0</v>
      </c>
      <c r="X101" s="129">
        <v>137</v>
      </c>
      <c r="Y101" s="129">
        <v>198</v>
      </c>
      <c r="Z101" s="127"/>
      <c r="AA101" s="127"/>
      <c r="AB101" s="127"/>
      <c r="AC101" s="127"/>
      <c r="AD101" s="127"/>
      <c r="AE101" s="127"/>
      <c r="AF101" s="127"/>
    </row>
    <row r="102" spans="1:32" x14ac:dyDescent="0.25">
      <c r="A102" s="29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</row>
    <row r="103" spans="1:32" x14ac:dyDescent="0.25">
      <c r="A103" s="30"/>
      <c r="S103" s="127" t="s">
        <v>16</v>
      </c>
      <c r="T103" s="127"/>
      <c r="U103" s="127" t="s">
        <v>68</v>
      </c>
      <c r="V103" s="127" t="s">
        <v>69</v>
      </c>
      <c r="W103" s="127" t="s">
        <v>70</v>
      </c>
      <c r="X103" s="127" t="s">
        <v>67</v>
      </c>
      <c r="Y103" s="127" t="s">
        <v>105</v>
      </c>
      <c r="Z103" s="127"/>
      <c r="AA103" s="127" t="s">
        <v>27</v>
      </c>
      <c r="AB103" s="127"/>
      <c r="AC103" s="127" t="s">
        <v>35</v>
      </c>
      <c r="AD103" s="127"/>
      <c r="AE103" s="127" t="s">
        <v>27</v>
      </c>
      <c r="AF103" s="127"/>
    </row>
    <row r="104" spans="1:32" x14ac:dyDescent="0.25">
      <c r="S104" s="127" t="s">
        <v>17</v>
      </c>
      <c r="T104" s="127"/>
      <c r="U104" s="127">
        <v>0</v>
      </c>
      <c r="V104" s="127">
        <v>0</v>
      </c>
      <c r="W104" s="127">
        <v>0</v>
      </c>
      <c r="X104" s="127">
        <v>188</v>
      </c>
      <c r="Y104" s="127">
        <v>315</v>
      </c>
      <c r="Z104" s="127"/>
      <c r="AA104" s="127" t="str">
        <f>TEXT(Y104,"###,###")</f>
        <v>315</v>
      </c>
      <c r="AB104" s="127"/>
      <c r="AC104" s="127">
        <f>Y104/($Y$4)*100</f>
        <v>48.68624420401855</v>
      </c>
      <c r="AD104" s="127"/>
      <c r="AE104" s="127"/>
      <c r="AF104" s="127"/>
    </row>
    <row r="105" spans="1:32" x14ac:dyDescent="0.25">
      <c r="S105" s="127" t="s">
        <v>20</v>
      </c>
      <c r="T105" s="127"/>
      <c r="U105" s="127">
        <v>0</v>
      </c>
      <c r="V105" s="127">
        <v>0</v>
      </c>
      <c r="W105" s="127">
        <v>0</v>
      </c>
      <c r="X105" s="127">
        <v>222</v>
      </c>
      <c r="Y105" s="127">
        <v>282</v>
      </c>
      <c r="Z105" s="127"/>
      <c r="AA105" s="127" t="str">
        <f>TEXT(Y105,"###,###")</f>
        <v>282</v>
      </c>
      <c r="AB105" s="127"/>
      <c r="AC105" s="127">
        <f>Y105/($Y$4)*100</f>
        <v>43.585780525502315</v>
      </c>
      <c r="AD105" s="127"/>
      <c r="AE105" s="127"/>
      <c r="AF105" s="127"/>
    </row>
    <row r="106" spans="1:32" x14ac:dyDescent="0.25">
      <c r="S106" s="127" t="s">
        <v>56</v>
      </c>
      <c r="T106" s="127"/>
      <c r="U106" s="127">
        <v>0</v>
      </c>
      <c r="V106" s="127">
        <v>0</v>
      </c>
      <c r="W106" s="127">
        <v>0</v>
      </c>
      <c r="X106" s="127">
        <v>410</v>
      </c>
      <c r="Y106" s="127">
        <v>597</v>
      </c>
      <c r="Z106" s="127"/>
      <c r="AA106" s="127"/>
      <c r="AB106" s="127"/>
      <c r="AC106" s="127"/>
      <c r="AD106" s="127"/>
      <c r="AE106" s="127"/>
      <c r="AF106" s="127"/>
    </row>
    <row r="107" spans="1:32" x14ac:dyDescent="0.25">
      <c r="S107" s="127" t="s">
        <v>21</v>
      </c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</row>
    <row r="108" spans="1:32" x14ac:dyDescent="0.25">
      <c r="S108" s="127" t="s">
        <v>22</v>
      </c>
      <c r="T108" s="127"/>
      <c r="U108" s="127">
        <v>0</v>
      </c>
      <c r="V108" s="127">
        <v>0</v>
      </c>
      <c r="W108" s="127">
        <v>0</v>
      </c>
      <c r="X108" s="127">
        <v>37</v>
      </c>
      <c r="Y108" s="127">
        <v>49</v>
      </c>
      <c r="Z108" s="127"/>
      <c r="AA108" s="127" t="str">
        <f>TEXT(Y108,"###,###")</f>
        <v>49</v>
      </c>
      <c r="AB108" s="127"/>
      <c r="AC108" s="127">
        <f>Y108/($Y$4)*100</f>
        <v>7.5734157650695524</v>
      </c>
      <c r="AD108" s="127"/>
      <c r="AE108" s="127"/>
      <c r="AF108" s="127"/>
    </row>
    <row r="109" spans="1:32" x14ac:dyDescent="0.25">
      <c r="S109" s="127" t="s">
        <v>23</v>
      </c>
      <c r="T109" s="127"/>
      <c r="U109" s="127">
        <v>0</v>
      </c>
      <c r="V109" s="127">
        <v>0</v>
      </c>
      <c r="W109" s="127">
        <v>0</v>
      </c>
      <c r="X109" s="127">
        <v>48</v>
      </c>
      <c r="Y109" s="127">
        <v>78</v>
      </c>
      <c r="Z109" s="127"/>
      <c r="AA109" s="127" t="str">
        <f>TEXT(Y109,"###,###")</f>
        <v>78</v>
      </c>
      <c r="AB109" s="127"/>
      <c r="AC109" s="127">
        <f t="shared" ref="AC109:AC111" si="3">Y109/($Y$4)*100</f>
        <v>12.055641421947449</v>
      </c>
      <c r="AD109" s="127"/>
      <c r="AE109" s="127"/>
      <c r="AF109" s="127"/>
    </row>
    <row r="110" spans="1:32" x14ac:dyDescent="0.25">
      <c r="S110" s="127" t="s">
        <v>24</v>
      </c>
      <c r="T110" s="127"/>
      <c r="U110" s="127">
        <v>0</v>
      </c>
      <c r="V110" s="127">
        <v>0</v>
      </c>
      <c r="W110" s="127">
        <v>0</v>
      </c>
      <c r="X110" s="127">
        <v>165</v>
      </c>
      <c r="Y110" s="127">
        <v>236</v>
      </c>
      <c r="Z110" s="127"/>
      <c r="AA110" s="127" t="str">
        <f>TEXT(Y110,"###,###")</f>
        <v>236</v>
      </c>
      <c r="AB110" s="127"/>
      <c r="AC110" s="127">
        <f t="shared" si="3"/>
        <v>36.476043276661514</v>
      </c>
      <c r="AD110" s="127"/>
      <c r="AE110" s="127"/>
      <c r="AF110" s="127"/>
    </row>
    <row r="111" spans="1:32" x14ac:dyDescent="0.25">
      <c r="S111" s="127" t="s">
        <v>25</v>
      </c>
      <c r="T111" s="127"/>
      <c r="U111" s="127">
        <v>0</v>
      </c>
      <c r="V111" s="127">
        <v>0</v>
      </c>
      <c r="W111" s="127">
        <v>0</v>
      </c>
      <c r="X111" s="127">
        <v>143</v>
      </c>
      <c r="Y111" s="127">
        <v>234</v>
      </c>
      <c r="Z111" s="127"/>
      <c r="AA111" s="127" t="str">
        <f>TEXT(Y111,"###,###")</f>
        <v>234</v>
      </c>
      <c r="AB111" s="127"/>
      <c r="AC111" s="127">
        <f t="shared" si="3"/>
        <v>36.166924265842347</v>
      </c>
      <c r="AD111" s="127"/>
      <c r="AE111" s="127"/>
      <c r="AF111" s="127"/>
    </row>
    <row r="112" spans="1:32" x14ac:dyDescent="0.25">
      <c r="S112" s="127" t="s">
        <v>56</v>
      </c>
      <c r="T112" s="127"/>
      <c r="U112" s="127">
        <v>0</v>
      </c>
      <c r="V112" s="127">
        <v>0</v>
      </c>
      <c r="W112" s="127">
        <v>0</v>
      </c>
      <c r="X112" s="127">
        <v>419</v>
      </c>
      <c r="Y112" s="127">
        <v>647</v>
      </c>
      <c r="Z112" s="127"/>
      <c r="AA112" s="127"/>
      <c r="AB112" s="127"/>
      <c r="AC112" s="127"/>
      <c r="AD112" s="127"/>
      <c r="AE112" s="127"/>
      <c r="AF112" s="127"/>
    </row>
    <row r="113" spans="19:32" x14ac:dyDescent="0.25">
      <c r="S113" s="127"/>
      <c r="T113" s="127"/>
      <c r="U113" s="127"/>
      <c r="V113" s="127"/>
      <c r="W113" s="127"/>
      <c r="X113" s="127"/>
      <c r="Y113" s="127"/>
      <c r="Z113" s="127"/>
      <c r="AA113" s="127" t="s">
        <v>27</v>
      </c>
      <c r="AB113" s="127"/>
      <c r="AC113" s="127" t="s">
        <v>28</v>
      </c>
      <c r="AD113" s="127"/>
      <c r="AE113" s="127" t="s">
        <v>29</v>
      </c>
      <c r="AF113" s="127"/>
    </row>
    <row r="114" spans="19:32" x14ac:dyDescent="0.25">
      <c r="S114" s="127" t="s">
        <v>103</v>
      </c>
      <c r="T114" s="127">
        <v>15</v>
      </c>
      <c r="U114" s="127">
        <v>13</v>
      </c>
      <c r="V114" s="127">
        <v>15</v>
      </c>
      <c r="W114" s="127">
        <v>4</v>
      </c>
      <c r="X114" s="127">
        <v>26</v>
      </c>
      <c r="Y114" s="127">
        <v>44</v>
      </c>
      <c r="Z114" s="127"/>
      <c r="AA114" s="127" t="str">
        <f>TEXT(Y114,"###,###")</f>
        <v>44</v>
      </c>
      <c r="AB114" s="127"/>
      <c r="AC114" s="127">
        <f>Y114/X114-1</f>
        <v>0.69230769230769229</v>
      </c>
      <c r="AD114" s="127"/>
      <c r="AE114" s="127">
        <f>Y114/T114-1</f>
        <v>1.9333333333333331</v>
      </c>
      <c r="AF114" s="127"/>
    </row>
    <row r="115" spans="19:32" x14ac:dyDescent="0.25">
      <c r="S115" s="127" t="s">
        <v>104</v>
      </c>
      <c r="T115" s="127">
        <v>22</v>
      </c>
      <c r="U115" s="127">
        <v>21</v>
      </c>
      <c r="V115" s="127">
        <v>17</v>
      </c>
      <c r="W115" s="127">
        <v>17</v>
      </c>
      <c r="X115" s="127">
        <v>26</v>
      </c>
      <c r="Y115" s="127">
        <v>40</v>
      </c>
      <c r="Z115" s="127"/>
      <c r="AA115" s="127" t="str">
        <f>TEXT(Y115,"###,###")</f>
        <v>40</v>
      </c>
      <c r="AB115" s="127"/>
      <c r="AC115" s="127">
        <f>Y115/X115-1</f>
        <v>0.53846153846153855</v>
      </c>
      <c r="AD115" s="127"/>
      <c r="AE115" s="127">
        <f>Y115/T115-1</f>
        <v>0.81818181818181812</v>
      </c>
      <c r="AF115" s="127"/>
    </row>
    <row r="116" spans="19:32" x14ac:dyDescent="0.25">
      <c r="S116" s="127" t="s">
        <v>56</v>
      </c>
      <c r="T116" s="127">
        <v>37</v>
      </c>
      <c r="U116" s="127">
        <v>34</v>
      </c>
      <c r="V116" s="127">
        <v>32</v>
      </c>
      <c r="W116" s="127">
        <v>21</v>
      </c>
      <c r="X116" s="127">
        <v>52</v>
      </c>
      <c r="Y116" s="127">
        <v>84</v>
      </c>
      <c r="Z116" s="127"/>
      <c r="AA116" s="127"/>
      <c r="AB116" s="127"/>
      <c r="AC116" s="127"/>
      <c r="AD116" s="127"/>
      <c r="AE116" s="127"/>
      <c r="AF116" s="127"/>
    </row>
    <row r="117" spans="19:32" x14ac:dyDescent="0.25"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</row>
    <row r="118" spans="19:32" x14ac:dyDescent="0.25">
      <c r="S118" s="127" t="s">
        <v>119</v>
      </c>
      <c r="T118" s="127"/>
      <c r="U118" s="127">
        <v>39.880000000000003</v>
      </c>
      <c r="V118" s="127">
        <v>43.79</v>
      </c>
      <c r="W118" s="127">
        <v>42.68</v>
      </c>
      <c r="X118" s="127">
        <v>40.65</v>
      </c>
      <c r="Y118" s="127">
        <v>39.14</v>
      </c>
      <c r="Z118" s="127"/>
      <c r="AA118" s="127" t="str">
        <f>TEXT(Y118,"##.0")</f>
        <v>39.1</v>
      </c>
      <c r="AB118" s="127"/>
      <c r="AC118" s="127"/>
      <c r="AD118" s="127"/>
      <c r="AE118" s="127"/>
      <c r="AF118" s="127"/>
    </row>
    <row r="119" spans="19:32" x14ac:dyDescent="0.25"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</row>
    <row r="120" spans="19:32" x14ac:dyDescent="0.25">
      <c r="S120" s="127" t="s">
        <v>120</v>
      </c>
      <c r="T120" s="127"/>
      <c r="U120" s="127">
        <v>203</v>
      </c>
      <c r="V120" s="127">
        <v>161</v>
      </c>
      <c r="W120" s="127">
        <v>167</v>
      </c>
      <c r="X120" s="127">
        <v>258</v>
      </c>
      <c r="Y120" s="127">
        <v>388</v>
      </c>
      <c r="Z120" s="127"/>
      <c r="AA120" s="127" t="str">
        <f>TEXT(Y120,"###,###")</f>
        <v>388</v>
      </c>
      <c r="AB120" s="127"/>
      <c r="AC120" s="127"/>
      <c r="AD120" s="127"/>
      <c r="AE120" s="127"/>
      <c r="AF120" s="127"/>
    </row>
    <row r="121" spans="19:32" x14ac:dyDescent="0.25">
      <c r="S121" s="127" t="s">
        <v>121</v>
      </c>
      <c r="T121" s="127"/>
      <c r="U121" s="127">
        <v>0</v>
      </c>
      <c r="V121" s="127">
        <v>0</v>
      </c>
      <c r="W121" s="127">
        <v>0</v>
      </c>
      <c r="X121" s="127">
        <v>7</v>
      </c>
      <c r="Y121" s="127">
        <v>5</v>
      </c>
      <c r="Z121" s="127"/>
      <c r="AA121" s="127" t="str">
        <f t="shared" ref="AA121:AA128" si="4">TEXT(Y121,"###,###")</f>
        <v>5</v>
      </c>
      <c r="AB121" s="127"/>
      <c r="AC121" s="127"/>
      <c r="AD121" s="127"/>
      <c r="AE121" s="127"/>
      <c r="AF121" s="127"/>
    </row>
    <row r="122" spans="19:32" x14ac:dyDescent="0.25">
      <c r="S122" s="127" t="s">
        <v>122</v>
      </c>
      <c r="T122" s="127"/>
      <c r="U122" s="127">
        <v>4</v>
      </c>
      <c r="V122" s="127">
        <v>7</v>
      </c>
      <c r="W122" s="127">
        <v>7</v>
      </c>
      <c r="X122" s="127">
        <v>11</v>
      </c>
      <c r="Y122" s="127">
        <v>13</v>
      </c>
      <c r="Z122" s="127"/>
      <c r="AA122" s="127" t="str">
        <f t="shared" si="4"/>
        <v>13</v>
      </c>
      <c r="AB122" s="127"/>
      <c r="AC122" s="127"/>
      <c r="AD122" s="127"/>
      <c r="AE122" s="127"/>
      <c r="AF122" s="127"/>
    </row>
    <row r="123" spans="19:32" x14ac:dyDescent="0.25">
      <c r="S123" s="127"/>
      <c r="T123" s="127"/>
      <c r="U123" s="127"/>
      <c r="V123" s="127"/>
      <c r="W123" s="127"/>
      <c r="X123" s="127"/>
      <c r="Y123" s="127"/>
      <c r="Z123" s="127"/>
      <c r="AA123" s="127" t="s">
        <v>27</v>
      </c>
      <c r="AB123" s="127"/>
      <c r="AC123" s="127" t="s">
        <v>35</v>
      </c>
      <c r="AD123" s="127"/>
      <c r="AE123" s="127" t="s">
        <v>27</v>
      </c>
      <c r="AF123" s="127"/>
    </row>
    <row r="124" spans="19:32" x14ac:dyDescent="0.25">
      <c r="S124" s="127" t="s">
        <v>123</v>
      </c>
      <c r="T124" s="127"/>
      <c r="U124" s="127">
        <v>207</v>
      </c>
      <c r="V124" s="127">
        <v>168</v>
      </c>
      <c r="W124" s="127">
        <v>174</v>
      </c>
      <c r="X124" s="127">
        <v>269</v>
      </c>
      <c r="Y124" s="127">
        <v>401</v>
      </c>
      <c r="Z124" s="127"/>
      <c r="AA124" s="127" t="str">
        <f t="shared" si="4"/>
        <v>401</v>
      </c>
      <c r="AB124" s="127"/>
      <c r="AC124" s="127">
        <f>Y124/$Y$7*100</f>
        <v>98.768472906403943</v>
      </c>
      <c r="AD124" s="127"/>
      <c r="AE124" s="127"/>
      <c r="AF124" s="127"/>
    </row>
    <row r="125" spans="19:32" x14ac:dyDescent="0.25">
      <c r="S125" s="127" t="s">
        <v>124</v>
      </c>
      <c r="T125" s="127"/>
      <c r="U125" s="127">
        <v>4</v>
      </c>
      <c r="V125" s="127">
        <v>7</v>
      </c>
      <c r="W125" s="127">
        <v>7</v>
      </c>
      <c r="X125" s="127">
        <v>18</v>
      </c>
      <c r="Y125" s="127">
        <v>18</v>
      </c>
      <c r="Z125" s="127"/>
      <c r="AA125" s="127" t="str">
        <f t="shared" si="4"/>
        <v>18</v>
      </c>
      <c r="AB125" s="127"/>
      <c r="AC125" s="127">
        <f>Y125/$Y$7*100</f>
        <v>4.4334975369458132</v>
      </c>
      <c r="AD125" s="127"/>
      <c r="AE125" s="127"/>
      <c r="AF125" s="127"/>
    </row>
    <row r="126" spans="19:32" x14ac:dyDescent="0.25"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</row>
    <row r="127" spans="19:32" x14ac:dyDescent="0.25">
      <c r="S127" s="127" t="s">
        <v>125</v>
      </c>
      <c r="T127" s="127"/>
      <c r="U127" s="127">
        <v>106</v>
      </c>
      <c r="V127" s="127">
        <v>86</v>
      </c>
      <c r="W127" s="127">
        <v>86</v>
      </c>
      <c r="X127" s="127">
        <v>132</v>
      </c>
      <c r="Y127" s="127">
        <v>208</v>
      </c>
      <c r="Z127" s="127"/>
      <c r="AA127" s="127" t="str">
        <f t="shared" si="4"/>
        <v>208</v>
      </c>
      <c r="AB127" s="127"/>
      <c r="AC127" s="127">
        <f>Y127/$Y$7*100</f>
        <v>51.231527093596064</v>
      </c>
      <c r="AD127" s="127"/>
      <c r="AE127" s="127"/>
      <c r="AF127" s="127"/>
    </row>
    <row r="128" spans="19:32" x14ac:dyDescent="0.25">
      <c r="S128" s="127" t="s">
        <v>126</v>
      </c>
      <c r="T128" s="127"/>
      <c r="U128" s="127">
        <v>105</v>
      </c>
      <c r="V128" s="127">
        <v>86</v>
      </c>
      <c r="W128" s="127">
        <v>88</v>
      </c>
      <c r="X128" s="127">
        <v>140</v>
      </c>
      <c r="Y128" s="127">
        <v>198</v>
      </c>
      <c r="Z128" s="127"/>
      <c r="AA128" s="127" t="str">
        <f t="shared" si="4"/>
        <v>198</v>
      </c>
      <c r="AB128" s="127"/>
      <c r="AC128" s="127">
        <f>Y128/$Y$7*100</f>
        <v>48.768472906403943</v>
      </c>
      <c r="AD128" s="127"/>
      <c r="AE128" s="127"/>
      <c r="AF128" s="127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6C27266-0156-4ECE-BD90-757F39CB79B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AE587B7A-49DB-445B-A777-72D7546B7D3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EAC669AC-028F-4693-94A2-D5FD843035F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9D77F197-C13F-445D-8113-204E7D27E0C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6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14" customWidth="1"/>
    <col min="2" max="2" width="12.42578125" style="114" customWidth="1"/>
    <col min="3" max="3" width="11.7109375" style="114" customWidth="1"/>
    <col min="4" max="4" width="6.7109375" style="114" customWidth="1"/>
    <col min="5" max="5" width="5" style="114" customWidth="1"/>
    <col min="6" max="6" width="6.28515625" style="114" customWidth="1"/>
    <col min="7" max="8" width="4.28515625" style="114" customWidth="1"/>
    <col min="9" max="9" width="2.85546875" style="114" customWidth="1"/>
    <col min="10" max="10" width="5.28515625" style="114" bestFit="1" customWidth="1"/>
    <col min="11" max="11" width="3.7109375" style="114" customWidth="1"/>
    <col min="12" max="12" width="6" style="114" customWidth="1"/>
    <col min="13" max="13" width="3.85546875" style="114" customWidth="1"/>
    <col min="14" max="14" width="6" style="114" customWidth="1"/>
    <col min="15" max="15" width="4.7109375" style="114" customWidth="1"/>
    <col min="16" max="16" width="3.85546875" style="114" customWidth="1"/>
    <col min="17" max="18" width="6.140625" style="114" customWidth="1"/>
    <col min="19" max="19" width="43.140625" style="114" bestFit="1" customWidth="1"/>
    <col min="20" max="22" width="12.7109375" style="114" customWidth="1"/>
    <col min="23" max="25" width="12.7109375" style="114" bestFit="1" customWidth="1"/>
    <col min="26" max="26" width="4" style="114" customWidth="1"/>
    <col min="27" max="27" width="11.5703125" style="114" bestFit="1" customWidth="1"/>
    <col min="28" max="28" width="4.140625" style="114" customWidth="1"/>
    <col min="29" max="29" width="11.5703125" style="114" bestFit="1" customWidth="1"/>
    <col min="30" max="30" width="4.42578125" style="114" customWidth="1"/>
    <col min="31" max="31" width="10.28515625" style="114" bestFit="1" customWidth="1"/>
    <col min="32" max="32" width="4.85546875" style="114" customWidth="1"/>
    <col min="33" max="16384" width="9.140625" style="114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7" t="str">
        <f>U3</f>
        <v>Coomalie</v>
      </c>
      <c r="T1" s="127"/>
      <c r="U1" s="127"/>
      <c r="V1" s="127"/>
      <c r="W1" s="127"/>
      <c r="X1" s="127"/>
      <c r="Y1" s="127" t="str">
        <f>Y3</f>
        <v>13.5</v>
      </c>
      <c r="Z1" s="127"/>
      <c r="AA1" s="127"/>
      <c r="AB1" s="127"/>
      <c r="AC1" s="127"/>
      <c r="AD1" s="127"/>
      <c r="AE1" s="127"/>
      <c r="AF1" s="127"/>
    </row>
    <row r="2" spans="1:32" ht="19.5" customHeight="1" x14ac:dyDescent="0.3">
      <c r="A2" s="31" t="str">
        <f>"6160.0 "&amp;'State data for spotlight'!$C$3&amp;" Jobs in Australia Spotlights by LGA"</f>
        <v>6160.0 Northern Territory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7"/>
      <c r="T2" s="127" t="s">
        <v>115</v>
      </c>
      <c r="U2" s="127" t="s">
        <v>68</v>
      </c>
      <c r="V2" s="127" t="s">
        <v>69</v>
      </c>
      <c r="W2" s="127" t="s">
        <v>70</v>
      </c>
      <c r="X2" s="127" t="s">
        <v>67</v>
      </c>
      <c r="Y2" s="127" t="s">
        <v>105</v>
      </c>
      <c r="Z2" s="127"/>
      <c r="AA2" s="128" t="s">
        <v>105</v>
      </c>
      <c r="AB2" s="128"/>
      <c r="AC2" s="128"/>
      <c r="AD2" s="128"/>
      <c r="AE2" s="128"/>
      <c r="AF2" s="127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7"/>
      <c r="T3" s="127"/>
      <c r="U3" s="127" t="s">
        <v>133</v>
      </c>
      <c r="V3" s="127"/>
      <c r="W3" s="127"/>
      <c r="X3" s="127"/>
      <c r="Y3" s="127" t="s">
        <v>152</v>
      </c>
      <c r="Z3" s="127"/>
      <c r="AA3" s="127" t="s">
        <v>27</v>
      </c>
      <c r="AB3" s="127"/>
      <c r="AC3" s="127" t="s">
        <v>28</v>
      </c>
      <c r="AD3" s="127"/>
      <c r="AE3" s="127" t="s">
        <v>112</v>
      </c>
      <c r="AF3" s="127"/>
    </row>
    <row r="4" spans="1:32" ht="15" customHeight="1" x14ac:dyDescent="0.25">
      <c r="A4" s="36" t="str">
        <f>"Table "&amp;'Table 13.5'!$Y$3&amp;" "&amp;'Table 13.5'!$U$3&amp;", "&amp;'State data for spotlight'!$C$3&amp;", "&amp;'Table 13.5'!$Y$2</f>
        <v>Table 13.5 Coomalie, Northern Territory,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7" t="s">
        <v>30</v>
      </c>
      <c r="T4" s="129">
        <v>632</v>
      </c>
      <c r="U4" s="129">
        <v>698</v>
      </c>
      <c r="V4" s="129">
        <v>791</v>
      </c>
      <c r="W4" s="129">
        <v>714</v>
      </c>
      <c r="X4" s="129">
        <v>711</v>
      </c>
      <c r="Y4" s="129">
        <v>711</v>
      </c>
      <c r="Z4" s="127"/>
      <c r="AA4" s="127" t="str">
        <f>TEXT(Y4,"###,###")</f>
        <v>711</v>
      </c>
      <c r="AB4" s="127"/>
      <c r="AC4" s="127">
        <f t="shared" ref="AC4:AC9" si="0">Y4/X4-1</f>
        <v>0</v>
      </c>
      <c r="AD4" s="127"/>
      <c r="AE4" s="127">
        <f>Y4/T4-1</f>
        <v>0.125</v>
      </c>
      <c r="AF4" s="127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7" t="s">
        <v>93</v>
      </c>
      <c r="T5" s="129">
        <v>326</v>
      </c>
      <c r="U5" s="129">
        <v>395</v>
      </c>
      <c r="V5" s="129">
        <v>437</v>
      </c>
      <c r="W5" s="129">
        <v>393</v>
      </c>
      <c r="X5" s="129">
        <v>389</v>
      </c>
      <c r="Y5" s="129">
        <v>407</v>
      </c>
      <c r="Z5" s="127"/>
      <c r="AA5" s="127" t="str">
        <f>TEXT(Y5,"###,###")</f>
        <v>407</v>
      </c>
      <c r="AB5" s="127"/>
      <c r="AC5" s="127">
        <f t="shared" si="0"/>
        <v>4.6272493573264795E-2</v>
      </c>
      <c r="AD5" s="127"/>
      <c r="AE5" s="127">
        <f t="shared" ref="AE5:AE9" si="1">Y5/T5-1</f>
        <v>0.24846625766871155</v>
      </c>
      <c r="AF5" s="127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7" t="s">
        <v>94</v>
      </c>
      <c r="T6" s="129">
        <v>303</v>
      </c>
      <c r="U6" s="129">
        <v>308</v>
      </c>
      <c r="V6" s="129">
        <v>351</v>
      </c>
      <c r="W6" s="129">
        <v>320</v>
      </c>
      <c r="X6" s="129">
        <v>323</v>
      </c>
      <c r="Y6" s="129">
        <v>304</v>
      </c>
      <c r="Z6" s="127"/>
      <c r="AA6" s="127" t="str">
        <f>TEXT(Y6,"###,###")</f>
        <v>304</v>
      </c>
      <c r="AB6" s="127"/>
      <c r="AC6" s="127">
        <f t="shared" si="0"/>
        <v>-5.8823529411764719E-2</v>
      </c>
      <c r="AD6" s="127"/>
      <c r="AE6" s="127">
        <f t="shared" si="1"/>
        <v>3.3003300330032292E-3</v>
      </c>
      <c r="AF6" s="127"/>
    </row>
    <row r="7" spans="1:32" ht="16.5" customHeight="1" thickBot="1" x14ac:dyDescent="0.3">
      <c r="A7" s="44" t="str">
        <f>"QUICK STATS for "&amp;'Table 13.5'!Y2&amp;"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7" t="s">
        <v>8</v>
      </c>
      <c r="T7" s="129">
        <v>436</v>
      </c>
      <c r="U7" s="129">
        <v>459</v>
      </c>
      <c r="V7" s="129">
        <v>497</v>
      </c>
      <c r="W7" s="129">
        <v>481</v>
      </c>
      <c r="X7" s="129">
        <v>462</v>
      </c>
      <c r="Y7" s="129">
        <v>475</v>
      </c>
      <c r="Z7" s="127"/>
      <c r="AA7" s="127" t="str">
        <f>TEXT(Y7,"###,###")</f>
        <v>475</v>
      </c>
      <c r="AB7" s="127"/>
      <c r="AC7" s="127">
        <f t="shared" si="0"/>
        <v>2.813852813852824E-2</v>
      </c>
      <c r="AD7" s="127"/>
      <c r="AE7" s="127">
        <f t="shared" si="1"/>
        <v>8.9449541284403633E-2</v>
      </c>
      <c r="AF7" s="127"/>
    </row>
    <row r="8" spans="1:32" ht="17.25" customHeight="1" x14ac:dyDescent="0.25">
      <c r="A8" s="45" t="s">
        <v>15</v>
      </c>
      <c r="B8" s="46"/>
      <c r="C8" s="47"/>
      <c r="D8" s="48" t="str">
        <f>AA4</f>
        <v>711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13.5'!AA7</f>
        <v>475</v>
      </c>
      <c r="P8" s="49"/>
      <c r="S8" s="127" t="s">
        <v>96</v>
      </c>
      <c r="T8" s="127">
        <v>44159</v>
      </c>
      <c r="U8" s="127">
        <v>42681.07</v>
      </c>
      <c r="V8" s="127">
        <v>41254.589999999997</v>
      </c>
      <c r="W8" s="127">
        <v>42779</v>
      </c>
      <c r="X8" s="127">
        <v>43007.5</v>
      </c>
      <c r="Y8" s="127">
        <v>45746.67</v>
      </c>
      <c r="Z8" s="127"/>
      <c r="AA8" s="127" t="str">
        <f>TEXT(Y8,"$###,###")</f>
        <v>$45,747</v>
      </c>
      <c r="AB8" s="127"/>
      <c r="AC8" s="127">
        <f t="shared" si="0"/>
        <v>6.3690519095506604E-2</v>
      </c>
      <c r="AD8" s="127"/>
      <c r="AE8" s="127">
        <f t="shared" si="1"/>
        <v>3.5953486265540402E-2</v>
      </c>
      <c r="AF8" s="127"/>
    </row>
    <row r="9" spans="1:32" x14ac:dyDescent="0.25">
      <c r="A9" s="53" t="s">
        <v>17</v>
      </c>
      <c r="B9" s="54"/>
      <c r="C9" s="55"/>
      <c r="D9" s="56">
        <f>'Table 13.5'!AC104</f>
        <v>58.22784810126582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55.78947368421052</v>
      </c>
      <c r="P9" s="57" t="s">
        <v>97</v>
      </c>
      <c r="S9" s="127" t="s">
        <v>9</v>
      </c>
      <c r="T9" s="127">
        <v>18762513</v>
      </c>
      <c r="U9" s="127">
        <v>23158040</v>
      </c>
      <c r="V9" s="127">
        <v>23658475</v>
      </c>
      <c r="W9" s="127">
        <v>21814498</v>
      </c>
      <c r="X9" s="127">
        <v>21469052</v>
      </c>
      <c r="Y9" s="127">
        <v>23509627</v>
      </c>
      <c r="Z9" s="127"/>
      <c r="AA9" s="127" t="str">
        <f>TEXT(Y9/1000000,"$#,###.0")&amp;" mil"</f>
        <v>$23.5 mil</v>
      </c>
      <c r="AB9" s="127"/>
      <c r="AC9" s="127">
        <f t="shared" si="0"/>
        <v>9.5047280150050373E-2</v>
      </c>
      <c r="AD9" s="127"/>
      <c r="AE9" s="127">
        <f t="shared" si="1"/>
        <v>0.25301056420320678</v>
      </c>
      <c r="AF9" s="127"/>
    </row>
    <row r="10" spans="1:32" x14ac:dyDescent="0.25">
      <c r="A10" s="53" t="s">
        <v>20</v>
      </c>
      <c r="B10" s="54"/>
      <c r="C10" s="55"/>
      <c r="D10" s="56">
        <f>'Table 13.5'!AC105</f>
        <v>32.489451476793249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44.210526315789473</v>
      </c>
      <c r="P10" s="57" t="s">
        <v>97</v>
      </c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93.89473684210526</v>
      </c>
      <c r="P11" s="57" t="s">
        <v>97</v>
      </c>
      <c r="S11" s="127" t="s">
        <v>32</v>
      </c>
      <c r="T11" s="129">
        <v>543</v>
      </c>
      <c r="U11" s="129">
        <v>607</v>
      </c>
      <c r="V11" s="129">
        <v>695</v>
      </c>
      <c r="W11" s="129">
        <v>630</v>
      </c>
      <c r="X11" s="129">
        <v>635</v>
      </c>
      <c r="Y11" s="129">
        <v>648</v>
      </c>
      <c r="Z11" s="127"/>
      <c r="AA11" s="127"/>
      <c r="AB11" s="127"/>
      <c r="AC11" s="127"/>
      <c r="AD11" s="127"/>
      <c r="AE11" s="127"/>
      <c r="AF11" s="127"/>
    </row>
    <row r="12" spans="1:32" ht="28.5" customHeight="1" x14ac:dyDescent="0.25">
      <c r="A12" s="53" t="s">
        <v>22</v>
      </c>
      <c r="B12" s="55"/>
      <c r="C12" s="55"/>
      <c r="D12" s="56">
        <f>'Table 13.5'!AC108</f>
        <v>12.236286919831224</v>
      </c>
      <c r="E12" s="57" t="s">
        <v>97</v>
      </c>
      <c r="F12" s="37"/>
      <c r="G12" s="118" t="s">
        <v>99</v>
      </c>
      <c r="H12" s="119"/>
      <c r="I12" s="119"/>
      <c r="J12" s="119"/>
      <c r="K12" s="119"/>
      <c r="L12" s="119"/>
      <c r="M12" s="67"/>
      <c r="N12" s="55"/>
      <c r="O12" s="56">
        <f>AC125</f>
        <v>13.263157894736842</v>
      </c>
      <c r="P12" s="57" t="s">
        <v>97</v>
      </c>
      <c r="S12" s="127" t="s">
        <v>33</v>
      </c>
      <c r="T12" s="129">
        <v>95</v>
      </c>
      <c r="U12" s="129">
        <v>97</v>
      </c>
      <c r="V12" s="129">
        <v>94</v>
      </c>
      <c r="W12" s="129">
        <v>83</v>
      </c>
      <c r="X12" s="129">
        <v>79</v>
      </c>
      <c r="Y12" s="129">
        <v>63</v>
      </c>
      <c r="Z12" s="127"/>
      <c r="AA12" s="127"/>
      <c r="AB12" s="127"/>
      <c r="AC12" s="127"/>
      <c r="AD12" s="127"/>
      <c r="AE12" s="127"/>
      <c r="AF12" s="127"/>
    </row>
    <row r="13" spans="1:32" ht="15" customHeight="1" x14ac:dyDescent="0.25">
      <c r="A13" s="53" t="s">
        <v>23</v>
      </c>
      <c r="B13" s="55"/>
      <c r="C13" s="55"/>
      <c r="D13" s="56">
        <f>'Table 13.5'!AC109</f>
        <v>21.09704641350211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13.5'!AA118</f>
        <v>44.2</v>
      </c>
      <c r="P13" s="57" t="s">
        <v>116</v>
      </c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</row>
    <row r="14" spans="1:32" ht="15" customHeight="1" x14ac:dyDescent="0.25">
      <c r="A14" s="53" t="s">
        <v>24</v>
      </c>
      <c r="B14" s="55"/>
      <c r="C14" s="55"/>
      <c r="D14" s="56">
        <f>'Table 13.5'!AC110</f>
        <v>24.894514767932492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18.10526315789474</v>
      </c>
      <c r="P14" s="57" t="s">
        <v>97</v>
      </c>
      <c r="S14" s="127" t="s">
        <v>34</v>
      </c>
      <c r="T14" s="127"/>
      <c r="U14" s="127"/>
      <c r="V14" s="127"/>
      <c r="W14" s="127"/>
      <c r="X14" s="127"/>
      <c r="Y14" s="127"/>
      <c r="Z14" s="127"/>
      <c r="AA14" s="127" t="s">
        <v>35</v>
      </c>
      <c r="AB14" s="127"/>
      <c r="AC14" s="127"/>
      <c r="AD14" s="127"/>
      <c r="AE14" s="127"/>
      <c r="AF14" s="127"/>
    </row>
    <row r="15" spans="1:32" ht="15" customHeight="1" thickBot="1" x14ac:dyDescent="0.3">
      <c r="A15" s="73" t="s">
        <v>25</v>
      </c>
      <c r="B15" s="74"/>
      <c r="C15" s="74"/>
      <c r="D15" s="75">
        <f>'Table 13.5'!AC111</f>
        <v>32.489451476793249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81.89473684210526</v>
      </c>
      <c r="P15" s="79" t="s">
        <v>97</v>
      </c>
      <c r="S15" s="127" t="s">
        <v>71</v>
      </c>
      <c r="T15" s="127"/>
      <c r="U15" s="127"/>
      <c r="V15" s="127"/>
      <c r="W15" s="127"/>
      <c r="X15" s="127"/>
      <c r="Y15" s="127">
        <v>58</v>
      </c>
      <c r="Z15" s="127"/>
      <c r="AA15" s="130">
        <f t="shared" ref="AA15:AA34" si="2">IF(Y15="np",0,Y15/$Y$34)</f>
        <v>8.1575246132208151E-2</v>
      </c>
      <c r="AB15" s="127"/>
      <c r="AC15" s="127"/>
      <c r="AD15" s="127"/>
      <c r="AE15" s="127"/>
      <c r="AF15" s="127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7" t="s">
        <v>72</v>
      </c>
      <c r="T16" s="127"/>
      <c r="U16" s="127"/>
      <c r="V16" s="127"/>
      <c r="W16" s="127"/>
      <c r="X16" s="127"/>
      <c r="Y16" s="127">
        <v>21</v>
      </c>
      <c r="Z16" s="127"/>
      <c r="AA16" s="130">
        <f t="shared" si="2"/>
        <v>2.9535864978902954E-2</v>
      </c>
      <c r="AB16" s="127"/>
      <c r="AC16" s="127"/>
      <c r="AD16" s="127"/>
      <c r="AE16" s="127"/>
      <c r="AF16" s="127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7" t="s">
        <v>73</v>
      </c>
      <c r="T17" s="127"/>
      <c r="U17" s="127"/>
      <c r="V17" s="127"/>
      <c r="W17" s="127"/>
      <c r="X17" s="127"/>
      <c r="Y17" s="127">
        <v>16</v>
      </c>
      <c r="Z17" s="127"/>
      <c r="AA17" s="130">
        <f t="shared" si="2"/>
        <v>2.2503516174402251E-2</v>
      </c>
      <c r="AB17" s="127"/>
      <c r="AC17" s="127"/>
      <c r="AD17" s="127"/>
      <c r="AE17" s="127"/>
      <c r="AF17" s="127"/>
    </row>
    <row r="18" spans="1:32" x14ac:dyDescent="0.25">
      <c r="A18" s="83" t="str">
        <f>'Table 13.5'!$S$1&amp;" ("&amp;'Table 13.5'!$T$2&amp;" to "&amp;'Table 13.5'!$Y$2&amp;")"</f>
        <v>Coomalie (2011-12 to 2016-17)</v>
      </c>
      <c r="B18" s="83"/>
      <c r="C18" s="83"/>
      <c r="D18" s="83"/>
      <c r="E18" s="83"/>
      <c r="F18" s="83"/>
      <c r="G18" s="83" t="str">
        <f>'Table 13.5'!$S$1&amp;" ("&amp;'Table 13.5'!$T$2&amp;" to "&amp;'Table 13.5'!$Y$2&amp;")"</f>
        <v>Coomalie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7" t="s">
        <v>74</v>
      </c>
      <c r="T18" s="127"/>
      <c r="U18" s="127"/>
      <c r="V18" s="127"/>
      <c r="W18" s="127"/>
      <c r="X18" s="127"/>
      <c r="Y18" s="127">
        <v>3</v>
      </c>
      <c r="Z18" s="127"/>
      <c r="AA18" s="130">
        <f t="shared" si="2"/>
        <v>4.2194092827004216E-3</v>
      </c>
      <c r="AB18" s="127"/>
      <c r="AC18" s="127"/>
      <c r="AD18" s="127"/>
      <c r="AE18" s="127"/>
      <c r="AF18" s="127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75</v>
      </c>
      <c r="T19" s="127"/>
      <c r="U19" s="127"/>
      <c r="V19" s="127"/>
      <c r="W19" s="127"/>
      <c r="X19" s="127"/>
      <c r="Y19" s="127">
        <v>52</v>
      </c>
      <c r="Z19" s="127"/>
      <c r="AA19" s="130">
        <f t="shared" si="2"/>
        <v>7.3136427566807313E-2</v>
      </c>
      <c r="AB19" s="127"/>
      <c r="AC19" s="127"/>
      <c r="AD19" s="127"/>
      <c r="AE19" s="127"/>
      <c r="AF19" s="127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76</v>
      </c>
      <c r="T20" s="127"/>
      <c r="U20" s="127"/>
      <c r="V20" s="127"/>
      <c r="W20" s="127"/>
      <c r="X20" s="127"/>
      <c r="Y20" s="127">
        <v>14</v>
      </c>
      <c r="Z20" s="127"/>
      <c r="AA20" s="130">
        <f t="shared" si="2"/>
        <v>1.969057665260197E-2</v>
      </c>
      <c r="AB20" s="127"/>
      <c r="AC20" s="127"/>
      <c r="AD20" s="127"/>
      <c r="AE20" s="127"/>
      <c r="AF20" s="127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77</v>
      </c>
      <c r="T21" s="127"/>
      <c r="U21" s="127"/>
      <c r="V21" s="127"/>
      <c r="W21" s="127"/>
      <c r="X21" s="127"/>
      <c r="Y21" s="127">
        <v>22</v>
      </c>
      <c r="Z21" s="127"/>
      <c r="AA21" s="130">
        <f t="shared" si="2"/>
        <v>3.0942334739803096E-2</v>
      </c>
      <c r="AB21" s="127"/>
      <c r="AC21" s="127"/>
      <c r="AD21" s="127"/>
      <c r="AE21" s="127"/>
      <c r="AF21" s="127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78</v>
      </c>
      <c r="T22" s="127"/>
      <c r="U22" s="127"/>
      <c r="V22" s="127"/>
      <c r="W22" s="127"/>
      <c r="X22" s="127"/>
      <c r="Y22" s="127">
        <v>30</v>
      </c>
      <c r="Z22" s="127"/>
      <c r="AA22" s="130">
        <f t="shared" si="2"/>
        <v>4.2194092827004218E-2</v>
      </c>
      <c r="AB22" s="127"/>
      <c r="AC22" s="127"/>
      <c r="AD22" s="127"/>
      <c r="AE22" s="127"/>
      <c r="AF22" s="127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79</v>
      </c>
      <c r="T23" s="127"/>
      <c r="U23" s="127"/>
      <c r="V23" s="127"/>
      <c r="W23" s="127"/>
      <c r="X23" s="127"/>
      <c r="Y23" s="127">
        <v>37</v>
      </c>
      <c r="Z23" s="127"/>
      <c r="AA23" s="130">
        <f t="shared" si="2"/>
        <v>5.2039381153305204E-2</v>
      </c>
      <c r="AB23" s="127"/>
      <c r="AC23" s="127"/>
      <c r="AD23" s="127"/>
      <c r="AE23" s="127"/>
      <c r="AF23" s="127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80</v>
      </c>
      <c r="T24" s="127"/>
      <c r="U24" s="127"/>
      <c r="V24" s="127"/>
      <c r="W24" s="127"/>
      <c r="X24" s="127"/>
      <c r="Y24" s="127">
        <v>0</v>
      </c>
      <c r="Z24" s="127"/>
      <c r="AA24" s="130">
        <f t="shared" si="2"/>
        <v>0</v>
      </c>
      <c r="AB24" s="127"/>
      <c r="AC24" s="127"/>
      <c r="AD24" s="127"/>
      <c r="AE24" s="127"/>
      <c r="AF24" s="127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81</v>
      </c>
      <c r="T25" s="127"/>
      <c r="U25" s="127"/>
      <c r="V25" s="127"/>
      <c r="W25" s="127"/>
      <c r="X25" s="127"/>
      <c r="Y25" s="127">
        <v>25</v>
      </c>
      <c r="Z25" s="127"/>
      <c r="AA25" s="130">
        <f t="shared" si="2"/>
        <v>3.5161744022503515E-2</v>
      </c>
      <c r="AB25" s="127"/>
      <c r="AC25" s="127"/>
      <c r="AD25" s="127"/>
      <c r="AE25" s="127"/>
      <c r="AF25" s="127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82</v>
      </c>
      <c r="T26" s="127"/>
      <c r="U26" s="127"/>
      <c r="V26" s="127"/>
      <c r="W26" s="127"/>
      <c r="X26" s="127"/>
      <c r="Y26" s="127">
        <v>18</v>
      </c>
      <c r="Z26" s="127"/>
      <c r="AA26" s="130">
        <f t="shared" si="2"/>
        <v>2.5316455696202531E-2</v>
      </c>
      <c r="AB26" s="127"/>
      <c r="AC26" s="127"/>
      <c r="AD26" s="127"/>
      <c r="AE26" s="127"/>
      <c r="AF26" s="127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83</v>
      </c>
      <c r="T27" s="127"/>
      <c r="U27" s="127"/>
      <c r="V27" s="127"/>
      <c r="W27" s="127"/>
      <c r="X27" s="127"/>
      <c r="Y27" s="127">
        <v>24</v>
      </c>
      <c r="Z27" s="127"/>
      <c r="AA27" s="130">
        <f t="shared" si="2"/>
        <v>3.3755274261603373E-2</v>
      </c>
      <c r="AB27" s="127"/>
      <c r="AC27" s="127"/>
      <c r="AD27" s="127"/>
      <c r="AE27" s="127"/>
      <c r="AF27" s="127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84</v>
      </c>
      <c r="T28" s="127"/>
      <c r="U28" s="127"/>
      <c r="V28" s="127"/>
      <c r="W28" s="127"/>
      <c r="X28" s="127"/>
      <c r="Y28" s="127">
        <v>49</v>
      </c>
      <c r="Z28" s="127"/>
      <c r="AA28" s="130">
        <f t="shared" si="2"/>
        <v>6.8917018284106887E-2</v>
      </c>
      <c r="AB28" s="127"/>
      <c r="AC28" s="127"/>
      <c r="AD28" s="127"/>
      <c r="AE28" s="127"/>
      <c r="AF28" s="127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85</v>
      </c>
      <c r="T29" s="127"/>
      <c r="U29" s="127"/>
      <c r="V29" s="127"/>
      <c r="W29" s="127"/>
      <c r="X29" s="127"/>
      <c r="Y29" s="127">
        <v>57</v>
      </c>
      <c r="Z29" s="127"/>
      <c r="AA29" s="130">
        <f t="shared" si="2"/>
        <v>8.0168776371308023E-2</v>
      </c>
      <c r="AB29" s="127"/>
      <c r="AC29" s="127"/>
      <c r="AD29" s="127"/>
      <c r="AE29" s="127"/>
      <c r="AF29" s="127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86</v>
      </c>
      <c r="T30" s="127"/>
      <c r="U30" s="127"/>
      <c r="V30" s="127"/>
      <c r="W30" s="127"/>
      <c r="X30" s="127"/>
      <c r="Y30" s="127">
        <v>150</v>
      </c>
      <c r="Z30" s="127"/>
      <c r="AA30" s="130">
        <f t="shared" si="2"/>
        <v>0.2109704641350211</v>
      </c>
      <c r="AB30" s="127"/>
      <c r="AC30" s="127"/>
      <c r="AD30" s="127"/>
      <c r="AE30" s="127"/>
      <c r="AF30" s="127"/>
    </row>
    <row r="31" spans="1:32" ht="15.75" customHeight="1" x14ac:dyDescent="0.25">
      <c r="A31" s="83" t="str">
        <f>"Distribution of employee jobs per industry "&amp;"("&amp;'Table 13.5'!Y2&amp;")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7" t="s">
        <v>87</v>
      </c>
      <c r="T31" s="127"/>
      <c r="U31" s="127"/>
      <c r="V31" s="127"/>
      <c r="W31" s="127"/>
      <c r="X31" s="127"/>
      <c r="Y31" s="127">
        <v>24</v>
      </c>
      <c r="Z31" s="127"/>
      <c r="AA31" s="130">
        <f t="shared" si="2"/>
        <v>3.3755274261603373E-2</v>
      </c>
      <c r="AB31" s="127"/>
      <c r="AC31" s="127"/>
      <c r="AD31" s="127"/>
      <c r="AE31" s="127"/>
      <c r="AF31" s="127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88</v>
      </c>
      <c r="T32" s="127"/>
      <c r="U32" s="127"/>
      <c r="V32" s="127"/>
      <c r="W32" s="127"/>
      <c r="X32" s="127"/>
      <c r="Y32" s="127">
        <v>16</v>
      </c>
      <c r="Z32" s="127"/>
      <c r="AA32" s="130">
        <f t="shared" si="2"/>
        <v>2.2503516174402251E-2</v>
      </c>
      <c r="AB32" s="127"/>
      <c r="AC32" s="127"/>
      <c r="AD32" s="127"/>
      <c r="AE32" s="127"/>
      <c r="AF32" s="127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89</v>
      </c>
      <c r="T33" s="127"/>
      <c r="U33" s="127"/>
      <c r="V33" s="127"/>
      <c r="W33" s="127"/>
      <c r="X33" s="127"/>
      <c r="Y33" s="127">
        <v>23</v>
      </c>
      <c r="Z33" s="127"/>
      <c r="AA33" s="130">
        <f t="shared" si="2"/>
        <v>3.2348804500703238E-2</v>
      </c>
      <c r="AB33" s="127"/>
      <c r="AC33" s="127"/>
      <c r="AD33" s="127"/>
      <c r="AE33" s="127"/>
      <c r="AF33" s="127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7" t="s">
        <v>90</v>
      </c>
      <c r="T34" s="127"/>
      <c r="U34" s="127"/>
      <c r="V34" s="127"/>
      <c r="W34" s="127"/>
      <c r="X34" s="127"/>
      <c r="Y34" s="127">
        <v>711</v>
      </c>
      <c r="Z34" s="127"/>
      <c r="AA34" s="131">
        <f t="shared" si="2"/>
        <v>1</v>
      </c>
      <c r="AB34" s="127"/>
      <c r="AC34" s="127"/>
      <c r="AD34" s="127"/>
      <c r="AE34" s="127"/>
      <c r="AF34" s="127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7" t="s">
        <v>102</v>
      </c>
      <c r="T36" s="127"/>
      <c r="U36" s="127"/>
      <c r="V36" s="127"/>
      <c r="W36" s="127"/>
      <c r="X36" s="127"/>
      <c r="Y36" s="127"/>
      <c r="Z36" s="127"/>
      <c r="AA36" s="127" t="s">
        <v>27</v>
      </c>
      <c r="AB36" s="127"/>
      <c r="AC36" s="127" t="s">
        <v>28</v>
      </c>
      <c r="AD36" s="127"/>
      <c r="AE36" s="127" t="s">
        <v>29</v>
      </c>
      <c r="AF36" s="127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7" t="s">
        <v>12</v>
      </c>
      <c r="T37" s="127">
        <v>374</v>
      </c>
      <c r="U37" s="127">
        <v>365</v>
      </c>
      <c r="V37" s="127">
        <v>399</v>
      </c>
      <c r="W37" s="127">
        <v>399</v>
      </c>
      <c r="X37" s="127">
        <v>377</v>
      </c>
      <c r="Y37" s="127">
        <v>389</v>
      </c>
      <c r="Z37" s="127"/>
      <c r="AA37" s="127" t="str">
        <f>TEXT(Y37,"###,###")</f>
        <v>389</v>
      </c>
      <c r="AB37" s="127"/>
      <c r="AC37" s="127">
        <f>Y37/X37-1</f>
        <v>3.1830238726790361E-2</v>
      </c>
      <c r="AD37" s="127"/>
      <c r="AE37" s="127">
        <f>Y37/T37-1</f>
        <v>4.0106951871657692E-2</v>
      </c>
      <c r="AF37" s="127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7" t="s">
        <v>13</v>
      </c>
      <c r="T38" s="127">
        <v>63</v>
      </c>
      <c r="U38" s="127">
        <v>90</v>
      </c>
      <c r="V38" s="127">
        <v>95</v>
      </c>
      <c r="W38" s="127">
        <v>76</v>
      </c>
      <c r="X38" s="127">
        <v>86</v>
      </c>
      <c r="Y38" s="127">
        <v>86</v>
      </c>
      <c r="Z38" s="127"/>
      <c r="AA38" s="127" t="str">
        <f>TEXT(Y38,"###,###")</f>
        <v>86</v>
      </c>
      <c r="AB38" s="127"/>
      <c r="AC38" s="127">
        <f>Y38/X38-1</f>
        <v>0</v>
      </c>
      <c r="AD38" s="127"/>
      <c r="AE38" s="127">
        <f>Y38/T38-1</f>
        <v>0.36507936507936511</v>
      </c>
      <c r="AF38" s="127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7" t="s">
        <v>14</v>
      </c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7" t="s">
        <v>36</v>
      </c>
      <c r="T40" s="127">
        <v>437</v>
      </c>
      <c r="U40" s="127">
        <v>455</v>
      </c>
      <c r="V40" s="127">
        <v>494</v>
      </c>
      <c r="W40" s="127">
        <v>475</v>
      </c>
      <c r="X40" s="127">
        <v>463</v>
      </c>
      <c r="Y40" s="127">
        <v>475</v>
      </c>
      <c r="Z40" s="127"/>
      <c r="AA40" s="127"/>
      <c r="AB40" s="127"/>
      <c r="AC40" s="127" t="s">
        <v>35</v>
      </c>
      <c r="AD40" s="127"/>
      <c r="AE40" s="127" t="s">
        <v>27</v>
      </c>
      <c r="AF40" s="127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7"/>
      <c r="T41" s="127"/>
      <c r="U41" s="127"/>
      <c r="V41" s="127"/>
      <c r="W41" s="127"/>
      <c r="X41" s="127"/>
      <c r="Y41" s="127"/>
      <c r="Z41" s="127"/>
      <c r="AA41" s="127" t="s">
        <v>127</v>
      </c>
      <c r="AB41" s="127"/>
      <c r="AC41" s="127">
        <f>Y37/($Y$37+$Y$38)*100</f>
        <v>81.89473684210526</v>
      </c>
      <c r="AD41" s="127"/>
      <c r="AE41" s="127"/>
      <c r="AF41" s="127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7" t="s">
        <v>37</v>
      </c>
      <c r="T42" s="127"/>
      <c r="U42" s="127"/>
      <c r="V42" s="127"/>
      <c r="W42" s="127"/>
      <c r="X42" s="127"/>
      <c r="Y42" s="127"/>
      <c r="Z42" s="127"/>
      <c r="AA42" s="127" t="s">
        <v>128</v>
      </c>
      <c r="AB42" s="127"/>
      <c r="AC42" s="127">
        <f>Y38/($Y$37+$Y$38)*100</f>
        <v>18.10526315789474</v>
      </c>
      <c r="AD42" s="127"/>
      <c r="AE42" s="127"/>
      <c r="AF42" s="127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7" t="s">
        <v>38</v>
      </c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39</v>
      </c>
      <c r="T44" s="127"/>
      <c r="U44" s="127">
        <v>0</v>
      </c>
      <c r="V44" s="127">
        <v>0</v>
      </c>
      <c r="W44" s="127">
        <v>0</v>
      </c>
      <c r="X44" s="129">
        <v>0</v>
      </c>
      <c r="Y44" s="129">
        <v>0</v>
      </c>
      <c r="Z44" s="127"/>
      <c r="AA44" s="127"/>
      <c r="AB44" s="127"/>
      <c r="AC44" s="127"/>
      <c r="AD44" s="127"/>
      <c r="AE44" s="127"/>
      <c r="AF44" s="127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40</v>
      </c>
      <c r="T45" s="127"/>
      <c r="U45" s="127">
        <v>0</v>
      </c>
      <c r="V45" s="127">
        <v>0</v>
      </c>
      <c r="W45" s="127">
        <v>0</v>
      </c>
      <c r="X45" s="129">
        <v>7</v>
      </c>
      <c r="Y45" s="129">
        <v>5</v>
      </c>
      <c r="Z45" s="127"/>
      <c r="AA45" s="127"/>
      <c r="AB45" s="127"/>
      <c r="AC45" s="127"/>
      <c r="AD45" s="127"/>
      <c r="AE45" s="127"/>
      <c r="AF45" s="127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41</v>
      </c>
      <c r="T46" s="127"/>
      <c r="U46" s="127">
        <v>0</v>
      </c>
      <c r="V46" s="127">
        <v>0</v>
      </c>
      <c r="W46" s="127">
        <v>0</v>
      </c>
      <c r="X46" s="129">
        <v>22</v>
      </c>
      <c r="Y46" s="129">
        <v>26</v>
      </c>
      <c r="Z46" s="127"/>
      <c r="AA46" s="127"/>
      <c r="AB46" s="127"/>
      <c r="AC46" s="127"/>
      <c r="AD46" s="127"/>
      <c r="AE46" s="127"/>
      <c r="AF46" s="127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42</v>
      </c>
      <c r="T47" s="127"/>
      <c r="U47" s="127">
        <v>0</v>
      </c>
      <c r="V47" s="127">
        <v>0</v>
      </c>
      <c r="W47" s="127">
        <v>0</v>
      </c>
      <c r="X47" s="129">
        <v>21</v>
      </c>
      <c r="Y47" s="129">
        <v>29</v>
      </c>
      <c r="Z47" s="127"/>
      <c r="AA47" s="127"/>
      <c r="AB47" s="127"/>
      <c r="AC47" s="127"/>
      <c r="AD47" s="127"/>
      <c r="AE47" s="127"/>
      <c r="AF47" s="127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7" t="s">
        <v>43</v>
      </c>
      <c r="T48" s="127"/>
      <c r="U48" s="127">
        <v>0</v>
      </c>
      <c r="V48" s="127">
        <v>0</v>
      </c>
      <c r="W48" s="127">
        <v>0</v>
      </c>
      <c r="X48" s="129">
        <v>30</v>
      </c>
      <c r="Y48" s="129">
        <v>50</v>
      </c>
      <c r="Z48" s="127"/>
      <c r="AA48" s="127"/>
      <c r="AB48" s="127"/>
      <c r="AC48" s="127"/>
      <c r="AD48" s="127"/>
      <c r="AE48" s="127"/>
      <c r="AF48" s="127"/>
    </row>
    <row r="49" spans="1:32" ht="15" customHeight="1" x14ac:dyDescent="0.25">
      <c r="A49" s="90" t="str">
        <f>"Number of jobs by age and sex of job holders in "&amp;'Table 13.5'!S1&amp;" ("&amp;'Table 13.5'!Y2&amp;") *"</f>
        <v>Number of jobs by age and sex of job holders in Coomalie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7" t="s">
        <v>44</v>
      </c>
      <c r="T49" s="127"/>
      <c r="U49" s="127">
        <v>0</v>
      </c>
      <c r="V49" s="127">
        <v>0</v>
      </c>
      <c r="W49" s="127">
        <v>0</v>
      </c>
      <c r="X49" s="129">
        <v>43</v>
      </c>
      <c r="Y49" s="129">
        <v>28</v>
      </c>
      <c r="Z49" s="127"/>
      <c r="AA49" s="127"/>
      <c r="AB49" s="127"/>
      <c r="AC49" s="127"/>
      <c r="AD49" s="127"/>
      <c r="AE49" s="127"/>
      <c r="AF49" s="127"/>
    </row>
    <row r="50" spans="1:32" ht="15" customHeight="1" x14ac:dyDescent="0.25">
      <c r="A50" s="5"/>
      <c r="S50" s="127" t="s">
        <v>45</v>
      </c>
      <c r="T50" s="127"/>
      <c r="U50" s="127">
        <v>0</v>
      </c>
      <c r="V50" s="127">
        <v>0</v>
      </c>
      <c r="W50" s="127">
        <v>0</v>
      </c>
      <c r="X50" s="129">
        <v>39</v>
      </c>
      <c r="Y50" s="129">
        <v>32</v>
      </c>
      <c r="Z50" s="127"/>
      <c r="AA50" s="127"/>
      <c r="AB50" s="127"/>
      <c r="AC50" s="127"/>
      <c r="AD50" s="127"/>
      <c r="AE50" s="127"/>
      <c r="AF50" s="127"/>
    </row>
    <row r="51" spans="1:32" ht="15" customHeight="1" x14ac:dyDescent="0.25">
      <c r="S51" s="127" t="s">
        <v>46</v>
      </c>
      <c r="T51" s="127"/>
      <c r="U51" s="127">
        <v>0</v>
      </c>
      <c r="V51" s="127">
        <v>0</v>
      </c>
      <c r="W51" s="127">
        <v>0</v>
      </c>
      <c r="X51" s="129">
        <v>33</v>
      </c>
      <c r="Y51" s="129">
        <v>27</v>
      </c>
      <c r="Z51" s="127"/>
      <c r="AA51" s="127"/>
      <c r="AB51" s="127"/>
      <c r="AC51" s="127"/>
      <c r="AD51" s="127"/>
      <c r="AE51" s="127"/>
      <c r="AF51" s="127"/>
    </row>
    <row r="52" spans="1:32" ht="15" customHeight="1" x14ac:dyDescent="0.25">
      <c r="A52" s="3"/>
      <c r="B52" s="3"/>
      <c r="C52" s="3"/>
      <c r="D52" s="4"/>
      <c r="E52" s="8"/>
      <c r="S52" s="127" t="s">
        <v>47</v>
      </c>
      <c r="T52" s="127"/>
      <c r="U52" s="127">
        <v>0</v>
      </c>
      <c r="V52" s="127">
        <v>0</v>
      </c>
      <c r="W52" s="127">
        <v>0</v>
      </c>
      <c r="X52" s="129">
        <v>46</v>
      </c>
      <c r="Y52" s="129">
        <v>50</v>
      </c>
      <c r="Z52" s="127"/>
      <c r="AA52" s="127"/>
      <c r="AB52" s="127"/>
      <c r="AC52" s="127"/>
      <c r="AD52" s="127"/>
      <c r="AE52" s="127"/>
      <c r="AF52" s="127"/>
    </row>
    <row r="53" spans="1:32" ht="15" customHeight="1" x14ac:dyDescent="0.25">
      <c r="A53" s="3"/>
      <c r="B53" s="3"/>
      <c r="C53" s="3"/>
      <c r="D53" s="4"/>
      <c r="E53" s="8"/>
      <c r="S53" s="127" t="s">
        <v>48</v>
      </c>
      <c r="T53" s="127"/>
      <c r="U53" s="127">
        <v>0</v>
      </c>
      <c r="V53" s="127">
        <v>0</v>
      </c>
      <c r="W53" s="127">
        <v>0</v>
      </c>
      <c r="X53" s="129">
        <v>58</v>
      </c>
      <c r="Y53" s="129">
        <v>57</v>
      </c>
      <c r="Z53" s="127"/>
      <c r="AA53" s="127"/>
      <c r="AB53" s="127"/>
      <c r="AC53" s="127"/>
      <c r="AD53" s="127"/>
      <c r="AE53" s="127"/>
      <c r="AF53" s="127"/>
    </row>
    <row r="54" spans="1:32" ht="15" customHeight="1" x14ac:dyDescent="0.25">
      <c r="A54" s="3"/>
      <c r="B54" s="3"/>
      <c r="C54" s="3"/>
      <c r="D54" s="4"/>
      <c r="E54" s="8"/>
      <c r="S54" s="127" t="s">
        <v>49</v>
      </c>
      <c r="T54" s="127"/>
      <c r="U54" s="127">
        <v>0</v>
      </c>
      <c r="V54" s="127">
        <v>0</v>
      </c>
      <c r="W54" s="127">
        <v>0</v>
      </c>
      <c r="X54" s="129">
        <v>37</v>
      </c>
      <c r="Y54" s="129">
        <v>37</v>
      </c>
      <c r="Z54" s="127"/>
      <c r="AA54" s="127"/>
      <c r="AB54" s="127"/>
      <c r="AC54" s="127"/>
      <c r="AD54" s="127"/>
      <c r="AE54" s="127"/>
      <c r="AF54" s="127"/>
    </row>
    <row r="55" spans="1:32" ht="15" customHeight="1" x14ac:dyDescent="0.25">
      <c r="A55" s="1"/>
      <c r="B55" s="1"/>
      <c r="C55" s="1"/>
      <c r="D55" s="1"/>
      <c r="E55" s="1"/>
      <c r="S55" s="127" t="s">
        <v>50</v>
      </c>
      <c r="T55" s="127"/>
      <c r="U55" s="127">
        <v>0</v>
      </c>
      <c r="V55" s="127">
        <v>0</v>
      </c>
      <c r="W55" s="127">
        <v>0</v>
      </c>
      <c r="X55" s="129">
        <v>24</v>
      </c>
      <c r="Y55" s="129">
        <v>35</v>
      </c>
      <c r="Z55" s="127"/>
      <c r="AA55" s="127"/>
      <c r="AB55" s="127"/>
      <c r="AC55" s="127"/>
      <c r="AD55" s="127"/>
      <c r="AE55" s="127"/>
      <c r="AF55" s="127"/>
    </row>
    <row r="56" spans="1:32" ht="15" customHeight="1" x14ac:dyDescent="0.25">
      <c r="A56" s="9"/>
      <c r="B56" s="3"/>
      <c r="C56" s="3"/>
      <c r="D56" s="3"/>
      <c r="E56" s="3"/>
      <c r="S56" s="127" t="s">
        <v>51</v>
      </c>
      <c r="T56" s="127"/>
      <c r="U56" s="127">
        <v>0</v>
      </c>
      <c r="V56" s="127">
        <v>0</v>
      </c>
      <c r="W56" s="127">
        <v>0</v>
      </c>
      <c r="X56" s="129">
        <v>23</v>
      </c>
      <c r="Y56" s="129">
        <v>23</v>
      </c>
      <c r="Z56" s="127"/>
      <c r="AA56" s="127"/>
      <c r="AB56" s="127"/>
      <c r="AC56" s="127"/>
      <c r="AD56" s="127"/>
      <c r="AE56" s="127"/>
      <c r="AF56" s="127"/>
    </row>
    <row r="57" spans="1:32" ht="15" customHeight="1" x14ac:dyDescent="0.25">
      <c r="A57" s="3"/>
      <c r="B57" s="3"/>
      <c r="C57" s="3"/>
      <c r="D57" s="3"/>
      <c r="E57" s="3"/>
      <c r="S57" s="127" t="s">
        <v>52</v>
      </c>
      <c r="T57" s="127"/>
      <c r="U57" s="127">
        <v>0</v>
      </c>
      <c r="V57" s="127">
        <v>0</v>
      </c>
      <c r="W57" s="127">
        <v>0</v>
      </c>
      <c r="X57" s="129">
        <v>7</v>
      </c>
      <c r="Y57" s="129">
        <v>8</v>
      </c>
      <c r="Z57" s="127"/>
      <c r="AA57" s="127"/>
      <c r="AB57" s="127"/>
      <c r="AC57" s="127"/>
      <c r="AD57" s="127"/>
      <c r="AE57" s="127"/>
      <c r="AF57" s="127"/>
    </row>
    <row r="58" spans="1:32" ht="15" customHeight="1" x14ac:dyDescent="0.25">
      <c r="A58" s="3"/>
      <c r="B58" s="3"/>
      <c r="C58" s="3"/>
      <c r="D58" s="10"/>
      <c r="E58" s="8"/>
      <c r="S58" s="127" t="s">
        <v>53</v>
      </c>
      <c r="T58" s="127"/>
      <c r="U58" s="127">
        <v>0</v>
      </c>
      <c r="V58" s="127">
        <v>0</v>
      </c>
      <c r="W58" s="127">
        <v>0</v>
      </c>
      <c r="X58" s="129">
        <v>0</v>
      </c>
      <c r="Y58" s="129">
        <v>0</v>
      </c>
      <c r="Z58" s="127"/>
      <c r="AA58" s="127"/>
      <c r="AB58" s="127"/>
      <c r="AC58" s="127"/>
      <c r="AD58" s="127"/>
      <c r="AE58" s="127"/>
      <c r="AF58" s="127"/>
    </row>
    <row r="59" spans="1:32" ht="15" customHeight="1" x14ac:dyDescent="0.25">
      <c r="A59" s="3"/>
      <c r="B59" s="3"/>
      <c r="C59" s="3"/>
      <c r="D59" s="10"/>
      <c r="E59" s="8"/>
      <c r="S59" s="127" t="s">
        <v>54</v>
      </c>
      <c r="T59" s="127"/>
      <c r="U59" s="127">
        <v>0</v>
      </c>
      <c r="V59" s="127">
        <v>0</v>
      </c>
      <c r="W59" s="127">
        <v>0</v>
      </c>
      <c r="X59" s="129">
        <v>0</v>
      </c>
      <c r="Y59" s="129">
        <v>0</v>
      </c>
      <c r="Z59" s="127"/>
      <c r="AA59" s="127"/>
      <c r="AB59" s="127"/>
      <c r="AC59" s="127"/>
      <c r="AD59" s="127"/>
      <c r="AE59" s="127"/>
      <c r="AF59" s="127"/>
    </row>
    <row r="60" spans="1:32" ht="15" customHeight="1" x14ac:dyDescent="0.25">
      <c r="A60" s="3"/>
      <c r="B60" s="3"/>
      <c r="C60" s="3"/>
      <c r="D60" s="10"/>
      <c r="E60" s="8"/>
      <c r="S60" s="127" t="s">
        <v>55</v>
      </c>
      <c r="T60" s="127"/>
      <c r="U60" s="127">
        <v>0</v>
      </c>
      <c r="V60" s="127">
        <v>0</v>
      </c>
      <c r="W60" s="127">
        <v>0</v>
      </c>
      <c r="X60" s="129">
        <v>0</v>
      </c>
      <c r="Y60" s="129">
        <v>0</v>
      </c>
      <c r="Z60" s="127"/>
      <c r="AA60" s="127"/>
      <c r="AB60" s="127"/>
      <c r="AC60" s="127"/>
      <c r="AD60" s="127"/>
      <c r="AE60" s="127"/>
      <c r="AF60" s="127"/>
    </row>
    <row r="61" spans="1:32" ht="15" customHeight="1" x14ac:dyDescent="0.25">
      <c r="S61" s="127" t="s">
        <v>56</v>
      </c>
      <c r="T61" s="127"/>
      <c r="U61" s="127">
        <v>0</v>
      </c>
      <c r="V61" s="127">
        <v>0</v>
      </c>
      <c r="W61" s="127">
        <v>0</v>
      </c>
      <c r="X61" s="129">
        <v>389</v>
      </c>
      <c r="Y61" s="129">
        <v>407</v>
      </c>
      <c r="Z61" s="127"/>
      <c r="AA61" s="127"/>
      <c r="AB61" s="127"/>
      <c r="AC61" s="127"/>
      <c r="AD61" s="127"/>
      <c r="AE61" s="127"/>
      <c r="AF61" s="127"/>
    </row>
    <row r="62" spans="1:32" x14ac:dyDescent="0.25">
      <c r="S62" s="127" t="s">
        <v>57</v>
      </c>
      <c r="T62" s="127"/>
      <c r="U62" s="127"/>
      <c r="V62" s="127"/>
      <c r="W62" s="127"/>
      <c r="X62" s="129"/>
      <c r="Y62" s="129"/>
      <c r="Z62" s="127"/>
      <c r="AA62" s="127"/>
      <c r="AB62" s="127"/>
      <c r="AC62" s="127"/>
      <c r="AD62" s="127"/>
      <c r="AE62" s="127"/>
      <c r="AF62" s="127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7" t="s">
        <v>39</v>
      </c>
      <c r="T63" s="127"/>
      <c r="U63" s="127">
        <v>0</v>
      </c>
      <c r="V63" s="127">
        <v>0</v>
      </c>
      <c r="W63" s="127">
        <v>0</v>
      </c>
      <c r="X63" s="129">
        <v>0</v>
      </c>
      <c r="Y63" s="129">
        <v>0</v>
      </c>
      <c r="Z63" s="127"/>
      <c r="AA63" s="127"/>
      <c r="AB63" s="127"/>
      <c r="AC63" s="127"/>
      <c r="AD63" s="127"/>
      <c r="AE63" s="127"/>
      <c r="AF63" s="127"/>
    </row>
    <row r="64" spans="1:32" ht="15.75" customHeight="1" x14ac:dyDescent="0.25">
      <c r="A64" s="90" t="str">
        <f>"Number of employed persons per occupation of main job by sex in "&amp;'Table 13.5'!S1&amp;" ("&amp;'Table 13.5'!Y2&amp;") *"</f>
        <v>Number of employed persons per occupation of main job by sex in Coomalie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7" t="s">
        <v>40</v>
      </c>
      <c r="T64" s="127"/>
      <c r="U64" s="127">
        <v>0</v>
      </c>
      <c r="V64" s="127">
        <v>0</v>
      </c>
      <c r="W64" s="127">
        <v>0</v>
      </c>
      <c r="X64" s="129">
        <v>0</v>
      </c>
      <c r="Y64" s="129">
        <v>6</v>
      </c>
      <c r="Z64" s="127"/>
      <c r="AA64" s="127"/>
      <c r="AB64" s="127"/>
      <c r="AC64" s="127"/>
      <c r="AD64" s="127"/>
      <c r="AE64" s="127"/>
      <c r="AF64" s="127"/>
    </row>
    <row r="65" spans="19:32" x14ac:dyDescent="0.25">
      <c r="S65" s="127" t="s">
        <v>41</v>
      </c>
      <c r="T65" s="127"/>
      <c r="U65" s="127">
        <v>0</v>
      </c>
      <c r="V65" s="127">
        <v>0</v>
      </c>
      <c r="W65" s="127">
        <v>0</v>
      </c>
      <c r="X65" s="129">
        <v>18</v>
      </c>
      <c r="Y65" s="129">
        <v>18</v>
      </c>
      <c r="Z65" s="127"/>
      <c r="AA65" s="127"/>
      <c r="AB65" s="127"/>
      <c r="AC65" s="127"/>
      <c r="AD65" s="127"/>
      <c r="AE65" s="127"/>
      <c r="AF65" s="127"/>
    </row>
    <row r="66" spans="19:32" x14ac:dyDescent="0.25">
      <c r="S66" s="127" t="s">
        <v>42</v>
      </c>
      <c r="T66" s="127"/>
      <c r="U66" s="127">
        <v>0</v>
      </c>
      <c r="V66" s="127">
        <v>0</v>
      </c>
      <c r="W66" s="127">
        <v>0</v>
      </c>
      <c r="X66" s="129">
        <v>30</v>
      </c>
      <c r="Y66" s="129">
        <v>13</v>
      </c>
      <c r="Z66" s="127"/>
      <c r="AA66" s="127"/>
      <c r="AB66" s="127"/>
      <c r="AC66" s="127"/>
      <c r="AD66" s="127"/>
      <c r="AE66" s="127"/>
      <c r="AF66" s="127"/>
    </row>
    <row r="67" spans="19:32" x14ac:dyDescent="0.25">
      <c r="S67" s="127" t="s">
        <v>43</v>
      </c>
      <c r="T67" s="127"/>
      <c r="U67" s="127">
        <v>0</v>
      </c>
      <c r="V67" s="127">
        <v>0</v>
      </c>
      <c r="W67" s="127">
        <v>0</v>
      </c>
      <c r="X67" s="129">
        <v>34</v>
      </c>
      <c r="Y67" s="129">
        <v>44</v>
      </c>
      <c r="Z67" s="127"/>
      <c r="AA67" s="127"/>
      <c r="AB67" s="127"/>
      <c r="AC67" s="127"/>
      <c r="AD67" s="127"/>
      <c r="AE67" s="127"/>
      <c r="AF67" s="127"/>
    </row>
    <row r="68" spans="19:32" x14ac:dyDescent="0.25">
      <c r="S68" s="127" t="s">
        <v>44</v>
      </c>
      <c r="T68" s="127"/>
      <c r="U68" s="127">
        <v>0</v>
      </c>
      <c r="V68" s="127">
        <v>0</v>
      </c>
      <c r="W68" s="127">
        <v>0</v>
      </c>
      <c r="X68" s="129">
        <v>22</v>
      </c>
      <c r="Y68" s="129">
        <v>23</v>
      </c>
      <c r="Z68" s="127"/>
      <c r="AA68" s="127"/>
      <c r="AB68" s="127"/>
      <c r="AC68" s="127"/>
      <c r="AD68" s="127"/>
      <c r="AE68" s="127"/>
      <c r="AF68" s="127"/>
    </row>
    <row r="69" spans="19:32" x14ac:dyDescent="0.25">
      <c r="S69" s="127" t="s">
        <v>45</v>
      </c>
      <c r="T69" s="127"/>
      <c r="U69" s="127">
        <v>0</v>
      </c>
      <c r="V69" s="127">
        <v>0</v>
      </c>
      <c r="W69" s="127">
        <v>0</v>
      </c>
      <c r="X69" s="129">
        <v>27</v>
      </c>
      <c r="Y69" s="129">
        <v>31</v>
      </c>
      <c r="Z69" s="127"/>
      <c r="AA69" s="127"/>
      <c r="AB69" s="127"/>
      <c r="AC69" s="127"/>
      <c r="AD69" s="127"/>
      <c r="AE69" s="127"/>
      <c r="AF69" s="127"/>
    </row>
    <row r="70" spans="19:32" x14ac:dyDescent="0.25">
      <c r="S70" s="127" t="s">
        <v>46</v>
      </c>
      <c r="T70" s="127"/>
      <c r="U70" s="127">
        <v>0</v>
      </c>
      <c r="V70" s="127">
        <v>0</v>
      </c>
      <c r="W70" s="127">
        <v>0</v>
      </c>
      <c r="X70" s="129">
        <v>28</v>
      </c>
      <c r="Y70" s="129">
        <v>13</v>
      </c>
      <c r="Z70" s="127"/>
      <c r="AA70" s="127"/>
      <c r="AB70" s="127"/>
      <c r="AC70" s="127"/>
      <c r="AD70" s="127"/>
      <c r="AE70" s="127"/>
      <c r="AF70" s="127"/>
    </row>
    <row r="71" spans="19:32" x14ac:dyDescent="0.25">
      <c r="S71" s="127" t="s">
        <v>47</v>
      </c>
      <c r="T71" s="127"/>
      <c r="U71" s="127">
        <v>0</v>
      </c>
      <c r="V71" s="127">
        <v>0</v>
      </c>
      <c r="W71" s="127">
        <v>0</v>
      </c>
      <c r="X71" s="129">
        <v>44</v>
      </c>
      <c r="Y71" s="129">
        <v>40</v>
      </c>
      <c r="Z71" s="127"/>
      <c r="AA71" s="127"/>
      <c r="AB71" s="127"/>
      <c r="AC71" s="127"/>
      <c r="AD71" s="127"/>
      <c r="AE71" s="127"/>
      <c r="AF71" s="127"/>
    </row>
    <row r="72" spans="19:32" x14ac:dyDescent="0.25">
      <c r="S72" s="127" t="s">
        <v>48</v>
      </c>
      <c r="T72" s="127"/>
      <c r="U72" s="127">
        <v>0</v>
      </c>
      <c r="V72" s="127">
        <v>0</v>
      </c>
      <c r="W72" s="127">
        <v>0</v>
      </c>
      <c r="X72" s="129">
        <v>34</v>
      </c>
      <c r="Y72" s="129">
        <v>31</v>
      </c>
      <c r="Z72" s="127"/>
      <c r="AA72" s="127"/>
      <c r="AB72" s="127"/>
      <c r="AC72" s="127"/>
      <c r="AD72" s="127"/>
      <c r="AE72" s="127"/>
      <c r="AF72" s="127"/>
    </row>
    <row r="73" spans="19:32" x14ac:dyDescent="0.25">
      <c r="S73" s="127" t="s">
        <v>49</v>
      </c>
      <c r="T73" s="127"/>
      <c r="U73" s="127">
        <v>0</v>
      </c>
      <c r="V73" s="127">
        <v>0</v>
      </c>
      <c r="W73" s="127">
        <v>0</v>
      </c>
      <c r="X73" s="129">
        <v>43</v>
      </c>
      <c r="Y73" s="129">
        <v>37</v>
      </c>
      <c r="Z73" s="127"/>
      <c r="AA73" s="127"/>
      <c r="AB73" s="127"/>
      <c r="AC73" s="127"/>
      <c r="AD73" s="127"/>
      <c r="AE73" s="127"/>
      <c r="AF73" s="127"/>
    </row>
    <row r="74" spans="19:32" x14ac:dyDescent="0.25">
      <c r="S74" s="127" t="s">
        <v>50</v>
      </c>
      <c r="T74" s="127"/>
      <c r="U74" s="127">
        <v>0</v>
      </c>
      <c r="V74" s="127">
        <v>0</v>
      </c>
      <c r="W74" s="127">
        <v>0</v>
      </c>
      <c r="X74" s="129">
        <v>24</v>
      </c>
      <c r="Y74" s="129">
        <v>29</v>
      </c>
      <c r="Z74" s="127"/>
      <c r="AA74" s="127"/>
      <c r="AB74" s="127"/>
      <c r="AC74" s="127"/>
      <c r="AD74" s="127"/>
      <c r="AE74" s="127"/>
      <c r="AF74" s="127"/>
    </row>
    <row r="75" spans="19:32" x14ac:dyDescent="0.25">
      <c r="S75" s="127" t="s">
        <v>51</v>
      </c>
      <c r="T75" s="127"/>
      <c r="U75" s="127">
        <v>0</v>
      </c>
      <c r="V75" s="127">
        <v>0</v>
      </c>
      <c r="W75" s="127">
        <v>0</v>
      </c>
      <c r="X75" s="129">
        <v>9</v>
      </c>
      <c r="Y75" s="129">
        <v>15</v>
      </c>
      <c r="Z75" s="127"/>
      <c r="AA75" s="127"/>
      <c r="AB75" s="127"/>
      <c r="AC75" s="127"/>
      <c r="AD75" s="127"/>
      <c r="AE75" s="127"/>
      <c r="AF75" s="127"/>
    </row>
    <row r="76" spans="19:32" x14ac:dyDescent="0.25">
      <c r="S76" s="127" t="s">
        <v>52</v>
      </c>
      <c r="T76" s="127"/>
      <c r="U76" s="127">
        <v>0</v>
      </c>
      <c r="V76" s="127">
        <v>0</v>
      </c>
      <c r="W76" s="127">
        <v>0</v>
      </c>
      <c r="X76" s="129">
        <v>7</v>
      </c>
      <c r="Y76" s="129">
        <v>4</v>
      </c>
      <c r="Z76" s="127"/>
      <c r="AA76" s="127"/>
      <c r="AB76" s="127"/>
      <c r="AC76" s="127"/>
      <c r="AD76" s="127"/>
      <c r="AE76" s="127"/>
      <c r="AF76" s="127"/>
    </row>
    <row r="77" spans="19:32" x14ac:dyDescent="0.25">
      <c r="S77" s="127" t="s">
        <v>53</v>
      </c>
      <c r="T77" s="127"/>
      <c r="U77" s="127">
        <v>0</v>
      </c>
      <c r="V77" s="127">
        <v>0</v>
      </c>
      <c r="W77" s="127">
        <v>0</v>
      </c>
      <c r="X77" s="129">
        <v>0</v>
      </c>
      <c r="Y77" s="129">
        <v>0</v>
      </c>
      <c r="Z77" s="127"/>
      <c r="AA77" s="127"/>
      <c r="AB77" s="127"/>
      <c r="AC77" s="127"/>
      <c r="AD77" s="127"/>
      <c r="AE77" s="127"/>
      <c r="AF77" s="127"/>
    </row>
    <row r="78" spans="19:32" x14ac:dyDescent="0.25">
      <c r="S78" s="127" t="s">
        <v>54</v>
      </c>
      <c r="T78" s="127"/>
      <c r="U78" s="127">
        <v>0</v>
      </c>
      <c r="V78" s="127">
        <v>0</v>
      </c>
      <c r="W78" s="127">
        <v>0</v>
      </c>
      <c r="X78" s="129">
        <v>0</v>
      </c>
      <c r="Y78" s="129">
        <v>0</v>
      </c>
      <c r="Z78" s="127"/>
      <c r="AA78" s="127"/>
      <c r="AB78" s="127"/>
      <c r="AC78" s="127"/>
      <c r="AD78" s="127"/>
      <c r="AE78" s="127"/>
      <c r="AF78" s="127"/>
    </row>
    <row r="79" spans="19:32" x14ac:dyDescent="0.25">
      <c r="S79" s="127" t="s">
        <v>55</v>
      </c>
      <c r="T79" s="127"/>
      <c r="U79" s="127">
        <v>0</v>
      </c>
      <c r="V79" s="127">
        <v>0</v>
      </c>
      <c r="W79" s="127">
        <v>0</v>
      </c>
      <c r="X79" s="129">
        <v>0</v>
      </c>
      <c r="Y79" s="129">
        <v>0</v>
      </c>
      <c r="Z79" s="127"/>
      <c r="AA79" s="127"/>
      <c r="AB79" s="127"/>
      <c r="AC79" s="127"/>
      <c r="AD79" s="127"/>
      <c r="AE79" s="127"/>
      <c r="AF79" s="127"/>
    </row>
    <row r="80" spans="19:32" x14ac:dyDescent="0.25">
      <c r="S80" s="127" t="s">
        <v>56</v>
      </c>
      <c r="T80" s="127"/>
      <c r="U80" s="127">
        <v>0</v>
      </c>
      <c r="V80" s="127">
        <v>0</v>
      </c>
      <c r="W80" s="127">
        <v>0</v>
      </c>
      <c r="X80" s="129">
        <v>321</v>
      </c>
      <c r="Y80" s="129">
        <v>304</v>
      </c>
      <c r="Z80" s="127"/>
      <c r="AA80" s="127"/>
      <c r="AB80" s="127"/>
      <c r="AC80" s="127"/>
      <c r="AD80" s="127"/>
      <c r="AE80" s="127"/>
      <c r="AF80" s="127"/>
    </row>
    <row r="81" spans="1:32" x14ac:dyDescent="0.25">
      <c r="S81" s="127" t="s">
        <v>58</v>
      </c>
      <c r="T81" s="127"/>
      <c r="U81" s="127"/>
      <c r="V81" s="127"/>
      <c r="W81" s="127"/>
      <c r="X81" s="129"/>
      <c r="Y81" s="129"/>
      <c r="Z81" s="127"/>
      <c r="AA81" s="127"/>
      <c r="AB81" s="127"/>
      <c r="AC81" s="127"/>
      <c r="AD81" s="127"/>
      <c r="AE81" s="127"/>
      <c r="AF81" s="127"/>
    </row>
    <row r="82" spans="1:32" ht="15.75" customHeight="1" x14ac:dyDescent="0.25">
      <c r="A82" s="93"/>
      <c r="B82" s="93"/>
      <c r="C82" s="120" t="str">
        <f>'Table 13.5'!S1</f>
        <v>Coomalie</v>
      </c>
      <c r="D82" s="120"/>
      <c r="E82" s="120"/>
      <c r="F82" s="120"/>
      <c r="G82" s="120"/>
      <c r="H82" s="94"/>
      <c r="I82" s="94"/>
      <c r="J82" s="121" t="str">
        <f>'State data for spotlight'!A1</f>
        <v>Northern Territory</v>
      </c>
      <c r="K82" s="121"/>
      <c r="L82" s="121"/>
      <c r="M82" s="121"/>
      <c r="N82" s="121"/>
      <c r="O82" s="121"/>
      <c r="S82" s="127" t="s">
        <v>38</v>
      </c>
      <c r="T82" s="127"/>
      <c r="U82" s="127"/>
      <c r="V82" s="127"/>
      <c r="W82" s="127"/>
      <c r="X82" s="129"/>
      <c r="Y82" s="129"/>
      <c r="Z82" s="127"/>
      <c r="AA82" s="127"/>
      <c r="AB82" s="127"/>
      <c r="AC82" s="127"/>
      <c r="AD82" s="127"/>
      <c r="AE82" s="127"/>
      <c r="AF82" s="127"/>
    </row>
    <row r="83" spans="1:32" ht="15" customHeight="1" x14ac:dyDescent="0.25">
      <c r="A83" s="93"/>
      <c r="B83" s="93"/>
      <c r="C83" s="95"/>
      <c r="D83" s="122" t="s">
        <v>2</v>
      </c>
      <c r="E83" s="122"/>
      <c r="F83" s="122" t="s">
        <v>2</v>
      </c>
      <c r="G83" s="122"/>
      <c r="H83" s="95"/>
      <c r="I83" s="95"/>
      <c r="J83" s="95"/>
      <c r="K83" s="95"/>
      <c r="L83" s="122" t="s">
        <v>2</v>
      </c>
      <c r="M83" s="122"/>
      <c r="N83" s="122" t="s">
        <v>2</v>
      </c>
      <c r="O83" s="122"/>
      <c r="S83" s="127" t="s">
        <v>59</v>
      </c>
      <c r="T83" s="127"/>
      <c r="U83" s="127">
        <v>0</v>
      </c>
      <c r="V83" s="127">
        <v>0</v>
      </c>
      <c r="W83" s="127">
        <v>0</v>
      </c>
      <c r="X83" s="129">
        <v>25</v>
      </c>
      <c r="Y83" s="129">
        <v>23</v>
      </c>
      <c r="Z83" s="127"/>
      <c r="AA83" s="127"/>
      <c r="AB83" s="127"/>
      <c r="AC83" s="127"/>
      <c r="AD83" s="127"/>
      <c r="AE83" s="127"/>
      <c r="AF83" s="127"/>
    </row>
    <row r="84" spans="1:32" ht="15" customHeight="1" x14ac:dyDescent="0.25">
      <c r="A84" s="93"/>
      <c r="B84" s="93"/>
      <c r="C84" s="113" t="s">
        <v>3</v>
      </c>
      <c r="D84" s="122" t="s">
        <v>4</v>
      </c>
      <c r="E84" s="122"/>
      <c r="F84" s="122" t="s">
        <v>114</v>
      </c>
      <c r="G84" s="122"/>
      <c r="H84" s="95"/>
      <c r="I84" s="95"/>
      <c r="J84" s="95"/>
      <c r="K84" s="113" t="s">
        <v>3</v>
      </c>
      <c r="L84" s="122" t="s">
        <v>4</v>
      </c>
      <c r="M84" s="122"/>
      <c r="N84" s="122" t="s">
        <v>114</v>
      </c>
      <c r="O84" s="122"/>
      <c r="S84" s="127" t="s">
        <v>60</v>
      </c>
      <c r="T84" s="127"/>
      <c r="U84" s="127">
        <v>0</v>
      </c>
      <c r="V84" s="127">
        <v>0</v>
      </c>
      <c r="W84" s="127">
        <v>0</v>
      </c>
      <c r="X84" s="129">
        <v>16</v>
      </c>
      <c r="Y84" s="129">
        <v>23</v>
      </c>
      <c r="Z84" s="127"/>
      <c r="AA84" s="127"/>
      <c r="AB84" s="127"/>
      <c r="AC84" s="127"/>
      <c r="AD84" s="127"/>
      <c r="AE84" s="127"/>
      <c r="AF84" s="127"/>
    </row>
    <row r="85" spans="1:32" ht="15" customHeight="1" x14ac:dyDescent="0.25">
      <c r="A85" s="96" t="s">
        <v>5</v>
      </c>
      <c r="B85" s="96"/>
      <c r="C85" s="111" t="str">
        <f>'Table 13.5'!AA4</f>
        <v>711</v>
      </c>
      <c r="D85" s="97">
        <f>'Table 13.5'!AC4</f>
        <v>0</v>
      </c>
      <c r="E85" s="98">
        <f>'Table 13.5'!AC4</f>
        <v>0</v>
      </c>
      <c r="F85" s="97">
        <f>'Table 13.5'!AE4</f>
        <v>0.125</v>
      </c>
      <c r="G85" s="98">
        <f>'Table 13.5'!AE4</f>
        <v>0.125</v>
      </c>
      <c r="H85" s="112"/>
      <c r="I85" s="112"/>
      <c r="J85" s="124" t="str">
        <f>'State data for spotlight'!I4</f>
        <v>209,690</v>
      </c>
      <c r="K85" s="124"/>
      <c r="L85" s="97">
        <f>'State data for spotlight'!K4</f>
        <v>1.0515257243094212E-2</v>
      </c>
      <c r="M85" s="98">
        <f>'State data for spotlight'!K4</f>
        <v>1.0515257243094212E-2</v>
      </c>
      <c r="N85" s="97">
        <f>'State data for spotlight'!M4</f>
        <v>3.2350494045362499E-2</v>
      </c>
      <c r="O85" s="98">
        <f>'State data for spotlight'!M4</f>
        <v>3.2350494045362499E-2</v>
      </c>
      <c r="S85" s="127" t="s">
        <v>61</v>
      </c>
      <c r="T85" s="127"/>
      <c r="U85" s="127">
        <v>0</v>
      </c>
      <c r="V85" s="127">
        <v>0</v>
      </c>
      <c r="W85" s="127">
        <v>0</v>
      </c>
      <c r="X85" s="129">
        <v>38</v>
      </c>
      <c r="Y85" s="129">
        <v>44</v>
      </c>
      <c r="Z85" s="127"/>
      <c r="AA85" s="127"/>
      <c r="AB85" s="127"/>
      <c r="AC85" s="127"/>
      <c r="AD85" s="127"/>
      <c r="AE85" s="127"/>
      <c r="AF85" s="127"/>
    </row>
    <row r="86" spans="1:32" ht="15" customHeight="1" x14ac:dyDescent="0.25">
      <c r="A86" s="99" t="s">
        <v>6</v>
      </c>
      <c r="B86" s="96"/>
      <c r="C86" s="111" t="str">
        <f>'Table 13.5'!AA5</f>
        <v>407</v>
      </c>
      <c r="D86" s="97">
        <f>'Table 13.5'!AC5</f>
        <v>4.6272493573264795E-2</v>
      </c>
      <c r="E86" s="98">
        <f>'Table 13.5'!AC5</f>
        <v>4.6272493573264795E-2</v>
      </c>
      <c r="F86" s="97">
        <f>'Table 13.5'!AE5</f>
        <v>0.24846625766871155</v>
      </c>
      <c r="G86" s="98">
        <f>'Table 13.5'!AE5</f>
        <v>0.24846625766871155</v>
      </c>
      <c r="H86" s="112"/>
      <c r="I86" s="112"/>
      <c r="J86" s="124" t="str">
        <f>'State data for spotlight'!I5</f>
        <v>110,876</v>
      </c>
      <c r="K86" s="124"/>
      <c r="L86" s="97">
        <f>'State data for spotlight'!K5</f>
        <v>3.0577719879136822E-3</v>
      </c>
      <c r="M86" s="98">
        <f>'State data for spotlight'!K5</f>
        <v>3.0577719879136822E-3</v>
      </c>
      <c r="N86" s="97">
        <f>'State data for spotlight'!M5</f>
        <v>3.6795990312415316E-2</v>
      </c>
      <c r="O86" s="98">
        <f>'State data for spotlight'!M5</f>
        <v>3.6795990312415316E-2</v>
      </c>
      <c r="S86" s="127" t="s">
        <v>62</v>
      </c>
      <c r="T86" s="127"/>
      <c r="U86" s="127">
        <v>0</v>
      </c>
      <c r="V86" s="127">
        <v>0</v>
      </c>
      <c r="W86" s="127">
        <v>0</v>
      </c>
      <c r="X86" s="129">
        <v>10</v>
      </c>
      <c r="Y86" s="129">
        <v>16</v>
      </c>
      <c r="Z86" s="127"/>
      <c r="AA86" s="127"/>
      <c r="AB86" s="127"/>
      <c r="AC86" s="127"/>
      <c r="AD86" s="127"/>
      <c r="AE86" s="127"/>
      <c r="AF86" s="127"/>
    </row>
    <row r="87" spans="1:32" ht="15" customHeight="1" x14ac:dyDescent="0.25">
      <c r="A87" s="99" t="s">
        <v>7</v>
      </c>
      <c r="B87" s="96"/>
      <c r="C87" s="111" t="str">
        <f>'Table 13.5'!AA6</f>
        <v>304</v>
      </c>
      <c r="D87" s="97">
        <f>'Table 13.5'!AC6</f>
        <v>-5.8823529411764719E-2</v>
      </c>
      <c r="E87" s="98">
        <f>'Table 13.5'!AC6</f>
        <v>-5.8823529411764719E-2</v>
      </c>
      <c r="F87" s="97">
        <f>'Table 13.5'!AE6</f>
        <v>3.3003300330032292E-3</v>
      </c>
      <c r="G87" s="98">
        <f>'Table 13.5'!AE6</f>
        <v>3.3003300330032292E-3</v>
      </c>
      <c r="H87" s="112"/>
      <c r="I87" s="112"/>
      <c r="J87" s="124" t="str">
        <f>'State data for spotlight'!I6</f>
        <v>98,814</v>
      </c>
      <c r="K87" s="124"/>
      <c r="L87" s="97">
        <f>'State data for spotlight'!K6</f>
        <v>1.9026699254400814E-2</v>
      </c>
      <c r="M87" s="98">
        <f>'State data for spotlight'!K6</f>
        <v>1.9026699254400814E-2</v>
      </c>
      <c r="N87" s="97">
        <f>'State data for spotlight'!M6</f>
        <v>2.7407515232173774E-2</v>
      </c>
      <c r="O87" s="98">
        <f>'State data for spotlight'!M6</f>
        <v>2.7407515232173774E-2</v>
      </c>
      <c r="S87" s="127" t="s">
        <v>63</v>
      </c>
      <c r="T87" s="127"/>
      <c r="U87" s="127">
        <v>0</v>
      </c>
      <c r="V87" s="127">
        <v>0</v>
      </c>
      <c r="W87" s="127">
        <v>0</v>
      </c>
      <c r="X87" s="129">
        <v>0</v>
      </c>
      <c r="Y87" s="129">
        <v>3</v>
      </c>
      <c r="Z87" s="127"/>
      <c r="AA87" s="127"/>
      <c r="AB87" s="127"/>
      <c r="AC87" s="127"/>
      <c r="AD87" s="127"/>
      <c r="AE87" s="127"/>
      <c r="AF87" s="127"/>
    </row>
    <row r="88" spans="1:32" ht="15" customHeight="1" x14ac:dyDescent="0.25">
      <c r="A88" s="96" t="s">
        <v>8</v>
      </c>
      <c r="B88" s="96"/>
      <c r="C88" s="111" t="str">
        <f>'Table 13.5'!AA7</f>
        <v>475</v>
      </c>
      <c r="D88" s="97">
        <f>'Table 13.5'!AC7</f>
        <v>2.813852813852824E-2</v>
      </c>
      <c r="E88" s="98">
        <f>'Table 13.5'!AC7</f>
        <v>2.813852813852824E-2</v>
      </c>
      <c r="F88" s="97">
        <f>'Table 13.5'!AE7</f>
        <v>8.9449541284403633E-2</v>
      </c>
      <c r="G88" s="98">
        <f>'Table 13.5'!AE7</f>
        <v>8.9449541284403633E-2</v>
      </c>
      <c r="H88" s="112"/>
      <c r="I88" s="112"/>
      <c r="J88" s="124" t="str">
        <f>'State data for spotlight'!I7</f>
        <v>138,628</v>
      </c>
      <c r="K88" s="124"/>
      <c r="L88" s="97">
        <f>'State data for spotlight'!K7</f>
        <v>8.5850648972702892E-3</v>
      </c>
      <c r="M88" s="98">
        <f>'State data for spotlight'!K7</f>
        <v>8.5850648972702892E-3</v>
      </c>
      <c r="N88" s="97">
        <f>'State data for spotlight'!M7</f>
        <v>5.1167728237792032E-2</v>
      </c>
      <c r="O88" s="98">
        <f>'State data for spotlight'!M7</f>
        <v>5.1167728237792032E-2</v>
      </c>
      <c r="S88" s="127" t="s">
        <v>64</v>
      </c>
      <c r="T88" s="127"/>
      <c r="U88" s="127">
        <v>0</v>
      </c>
      <c r="V88" s="127">
        <v>0</v>
      </c>
      <c r="W88" s="127">
        <v>0</v>
      </c>
      <c r="X88" s="129">
        <v>0</v>
      </c>
      <c r="Y88" s="129">
        <v>3</v>
      </c>
      <c r="Z88" s="127"/>
      <c r="AA88" s="127"/>
      <c r="AB88" s="127"/>
      <c r="AC88" s="127"/>
      <c r="AD88" s="127"/>
      <c r="AE88" s="127"/>
      <c r="AF88" s="127"/>
    </row>
    <row r="89" spans="1:32" ht="15" customHeight="1" x14ac:dyDescent="0.25">
      <c r="A89" s="96" t="s">
        <v>12</v>
      </c>
      <c r="B89" s="100"/>
      <c r="C89" s="111" t="str">
        <f>'Table 13.5'!AA37</f>
        <v>389</v>
      </c>
      <c r="D89" s="97">
        <f>'Table 13.5'!AC37</f>
        <v>3.1830238726790361E-2</v>
      </c>
      <c r="E89" s="98">
        <f>'Table 13.5'!AC37</f>
        <v>3.1830238726790361E-2</v>
      </c>
      <c r="F89" s="97">
        <f>'Table 13.5'!AE37</f>
        <v>4.0106951871657692E-2</v>
      </c>
      <c r="G89" s="98">
        <f>'Table 13.5'!AE37</f>
        <v>4.0106951871657692E-2</v>
      </c>
      <c r="H89" s="112"/>
      <c r="I89" s="112"/>
      <c r="J89" s="125" t="str">
        <f>'State data for spotlight'!I37</f>
        <v>112,170</v>
      </c>
      <c r="K89" s="125"/>
      <c r="L89" s="97">
        <f>'State data for spotlight'!K37</f>
        <v>-4.1637443514235262E-3</v>
      </c>
      <c r="M89" s="98">
        <f>'State data for spotlight'!K37</f>
        <v>-4.1637443514235262E-3</v>
      </c>
      <c r="N89" s="97">
        <f>'State data for spotlight'!M37</f>
        <v>4.0441517484463452E-2</v>
      </c>
      <c r="O89" s="98">
        <f>'State data for spotlight'!M37</f>
        <v>4.0441517484463452E-2</v>
      </c>
      <c r="S89" s="127" t="s">
        <v>65</v>
      </c>
      <c r="T89" s="127"/>
      <c r="U89" s="127">
        <v>0</v>
      </c>
      <c r="V89" s="127">
        <v>0</v>
      </c>
      <c r="W89" s="127">
        <v>0</v>
      </c>
      <c r="X89" s="129">
        <v>33</v>
      </c>
      <c r="Y89" s="129">
        <v>45</v>
      </c>
      <c r="Z89" s="127"/>
      <c r="AA89" s="127"/>
      <c r="AB89" s="127"/>
      <c r="AC89" s="127"/>
      <c r="AD89" s="127"/>
      <c r="AE89" s="127"/>
      <c r="AF89" s="127"/>
    </row>
    <row r="90" spans="1:32" ht="15" customHeight="1" x14ac:dyDescent="0.25">
      <c r="A90" s="101" t="s">
        <v>13</v>
      </c>
      <c r="B90" s="100"/>
      <c r="C90" s="111" t="str">
        <f>'Table 13.5'!AA38</f>
        <v>86</v>
      </c>
      <c r="D90" s="97">
        <f>'Table 13.5'!AC38</f>
        <v>0</v>
      </c>
      <c r="E90" s="98">
        <f>'Table 13.5'!AC38</f>
        <v>0</v>
      </c>
      <c r="F90" s="97">
        <f>'Table 13.5'!AE38</f>
        <v>0.36507936507936511</v>
      </c>
      <c r="G90" s="98">
        <f>'Table 13.5'!AE38</f>
        <v>0.36507936507936511</v>
      </c>
      <c r="H90" s="112"/>
      <c r="I90" s="112"/>
      <c r="J90" s="125" t="str">
        <f>'State data for spotlight'!I38</f>
        <v>26,458</v>
      </c>
      <c r="K90" s="125"/>
      <c r="L90" s="97">
        <f>'State data for spotlight'!K38</f>
        <v>6.6467814099721911E-2</v>
      </c>
      <c r="M90" s="98">
        <f>'State data for spotlight'!K38</f>
        <v>6.6467814099721911E-2</v>
      </c>
      <c r="N90" s="97">
        <f>'State data for spotlight'!M38</f>
        <v>9.9210635646032497E-2</v>
      </c>
      <c r="O90" s="98">
        <f>'State data for spotlight'!M38</f>
        <v>9.9210635646032497E-2</v>
      </c>
      <c r="S90" s="127" t="s">
        <v>66</v>
      </c>
      <c r="T90" s="127"/>
      <c r="U90" s="127">
        <v>0</v>
      </c>
      <c r="V90" s="127">
        <v>0</v>
      </c>
      <c r="W90" s="127">
        <v>0</v>
      </c>
      <c r="X90" s="129">
        <v>36</v>
      </c>
      <c r="Y90" s="129">
        <v>45</v>
      </c>
      <c r="Z90" s="127"/>
      <c r="AA90" s="127"/>
      <c r="AB90" s="127"/>
      <c r="AC90" s="127"/>
      <c r="AD90" s="127"/>
      <c r="AE90" s="127"/>
      <c r="AF90" s="127"/>
    </row>
    <row r="91" spans="1:32" ht="15" customHeight="1" x14ac:dyDescent="0.25">
      <c r="A91" s="99" t="s">
        <v>93</v>
      </c>
      <c r="B91" s="100"/>
      <c r="C91" s="111" t="str">
        <f>'Table 13.5'!AA114</f>
        <v>47</v>
      </c>
      <c r="D91" s="97">
        <f>'Table 13.5'!AC114</f>
        <v>2.1739130434782705E-2</v>
      </c>
      <c r="E91" s="98">
        <f>'Table 13.5'!AC114</f>
        <v>2.1739130434782705E-2</v>
      </c>
      <c r="F91" s="97">
        <f>'Table 13.5'!AE114</f>
        <v>0.87999999999999989</v>
      </c>
      <c r="G91" s="98">
        <f>'Table 13.5'!AE114</f>
        <v>0.87999999999999989</v>
      </c>
      <c r="H91" s="112"/>
      <c r="I91" s="112"/>
      <c r="J91" s="123" t="str">
        <f>'State data for spotlight'!I55</f>
        <v>12,910</v>
      </c>
      <c r="K91" s="123"/>
      <c r="L91" s="97">
        <f>'State data for spotlight'!K55</f>
        <v>6.6677683219036554E-2</v>
      </c>
      <c r="M91" s="98">
        <f>'State data for spotlight'!K55</f>
        <v>6.6677683219036554E-2</v>
      </c>
      <c r="N91" s="97">
        <f>'State data for spotlight'!M55</f>
        <v>0.17203812982296873</v>
      </c>
      <c r="O91" s="98">
        <f>'State data for spotlight'!M55</f>
        <v>0.17203812982296873</v>
      </c>
      <c r="S91" s="127" t="s">
        <v>56</v>
      </c>
      <c r="T91" s="127"/>
      <c r="U91" s="127">
        <v>0</v>
      </c>
      <c r="V91" s="127">
        <v>0</v>
      </c>
      <c r="W91" s="127">
        <v>0</v>
      </c>
      <c r="X91" s="129">
        <v>243</v>
      </c>
      <c r="Y91" s="129">
        <v>265</v>
      </c>
      <c r="Z91" s="127"/>
      <c r="AA91" s="127"/>
      <c r="AB91" s="127"/>
      <c r="AC91" s="127"/>
      <c r="AD91" s="127"/>
      <c r="AE91" s="127"/>
      <c r="AF91" s="127"/>
    </row>
    <row r="92" spans="1:32" ht="15" customHeight="1" x14ac:dyDescent="0.25">
      <c r="A92" s="99" t="s">
        <v>94</v>
      </c>
      <c r="B92" s="100"/>
      <c r="C92" s="111" t="str">
        <f>'Table 13.5'!AA115</f>
        <v>39</v>
      </c>
      <c r="D92" s="97">
        <f>'Table 13.5'!AC115</f>
        <v>0.14705882352941169</v>
      </c>
      <c r="E92" s="98">
        <f>'Table 13.5'!AC115</f>
        <v>0.14705882352941169</v>
      </c>
      <c r="F92" s="97">
        <f>'Table 13.5'!AE115</f>
        <v>8.3333333333333259E-2</v>
      </c>
      <c r="G92" s="98">
        <f>'Table 13.5'!AE115</f>
        <v>8.3333333333333259E-2</v>
      </c>
      <c r="H92" s="112"/>
      <c r="I92" s="112"/>
      <c r="J92" s="123" t="str">
        <f>'State data for spotlight'!I56</f>
        <v>13,548</v>
      </c>
      <c r="K92" s="123"/>
      <c r="L92" s="97">
        <f>'State data for spotlight'!K56</f>
        <v>6.6267904926806231E-2</v>
      </c>
      <c r="M92" s="98">
        <f>'State data for spotlight'!K56</f>
        <v>6.6267904926806231E-2</v>
      </c>
      <c r="N92" s="97">
        <f>'State data for spotlight'!M56</f>
        <v>3.7763309076981999E-2</v>
      </c>
      <c r="O92" s="98">
        <f>'State data for spotlight'!M56</f>
        <v>3.7763309076981999E-2</v>
      </c>
      <c r="S92" s="127" t="s">
        <v>57</v>
      </c>
      <c r="T92" s="127"/>
      <c r="U92" s="127"/>
      <c r="V92" s="127"/>
      <c r="W92" s="127"/>
      <c r="X92" s="129"/>
      <c r="Y92" s="129"/>
      <c r="Z92" s="127"/>
      <c r="AA92" s="127"/>
      <c r="AB92" s="127"/>
      <c r="AC92" s="127"/>
      <c r="AD92" s="127"/>
      <c r="AE92" s="127"/>
      <c r="AF92" s="127"/>
    </row>
    <row r="93" spans="1:32" ht="15" customHeight="1" x14ac:dyDescent="0.25">
      <c r="A93" s="96" t="s">
        <v>117</v>
      </c>
      <c r="B93" s="96"/>
      <c r="C93" s="111" t="str">
        <f>'Table 13.5'!AA8</f>
        <v>$45,747</v>
      </c>
      <c r="D93" s="97">
        <f>'Table 13.5'!AC8</f>
        <v>6.3690519095506604E-2</v>
      </c>
      <c r="E93" s="98">
        <f>'Table 13.5'!AC8</f>
        <v>6.3690519095506604E-2</v>
      </c>
      <c r="F93" s="97">
        <f>'Table 13.5'!AE8</f>
        <v>3.5953486265540402E-2</v>
      </c>
      <c r="G93" s="98">
        <f>'Table 13.5'!AE8</f>
        <v>3.5953486265540402E-2</v>
      </c>
      <c r="H93" s="112"/>
      <c r="I93" s="112"/>
      <c r="J93" s="112"/>
      <c r="K93" s="111" t="str">
        <f>'State data for spotlight'!I8</f>
        <v>$47,367</v>
      </c>
      <c r="L93" s="97">
        <f>'State data for spotlight'!K8</f>
        <v>-1.4136789390726823E-2</v>
      </c>
      <c r="M93" s="98">
        <f>'State data for spotlight'!K8</f>
        <v>-1.4136789390726823E-2</v>
      </c>
      <c r="N93" s="97">
        <f>'State data for spotlight'!M8</f>
        <v>0.12722329311534719</v>
      </c>
      <c r="O93" s="98">
        <f>'State data for spotlight'!M8</f>
        <v>0.12722329311534719</v>
      </c>
      <c r="S93" s="127" t="s">
        <v>59</v>
      </c>
      <c r="T93" s="127"/>
      <c r="U93" s="127">
        <v>0</v>
      </c>
      <c r="V93" s="127">
        <v>0</v>
      </c>
      <c r="W93" s="127">
        <v>0</v>
      </c>
      <c r="X93" s="129">
        <v>13</v>
      </c>
      <c r="Y93" s="129">
        <v>15</v>
      </c>
      <c r="Z93" s="127"/>
      <c r="AA93" s="127"/>
      <c r="AB93" s="127"/>
      <c r="AC93" s="127"/>
      <c r="AD93" s="127"/>
      <c r="AE93" s="127"/>
      <c r="AF93" s="127"/>
    </row>
    <row r="94" spans="1:32" ht="15" customHeight="1" x14ac:dyDescent="0.25">
      <c r="A94" s="96" t="s">
        <v>9</v>
      </c>
      <c r="B94" s="96"/>
      <c r="C94" s="111" t="str">
        <f>'Table 13.5'!AA9</f>
        <v>$23.5 mil</v>
      </c>
      <c r="D94" s="97">
        <f>'Table 13.5'!AC9</f>
        <v>9.5047280150050373E-2</v>
      </c>
      <c r="E94" s="98">
        <f>'Table 13.5'!AC9</f>
        <v>9.5047280150050373E-2</v>
      </c>
      <c r="F94" s="97">
        <f>'Table 13.5'!AE9</f>
        <v>0.25301056420320678</v>
      </c>
      <c r="G94" s="98">
        <f>'Table 13.5'!AE9</f>
        <v>0.25301056420320678</v>
      </c>
      <c r="H94" s="112"/>
      <c r="I94" s="112"/>
      <c r="J94" s="112"/>
      <c r="K94" s="111" t="str">
        <f>'State data for spotlight'!I9</f>
        <v>$8.9 bil</v>
      </c>
      <c r="L94" s="97">
        <f>'State data for spotlight'!K9</f>
        <v>8.9265333025223548E-3</v>
      </c>
      <c r="M94" s="98">
        <f>'State data for spotlight'!K9</f>
        <v>8.9265333025223548E-3</v>
      </c>
      <c r="N94" s="97">
        <f>'State data for spotlight'!M9</f>
        <v>0.24800968989819316</v>
      </c>
      <c r="O94" s="98">
        <f>'State data for spotlight'!M9</f>
        <v>0.24800968989819316</v>
      </c>
      <c r="S94" s="127" t="s">
        <v>60</v>
      </c>
      <c r="T94" s="127"/>
      <c r="U94" s="127">
        <v>0</v>
      </c>
      <c r="V94" s="127">
        <v>0</v>
      </c>
      <c r="W94" s="127">
        <v>0</v>
      </c>
      <c r="X94" s="129">
        <v>37</v>
      </c>
      <c r="Y94" s="129">
        <v>37</v>
      </c>
      <c r="Z94" s="127"/>
      <c r="AA94" s="127"/>
      <c r="AB94" s="127"/>
      <c r="AC94" s="127"/>
      <c r="AD94" s="127"/>
      <c r="AE94" s="127"/>
      <c r="AF94" s="127"/>
    </row>
    <row r="95" spans="1:32" ht="15" customHeight="1" x14ac:dyDescent="0.25">
      <c r="S95" s="127" t="s">
        <v>61</v>
      </c>
      <c r="T95" s="127"/>
      <c r="U95" s="127">
        <v>0</v>
      </c>
      <c r="V95" s="127">
        <v>0</v>
      </c>
      <c r="W95" s="127">
        <v>0</v>
      </c>
      <c r="X95" s="129">
        <v>5</v>
      </c>
      <c r="Y95" s="129">
        <v>6</v>
      </c>
      <c r="Z95" s="127"/>
      <c r="AA95" s="127"/>
      <c r="AB95" s="127"/>
      <c r="AC95" s="127"/>
      <c r="AD95" s="127"/>
      <c r="AE95" s="127"/>
      <c r="AF95" s="127"/>
    </row>
    <row r="96" spans="1:32" ht="15" customHeight="1" x14ac:dyDescent="0.25">
      <c r="A96" s="27" t="s">
        <v>118</v>
      </c>
      <c r="S96" s="127" t="s">
        <v>62</v>
      </c>
      <c r="T96" s="127"/>
      <c r="U96" s="127">
        <v>0</v>
      </c>
      <c r="V96" s="127">
        <v>0</v>
      </c>
      <c r="W96" s="127">
        <v>0</v>
      </c>
      <c r="X96" s="129">
        <v>30</v>
      </c>
      <c r="Y96" s="129">
        <v>32</v>
      </c>
      <c r="Z96" s="127"/>
      <c r="AA96" s="127"/>
      <c r="AB96" s="127"/>
      <c r="AC96" s="127"/>
      <c r="AD96" s="127"/>
      <c r="AE96" s="127"/>
      <c r="AF96" s="127"/>
    </row>
    <row r="97" spans="1:32" ht="15" customHeight="1" x14ac:dyDescent="0.25">
      <c r="A97" s="110" t="s">
        <v>106</v>
      </c>
      <c r="S97" s="127" t="s">
        <v>63</v>
      </c>
      <c r="T97" s="127"/>
      <c r="U97" s="127">
        <v>0</v>
      </c>
      <c r="V97" s="127">
        <v>0</v>
      </c>
      <c r="W97" s="127">
        <v>0</v>
      </c>
      <c r="X97" s="129">
        <v>33</v>
      </c>
      <c r="Y97" s="129">
        <v>42</v>
      </c>
      <c r="Z97" s="127"/>
      <c r="AA97" s="127"/>
      <c r="AB97" s="127"/>
      <c r="AC97" s="127"/>
      <c r="AD97" s="127"/>
      <c r="AE97" s="127"/>
      <c r="AF97" s="127"/>
    </row>
    <row r="98" spans="1:32" ht="15" customHeight="1" x14ac:dyDescent="0.25">
      <c r="S98" s="127" t="s">
        <v>64</v>
      </c>
      <c r="T98" s="127"/>
      <c r="U98" s="127">
        <v>0</v>
      </c>
      <c r="V98" s="127">
        <v>0</v>
      </c>
      <c r="W98" s="127">
        <v>0</v>
      </c>
      <c r="X98" s="129">
        <v>8</v>
      </c>
      <c r="Y98" s="129">
        <v>13</v>
      </c>
      <c r="Z98" s="127"/>
      <c r="AA98" s="127"/>
      <c r="AB98" s="127"/>
      <c r="AC98" s="127"/>
      <c r="AD98" s="127"/>
      <c r="AE98" s="127"/>
      <c r="AF98" s="127"/>
    </row>
    <row r="99" spans="1:32" ht="15" customHeight="1" x14ac:dyDescent="0.25">
      <c r="S99" s="127" t="s">
        <v>65</v>
      </c>
      <c r="T99" s="127"/>
      <c r="U99" s="127">
        <v>0</v>
      </c>
      <c r="V99" s="127">
        <v>0</v>
      </c>
      <c r="W99" s="127">
        <v>0</v>
      </c>
      <c r="X99" s="129">
        <v>1</v>
      </c>
      <c r="Y99" s="129">
        <v>6</v>
      </c>
      <c r="Z99" s="127"/>
      <c r="AA99" s="127"/>
      <c r="AB99" s="127"/>
      <c r="AC99" s="127"/>
      <c r="AD99" s="127"/>
      <c r="AE99" s="127"/>
      <c r="AF99" s="127"/>
    </row>
    <row r="100" spans="1:32" x14ac:dyDescent="0.25">
      <c r="A100" s="28"/>
      <c r="S100" s="127" t="s">
        <v>66</v>
      </c>
      <c r="T100" s="127"/>
      <c r="U100" s="127">
        <v>0</v>
      </c>
      <c r="V100" s="127">
        <v>0</v>
      </c>
      <c r="W100" s="127">
        <v>0</v>
      </c>
      <c r="X100" s="129">
        <v>23</v>
      </c>
      <c r="Y100" s="129">
        <v>20</v>
      </c>
      <c r="Z100" s="127"/>
      <c r="AA100" s="127"/>
      <c r="AB100" s="127"/>
      <c r="AC100" s="127"/>
      <c r="AD100" s="127"/>
      <c r="AE100" s="127"/>
      <c r="AF100" s="127"/>
    </row>
    <row r="101" spans="1:32" x14ac:dyDescent="0.25">
      <c r="S101" s="127" t="s">
        <v>56</v>
      </c>
      <c r="T101" s="127"/>
      <c r="U101" s="127">
        <v>0</v>
      </c>
      <c r="V101" s="127">
        <v>0</v>
      </c>
      <c r="W101" s="127">
        <v>0</v>
      </c>
      <c r="X101" s="129">
        <v>217</v>
      </c>
      <c r="Y101" s="129">
        <v>210</v>
      </c>
      <c r="Z101" s="127"/>
      <c r="AA101" s="127"/>
      <c r="AB101" s="127"/>
      <c r="AC101" s="127"/>
      <c r="AD101" s="127"/>
      <c r="AE101" s="127"/>
      <c r="AF101" s="127"/>
    </row>
    <row r="102" spans="1:32" x14ac:dyDescent="0.25">
      <c r="A102" s="29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</row>
    <row r="103" spans="1:32" x14ac:dyDescent="0.25">
      <c r="A103" s="30"/>
      <c r="S103" s="127" t="s">
        <v>16</v>
      </c>
      <c r="T103" s="127"/>
      <c r="U103" s="127" t="s">
        <v>68</v>
      </c>
      <c r="V103" s="127" t="s">
        <v>69</v>
      </c>
      <c r="W103" s="127" t="s">
        <v>70</v>
      </c>
      <c r="X103" s="127" t="s">
        <v>67</v>
      </c>
      <c r="Y103" s="127" t="s">
        <v>105</v>
      </c>
      <c r="Z103" s="127"/>
      <c r="AA103" s="127" t="s">
        <v>27</v>
      </c>
      <c r="AB103" s="127"/>
      <c r="AC103" s="127" t="s">
        <v>35</v>
      </c>
      <c r="AD103" s="127"/>
      <c r="AE103" s="127" t="s">
        <v>27</v>
      </c>
      <c r="AF103" s="127"/>
    </row>
    <row r="104" spans="1:32" x14ac:dyDescent="0.25">
      <c r="S104" s="127" t="s">
        <v>17</v>
      </c>
      <c r="T104" s="127"/>
      <c r="U104" s="127">
        <v>0</v>
      </c>
      <c r="V104" s="127">
        <v>0</v>
      </c>
      <c r="W104" s="127">
        <v>0</v>
      </c>
      <c r="X104" s="127">
        <v>410</v>
      </c>
      <c r="Y104" s="127">
        <v>414</v>
      </c>
      <c r="Z104" s="127"/>
      <c r="AA104" s="127" t="str">
        <f>TEXT(Y104,"###,###")</f>
        <v>414</v>
      </c>
      <c r="AB104" s="127"/>
      <c r="AC104" s="127">
        <f>Y104/($Y$4)*100</f>
        <v>58.22784810126582</v>
      </c>
      <c r="AD104" s="127"/>
      <c r="AE104" s="127"/>
      <c r="AF104" s="127"/>
    </row>
    <row r="105" spans="1:32" x14ac:dyDescent="0.25">
      <c r="S105" s="127" t="s">
        <v>20</v>
      </c>
      <c r="T105" s="127"/>
      <c r="U105" s="127">
        <v>0</v>
      </c>
      <c r="V105" s="127">
        <v>0</v>
      </c>
      <c r="W105" s="127">
        <v>0</v>
      </c>
      <c r="X105" s="127">
        <v>243</v>
      </c>
      <c r="Y105" s="127">
        <v>231</v>
      </c>
      <c r="Z105" s="127"/>
      <c r="AA105" s="127" t="str">
        <f>TEXT(Y105,"###,###")</f>
        <v>231</v>
      </c>
      <c r="AB105" s="127"/>
      <c r="AC105" s="127">
        <f>Y105/($Y$4)*100</f>
        <v>32.489451476793249</v>
      </c>
      <c r="AD105" s="127"/>
      <c r="AE105" s="127"/>
      <c r="AF105" s="127"/>
    </row>
    <row r="106" spans="1:32" x14ac:dyDescent="0.25">
      <c r="S106" s="127" t="s">
        <v>56</v>
      </c>
      <c r="T106" s="127"/>
      <c r="U106" s="127">
        <v>0</v>
      </c>
      <c r="V106" s="127">
        <v>0</v>
      </c>
      <c r="W106" s="127">
        <v>0</v>
      </c>
      <c r="X106" s="127">
        <v>653</v>
      </c>
      <c r="Y106" s="127">
        <v>645</v>
      </c>
      <c r="Z106" s="127"/>
      <c r="AA106" s="127"/>
      <c r="AB106" s="127"/>
      <c r="AC106" s="127"/>
      <c r="AD106" s="127"/>
      <c r="AE106" s="127"/>
      <c r="AF106" s="127"/>
    </row>
    <row r="107" spans="1:32" x14ac:dyDescent="0.25">
      <c r="S107" s="127" t="s">
        <v>21</v>
      </c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</row>
    <row r="108" spans="1:32" x14ac:dyDescent="0.25">
      <c r="S108" s="127" t="s">
        <v>22</v>
      </c>
      <c r="T108" s="127"/>
      <c r="U108" s="127">
        <v>0</v>
      </c>
      <c r="V108" s="127">
        <v>0</v>
      </c>
      <c r="W108" s="127">
        <v>0</v>
      </c>
      <c r="X108" s="127">
        <v>75</v>
      </c>
      <c r="Y108" s="127">
        <v>87</v>
      </c>
      <c r="Z108" s="127"/>
      <c r="AA108" s="127" t="str">
        <f>TEXT(Y108,"###,###")</f>
        <v>87</v>
      </c>
      <c r="AB108" s="127"/>
      <c r="AC108" s="127">
        <f>Y108/($Y$4)*100</f>
        <v>12.236286919831224</v>
      </c>
      <c r="AD108" s="127"/>
      <c r="AE108" s="127"/>
      <c r="AF108" s="127"/>
    </row>
    <row r="109" spans="1:32" x14ac:dyDescent="0.25">
      <c r="S109" s="127" t="s">
        <v>23</v>
      </c>
      <c r="T109" s="127"/>
      <c r="U109" s="127">
        <v>0</v>
      </c>
      <c r="V109" s="127">
        <v>0</v>
      </c>
      <c r="W109" s="127">
        <v>0</v>
      </c>
      <c r="X109" s="127">
        <v>155</v>
      </c>
      <c r="Y109" s="127">
        <v>150</v>
      </c>
      <c r="Z109" s="127"/>
      <c r="AA109" s="127" t="str">
        <f>TEXT(Y109,"###,###")</f>
        <v>150</v>
      </c>
      <c r="AB109" s="127"/>
      <c r="AC109" s="127">
        <f t="shared" ref="AC109:AC111" si="3">Y109/($Y$4)*100</f>
        <v>21.09704641350211</v>
      </c>
      <c r="AD109" s="127"/>
      <c r="AE109" s="127"/>
      <c r="AF109" s="127"/>
    </row>
    <row r="110" spans="1:32" x14ac:dyDescent="0.25">
      <c r="S110" s="127" t="s">
        <v>24</v>
      </c>
      <c r="T110" s="127"/>
      <c r="U110" s="127">
        <v>0</v>
      </c>
      <c r="V110" s="127">
        <v>0</v>
      </c>
      <c r="W110" s="127">
        <v>0</v>
      </c>
      <c r="X110" s="127">
        <v>184</v>
      </c>
      <c r="Y110" s="127">
        <v>177</v>
      </c>
      <c r="Z110" s="127"/>
      <c r="AA110" s="127" t="str">
        <f>TEXT(Y110,"###,###")</f>
        <v>177</v>
      </c>
      <c r="AB110" s="127"/>
      <c r="AC110" s="127">
        <f t="shared" si="3"/>
        <v>24.894514767932492</v>
      </c>
      <c r="AD110" s="127"/>
      <c r="AE110" s="127"/>
      <c r="AF110" s="127"/>
    </row>
    <row r="111" spans="1:32" x14ac:dyDescent="0.25">
      <c r="S111" s="127" t="s">
        <v>25</v>
      </c>
      <c r="T111" s="127"/>
      <c r="U111" s="127">
        <v>0</v>
      </c>
      <c r="V111" s="127">
        <v>0</v>
      </c>
      <c r="W111" s="127">
        <v>0</v>
      </c>
      <c r="X111" s="127">
        <v>242</v>
      </c>
      <c r="Y111" s="127">
        <v>231</v>
      </c>
      <c r="Z111" s="127"/>
      <c r="AA111" s="127" t="str">
        <f>TEXT(Y111,"###,###")</f>
        <v>231</v>
      </c>
      <c r="AB111" s="127"/>
      <c r="AC111" s="127">
        <f t="shared" si="3"/>
        <v>32.489451476793249</v>
      </c>
      <c r="AD111" s="127"/>
      <c r="AE111" s="127"/>
      <c r="AF111" s="127"/>
    </row>
    <row r="112" spans="1:32" x14ac:dyDescent="0.25">
      <c r="S112" s="127" t="s">
        <v>56</v>
      </c>
      <c r="T112" s="127"/>
      <c r="U112" s="127">
        <v>0</v>
      </c>
      <c r="V112" s="127">
        <v>0</v>
      </c>
      <c r="W112" s="127">
        <v>0</v>
      </c>
      <c r="X112" s="127">
        <v>713</v>
      </c>
      <c r="Y112" s="127">
        <v>711</v>
      </c>
      <c r="Z112" s="127"/>
      <c r="AA112" s="127"/>
      <c r="AB112" s="127"/>
      <c r="AC112" s="127"/>
      <c r="AD112" s="127"/>
      <c r="AE112" s="127"/>
      <c r="AF112" s="127"/>
    </row>
    <row r="113" spans="19:32" x14ac:dyDescent="0.25">
      <c r="S113" s="127"/>
      <c r="T113" s="127"/>
      <c r="U113" s="127"/>
      <c r="V113" s="127"/>
      <c r="W113" s="127"/>
      <c r="X113" s="127"/>
      <c r="Y113" s="127"/>
      <c r="Z113" s="127"/>
      <c r="AA113" s="127" t="s">
        <v>27</v>
      </c>
      <c r="AB113" s="127"/>
      <c r="AC113" s="127" t="s">
        <v>28</v>
      </c>
      <c r="AD113" s="127"/>
      <c r="AE113" s="127" t="s">
        <v>29</v>
      </c>
      <c r="AF113" s="127"/>
    </row>
    <row r="114" spans="19:32" x14ac:dyDescent="0.25">
      <c r="S114" s="127" t="s">
        <v>103</v>
      </c>
      <c r="T114" s="127">
        <v>25</v>
      </c>
      <c r="U114" s="127">
        <v>47</v>
      </c>
      <c r="V114" s="127">
        <v>46</v>
      </c>
      <c r="W114" s="127">
        <v>46</v>
      </c>
      <c r="X114" s="127">
        <v>46</v>
      </c>
      <c r="Y114" s="127">
        <v>47</v>
      </c>
      <c r="Z114" s="127"/>
      <c r="AA114" s="127" t="str">
        <f>TEXT(Y114,"###,###")</f>
        <v>47</v>
      </c>
      <c r="AB114" s="127"/>
      <c r="AC114" s="127">
        <f>Y114/X114-1</f>
        <v>2.1739130434782705E-2</v>
      </c>
      <c r="AD114" s="127"/>
      <c r="AE114" s="127">
        <f>Y114/T114-1</f>
        <v>0.87999999999999989</v>
      </c>
      <c r="AF114" s="127"/>
    </row>
    <row r="115" spans="19:32" x14ac:dyDescent="0.25">
      <c r="S115" s="127" t="s">
        <v>104</v>
      </c>
      <c r="T115" s="127">
        <v>36</v>
      </c>
      <c r="U115" s="127">
        <v>43</v>
      </c>
      <c r="V115" s="127">
        <v>41</v>
      </c>
      <c r="W115" s="127">
        <v>37</v>
      </c>
      <c r="X115" s="127">
        <v>34</v>
      </c>
      <c r="Y115" s="127">
        <v>39</v>
      </c>
      <c r="Z115" s="127"/>
      <c r="AA115" s="127" t="str">
        <f>TEXT(Y115,"###,###")</f>
        <v>39</v>
      </c>
      <c r="AB115" s="127"/>
      <c r="AC115" s="127">
        <f>Y115/X115-1</f>
        <v>0.14705882352941169</v>
      </c>
      <c r="AD115" s="127"/>
      <c r="AE115" s="127">
        <f>Y115/T115-1</f>
        <v>8.3333333333333259E-2</v>
      </c>
      <c r="AF115" s="127"/>
    </row>
    <row r="116" spans="19:32" x14ac:dyDescent="0.25">
      <c r="S116" s="127" t="s">
        <v>56</v>
      </c>
      <c r="T116" s="127">
        <v>61</v>
      </c>
      <c r="U116" s="127">
        <v>90</v>
      </c>
      <c r="V116" s="127">
        <v>87</v>
      </c>
      <c r="W116" s="127">
        <v>83</v>
      </c>
      <c r="X116" s="127">
        <v>80</v>
      </c>
      <c r="Y116" s="127">
        <v>86</v>
      </c>
      <c r="Z116" s="127"/>
      <c r="AA116" s="127"/>
      <c r="AB116" s="127"/>
      <c r="AC116" s="127"/>
      <c r="AD116" s="127"/>
      <c r="AE116" s="127"/>
      <c r="AF116" s="127"/>
    </row>
    <row r="117" spans="19:32" x14ac:dyDescent="0.25"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</row>
    <row r="118" spans="19:32" x14ac:dyDescent="0.25">
      <c r="S118" s="127" t="s">
        <v>119</v>
      </c>
      <c r="T118" s="127"/>
      <c r="U118" s="127">
        <v>41.31</v>
      </c>
      <c r="V118" s="127">
        <v>44.04</v>
      </c>
      <c r="W118" s="127">
        <v>41.88</v>
      </c>
      <c r="X118" s="127">
        <v>42.08</v>
      </c>
      <c r="Y118" s="127">
        <v>44.2</v>
      </c>
      <c r="Z118" s="127"/>
      <c r="AA118" s="127" t="str">
        <f>TEXT(Y118,"##.0")</f>
        <v>44.2</v>
      </c>
      <c r="AB118" s="127"/>
      <c r="AC118" s="127"/>
      <c r="AD118" s="127"/>
      <c r="AE118" s="127"/>
      <c r="AF118" s="127"/>
    </row>
    <row r="119" spans="19:32" x14ac:dyDescent="0.25"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</row>
    <row r="120" spans="19:32" x14ac:dyDescent="0.25">
      <c r="S120" s="127" t="s">
        <v>120</v>
      </c>
      <c r="T120" s="127"/>
      <c r="U120" s="127">
        <v>362</v>
      </c>
      <c r="V120" s="127">
        <v>403</v>
      </c>
      <c r="W120" s="127">
        <v>398</v>
      </c>
      <c r="X120" s="127">
        <v>382</v>
      </c>
      <c r="Y120" s="127">
        <v>412</v>
      </c>
      <c r="Z120" s="127"/>
      <c r="AA120" s="127" t="str">
        <f>TEXT(Y120,"###,###")</f>
        <v>412</v>
      </c>
      <c r="AB120" s="127"/>
      <c r="AC120" s="127"/>
      <c r="AD120" s="127"/>
      <c r="AE120" s="127"/>
      <c r="AF120" s="127"/>
    </row>
    <row r="121" spans="19:32" x14ac:dyDescent="0.25">
      <c r="S121" s="127" t="s">
        <v>121</v>
      </c>
      <c r="T121" s="127"/>
      <c r="U121" s="127">
        <v>47</v>
      </c>
      <c r="V121" s="127">
        <v>35</v>
      </c>
      <c r="W121" s="127">
        <v>36</v>
      </c>
      <c r="X121" s="127">
        <v>38</v>
      </c>
      <c r="Y121" s="127">
        <v>29</v>
      </c>
      <c r="Z121" s="127"/>
      <c r="AA121" s="127" t="str">
        <f t="shared" ref="AA121:AA128" si="4">TEXT(Y121,"###,###")</f>
        <v>29</v>
      </c>
      <c r="AB121" s="127"/>
      <c r="AC121" s="127"/>
      <c r="AD121" s="127"/>
      <c r="AE121" s="127"/>
      <c r="AF121" s="127"/>
    </row>
    <row r="122" spans="19:32" x14ac:dyDescent="0.25">
      <c r="S122" s="127" t="s">
        <v>122</v>
      </c>
      <c r="T122" s="127"/>
      <c r="U122" s="127">
        <v>46</v>
      </c>
      <c r="V122" s="127">
        <v>60</v>
      </c>
      <c r="W122" s="127">
        <v>44</v>
      </c>
      <c r="X122" s="127">
        <v>33</v>
      </c>
      <c r="Y122" s="127">
        <v>34</v>
      </c>
      <c r="Z122" s="127"/>
      <c r="AA122" s="127" t="str">
        <f t="shared" si="4"/>
        <v>34</v>
      </c>
      <c r="AB122" s="127"/>
      <c r="AC122" s="127"/>
      <c r="AD122" s="127"/>
      <c r="AE122" s="127"/>
      <c r="AF122" s="127"/>
    </row>
    <row r="123" spans="19:32" x14ac:dyDescent="0.25">
      <c r="S123" s="127"/>
      <c r="T123" s="127"/>
      <c r="U123" s="127"/>
      <c r="V123" s="127"/>
      <c r="W123" s="127"/>
      <c r="X123" s="127"/>
      <c r="Y123" s="127"/>
      <c r="Z123" s="127"/>
      <c r="AA123" s="127" t="s">
        <v>27</v>
      </c>
      <c r="AB123" s="127"/>
      <c r="AC123" s="127" t="s">
        <v>35</v>
      </c>
      <c r="AD123" s="127"/>
      <c r="AE123" s="127" t="s">
        <v>27</v>
      </c>
      <c r="AF123" s="127"/>
    </row>
    <row r="124" spans="19:32" x14ac:dyDescent="0.25">
      <c r="S124" s="127" t="s">
        <v>123</v>
      </c>
      <c r="T124" s="127"/>
      <c r="U124" s="127">
        <v>408</v>
      </c>
      <c r="V124" s="127">
        <v>463</v>
      </c>
      <c r="W124" s="127">
        <v>442</v>
      </c>
      <c r="X124" s="127">
        <v>415</v>
      </c>
      <c r="Y124" s="127">
        <v>446</v>
      </c>
      <c r="Z124" s="127"/>
      <c r="AA124" s="127" t="str">
        <f t="shared" si="4"/>
        <v>446</v>
      </c>
      <c r="AB124" s="127"/>
      <c r="AC124" s="127">
        <f>Y124/$Y$7*100</f>
        <v>93.89473684210526</v>
      </c>
      <c r="AD124" s="127"/>
      <c r="AE124" s="127"/>
      <c r="AF124" s="127"/>
    </row>
    <row r="125" spans="19:32" x14ac:dyDescent="0.25">
      <c r="S125" s="127" t="s">
        <v>124</v>
      </c>
      <c r="T125" s="127"/>
      <c r="U125" s="127">
        <v>93</v>
      </c>
      <c r="V125" s="127">
        <v>95</v>
      </c>
      <c r="W125" s="127">
        <v>80</v>
      </c>
      <c r="X125" s="127">
        <v>71</v>
      </c>
      <c r="Y125" s="127">
        <v>63</v>
      </c>
      <c r="Z125" s="127"/>
      <c r="AA125" s="127" t="str">
        <f t="shared" si="4"/>
        <v>63</v>
      </c>
      <c r="AB125" s="127"/>
      <c r="AC125" s="127">
        <f>Y125/$Y$7*100</f>
        <v>13.263157894736842</v>
      </c>
      <c r="AD125" s="127"/>
      <c r="AE125" s="127"/>
      <c r="AF125" s="127"/>
    </row>
    <row r="126" spans="19:32" x14ac:dyDescent="0.25"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</row>
    <row r="127" spans="19:32" x14ac:dyDescent="0.25">
      <c r="S127" s="127" t="s">
        <v>125</v>
      </c>
      <c r="T127" s="127"/>
      <c r="U127" s="127">
        <v>253</v>
      </c>
      <c r="V127" s="127">
        <v>266</v>
      </c>
      <c r="W127" s="127">
        <v>261</v>
      </c>
      <c r="X127" s="127">
        <v>243</v>
      </c>
      <c r="Y127" s="127">
        <v>265</v>
      </c>
      <c r="Z127" s="127"/>
      <c r="AA127" s="127" t="str">
        <f t="shared" si="4"/>
        <v>265</v>
      </c>
      <c r="AB127" s="127"/>
      <c r="AC127" s="127">
        <f>Y127/$Y$7*100</f>
        <v>55.78947368421052</v>
      </c>
      <c r="AD127" s="127"/>
      <c r="AE127" s="127"/>
      <c r="AF127" s="127"/>
    </row>
    <row r="128" spans="19:32" x14ac:dyDescent="0.25">
      <c r="S128" s="127" t="s">
        <v>126</v>
      </c>
      <c r="T128" s="127"/>
      <c r="U128" s="127">
        <v>204</v>
      </c>
      <c r="V128" s="127">
        <v>229</v>
      </c>
      <c r="W128" s="127">
        <v>215</v>
      </c>
      <c r="X128" s="127">
        <v>214</v>
      </c>
      <c r="Y128" s="127">
        <v>210</v>
      </c>
      <c r="Z128" s="127"/>
      <c r="AA128" s="127" t="str">
        <f t="shared" si="4"/>
        <v>210</v>
      </c>
      <c r="AB128" s="127"/>
      <c r="AC128" s="127">
        <f>Y128/$Y$7*100</f>
        <v>44.210526315789473</v>
      </c>
      <c r="AD128" s="127"/>
      <c r="AE128" s="127"/>
      <c r="AF128" s="127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E4D29C1-C5C7-415A-A136-0455BDD6A2D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1A389420-DC9A-474E-B8F1-93DAF77A7AC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3295F8BD-6C6B-45C8-9E96-4708DCD5B7F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3682A171-207B-4B27-95BA-8E85990FDD1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7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14" customWidth="1"/>
    <col min="2" max="2" width="12.42578125" style="114" customWidth="1"/>
    <col min="3" max="3" width="11.7109375" style="114" customWidth="1"/>
    <col min="4" max="4" width="6.7109375" style="114" customWidth="1"/>
    <col min="5" max="5" width="5" style="114" customWidth="1"/>
    <col min="6" max="6" width="6.28515625" style="114" customWidth="1"/>
    <col min="7" max="8" width="4.28515625" style="114" customWidth="1"/>
    <col min="9" max="9" width="2.85546875" style="114" customWidth="1"/>
    <col min="10" max="10" width="5.28515625" style="114" bestFit="1" customWidth="1"/>
    <col min="11" max="11" width="3.7109375" style="114" customWidth="1"/>
    <col min="12" max="12" width="6" style="114" customWidth="1"/>
    <col min="13" max="13" width="3.85546875" style="114" customWidth="1"/>
    <col min="14" max="14" width="6" style="114" customWidth="1"/>
    <col min="15" max="15" width="4.7109375" style="114" customWidth="1"/>
    <col min="16" max="16" width="3.85546875" style="114" customWidth="1"/>
    <col min="17" max="18" width="6.140625" style="114" customWidth="1"/>
    <col min="19" max="19" width="43.140625" style="114" bestFit="1" customWidth="1"/>
    <col min="20" max="22" width="12.7109375" style="114" customWidth="1"/>
    <col min="23" max="25" width="12.7109375" style="114" bestFit="1" customWidth="1"/>
    <col min="26" max="26" width="4" style="114" customWidth="1"/>
    <col min="27" max="27" width="11.5703125" style="114" bestFit="1" customWidth="1"/>
    <col min="28" max="28" width="4.140625" style="114" customWidth="1"/>
    <col min="29" max="29" width="11.5703125" style="114" bestFit="1" customWidth="1"/>
    <col min="30" max="30" width="4.42578125" style="114" customWidth="1"/>
    <col min="31" max="31" width="10.28515625" style="114" bestFit="1" customWidth="1"/>
    <col min="32" max="32" width="4.85546875" style="114" customWidth="1"/>
    <col min="33" max="16384" width="9.140625" style="114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7" t="str">
        <f>U3</f>
        <v>Darwin</v>
      </c>
      <c r="T1" s="127"/>
      <c r="U1" s="127"/>
      <c r="V1" s="127"/>
      <c r="W1" s="127"/>
      <c r="X1" s="127"/>
      <c r="Y1" s="127" t="str">
        <f>Y3</f>
        <v>13.6</v>
      </c>
      <c r="Z1" s="127"/>
      <c r="AA1" s="127"/>
      <c r="AB1" s="127"/>
      <c r="AC1" s="127"/>
      <c r="AD1" s="127"/>
      <c r="AE1" s="127"/>
      <c r="AF1" s="127"/>
    </row>
    <row r="2" spans="1:32" ht="19.5" customHeight="1" x14ac:dyDescent="0.3">
      <c r="A2" s="31" t="str">
        <f>"6160.0 "&amp;'State data for spotlight'!$C$3&amp;" Jobs in Australia Spotlights by LGA"</f>
        <v>6160.0 Northern Territory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7"/>
      <c r="T2" s="127" t="s">
        <v>115</v>
      </c>
      <c r="U2" s="127" t="s">
        <v>68</v>
      </c>
      <c r="V2" s="127" t="s">
        <v>69</v>
      </c>
      <c r="W2" s="127" t="s">
        <v>70</v>
      </c>
      <c r="X2" s="127" t="s">
        <v>67</v>
      </c>
      <c r="Y2" s="127" t="s">
        <v>105</v>
      </c>
      <c r="Z2" s="127"/>
      <c r="AA2" s="128" t="s">
        <v>105</v>
      </c>
      <c r="AB2" s="128"/>
      <c r="AC2" s="128"/>
      <c r="AD2" s="128"/>
      <c r="AE2" s="128"/>
      <c r="AF2" s="127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7"/>
      <c r="T3" s="127"/>
      <c r="U3" s="127" t="s">
        <v>134</v>
      </c>
      <c r="V3" s="127"/>
      <c r="W3" s="127"/>
      <c r="X3" s="127"/>
      <c r="Y3" s="127" t="s">
        <v>153</v>
      </c>
      <c r="Z3" s="127"/>
      <c r="AA3" s="127" t="s">
        <v>27</v>
      </c>
      <c r="AB3" s="127"/>
      <c r="AC3" s="127" t="s">
        <v>28</v>
      </c>
      <c r="AD3" s="127"/>
      <c r="AE3" s="127" t="s">
        <v>112</v>
      </c>
      <c r="AF3" s="127"/>
    </row>
    <row r="4" spans="1:32" ht="15" customHeight="1" x14ac:dyDescent="0.25">
      <c r="A4" s="36" t="str">
        <f>"Table "&amp;'Table 13.6'!$Y$3&amp;" "&amp;'Table 13.6'!$U$3&amp;", "&amp;'State data for spotlight'!$C$3&amp;", "&amp;'Table 13.6'!$Y$2</f>
        <v>Table 13.6 Darwin, Northern Territory,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7" t="s">
        <v>30</v>
      </c>
      <c r="T4" s="129">
        <v>84265</v>
      </c>
      <c r="U4" s="129">
        <v>90066</v>
      </c>
      <c r="V4" s="129">
        <v>90339</v>
      </c>
      <c r="W4" s="129">
        <v>89870</v>
      </c>
      <c r="X4" s="129">
        <v>85735</v>
      </c>
      <c r="Y4" s="129">
        <v>84967</v>
      </c>
      <c r="Z4" s="127"/>
      <c r="AA4" s="127" t="str">
        <f>TEXT(Y4,"###,###")</f>
        <v>84,967</v>
      </c>
      <c r="AB4" s="127"/>
      <c r="AC4" s="127">
        <f t="shared" ref="AC4:AC9" si="0">Y4/X4-1</f>
        <v>-8.9578351898291775E-3</v>
      </c>
      <c r="AD4" s="127"/>
      <c r="AE4" s="127">
        <f>Y4/T4-1</f>
        <v>8.3308609743073525E-3</v>
      </c>
      <c r="AF4" s="127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7" t="s">
        <v>93</v>
      </c>
      <c r="T5" s="129">
        <v>44203</v>
      </c>
      <c r="U5" s="129">
        <v>48020</v>
      </c>
      <c r="V5" s="129">
        <v>49106</v>
      </c>
      <c r="W5" s="129">
        <v>48667</v>
      </c>
      <c r="X5" s="129">
        <v>45987</v>
      </c>
      <c r="Y5" s="129">
        <v>45015</v>
      </c>
      <c r="Z5" s="127"/>
      <c r="AA5" s="127" t="str">
        <f>TEXT(Y5,"###,###")</f>
        <v>45,015</v>
      </c>
      <c r="AB5" s="127"/>
      <c r="AC5" s="127">
        <f t="shared" si="0"/>
        <v>-2.1136408115336902E-2</v>
      </c>
      <c r="AD5" s="127"/>
      <c r="AE5" s="127">
        <f t="shared" ref="AE5:AE9" si="1">Y5/T5-1</f>
        <v>1.8369793905391063E-2</v>
      </c>
      <c r="AF5" s="127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7" t="s">
        <v>94</v>
      </c>
      <c r="T6" s="129">
        <v>40062</v>
      </c>
      <c r="U6" s="129">
        <v>42043</v>
      </c>
      <c r="V6" s="129">
        <v>41232</v>
      </c>
      <c r="W6" s="129">
        <v>41203</v>
      </c>
      <c r="X6" s="129">
        <v>39747</v>
      </c>
      <c r="Y6" s="129">
        <v>39952</v>
      </c>
      <c r="Z6" s="127"/>
      <c r="AA6" s="127" t="str">
        <f>TEXT(Y6,"###,###")</f>
        <v>39,952</v>
      </c>
      <c r="AB6" s="127"/>
      <c r="AC6" s="127">
        <f t="shared" si="0"/>
        <v>5.1576219588900241E-3</v>
      </c>
      <c r="AD6" s="127"/>
      <c r="AE6" s="127">
        <f t="shared" si="1"/>
        <v>-2.7457440966501823E-3</v>
      </c>
      <c r="AF6" s="127"/>
    </row>
    <row r="7" spans="1:32" ht="16.5" customHeight="1" thickBot="1" x14ac:dyDescent="0.3">
      <c r="A7" s="44" t="str">
        <f>"QUICK STATS for "&amp;'Table 13.6'!Y2&amp;"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7" t="s">
        <v>8</v>
      </c>
      <c r="T7" s="129">
        <v>52819</v>
      </c>
      <c r="U7" s="129">
        <v>54947</v>
      </c>
      <c r="V7" s="129">
        <v>56546</v>
      </c>
      <c r="W7" s="129">
        <v>56318</v>
      </c>
      <c r="X7" s="129">
        <v>55328</v>
      </c>
      <c r="Y7" s="129">
        <v>55091</v>
      </c>
      <c r="Z7" s="127"/>
      <c r="AA7" s="127" t="str">
        <f>TEXT(Y7,"###,###")</f>
        <v>55,091</v>
      </c>
      <c r="AB7" s="127"/>
      <c r="AC7" s="127">
        <f t="shared" si="0"/>
        <v>-4.2835454019664043E-3</v>
      </c>
      <c r="AD7" s="127"/>
      <c r="AE7" s="127">
        <f t="shared" si="1"/>
        <v>4.3014824210984681E-2</v>
      </c>
      <c r="AF7" s="127"/>
    </row>
    <row r="8" spans="1:32" ht="17.25" customHeight="1" x14ac:dyDescent="0.25">
      <c r="A8" s="45" t="s">
        <v>15</v>
      </c>
      <c r="B8" s="46"/>
      <c r="C8" s="47"/>
      <c r="D8" s="48" t="str">
        <f>AA4</f>
        <v>84,967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13.6'!AA7</f>
        <v>55,091</v>
      </c>
      <c r="P8" s="49"/>
      <c r="S8" s="127" t="s">
        <v>96</v>
      </c>
      <c r="T8" s="127">
        <v>42757.66</v>
      </c>
      <c r="U8" s="127">
        <v>45382.84</v>
      </c>
      <c r="V8" s="127">
        <v>46241</v>
      </c>
      <c r="W8" s="127">
        <v>47470.9</v>
      </c>
      <c r="X8" s="127">
        <v>49339</v>
      </c>
      <c r="Y8" s="127">
        <v>49309.4</v>
      </c>
      <c r="Z8" s="127"/>
      <c r="AA8" s="127" t="str">
        <f>TEXT(Y8,"$###,###")</f>
        <v>$49,309</v>
      </c>
      <c r="AB8" s="127"/>
      <c r="AC8" s="127">
        <f t="shared" si="0"/>
        <v>-5.9993108899647485E-4</v>
      </c>
      <c r="AD8" s="127"/>
      <c r="AE8" s="127">
        <f t="shared" si="1"/>
        <v>0.15322962014291708</v>
      </c>
      <c r="AF8" s="127"/>
    </row>
    <row r="9" spans="1:32" x14ac:dyDescent="0.25">
      <c r="A9" s="53" t="s">
        <v>17</v>
      </c>
      <c r="B9" s="54"/>
      <c r="C9" s="55"/>
      <c r="D9" s="56">
        <f>'Table 13.6'!AC104</f>
        <v>70.815728459284188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53.722023561017231</v>
      </c>
      <c r="P9" s="57" t="s">
        <v>97</v>
      </c>
      <c r="S9" s="127" t="s">
        <v>9</v>
      </c>
      <c r="T9" s="127">
        <v>3041120741</v>
      </c>
      <c r="U9" s="127">
        <v>3335725427</v>
      </c>
      <c r="V9" s="127">
        <v>3581421204</v>
      </c>
      <c r="W9" s="127">
        <v>3726531760</v>
      </c>
      <c r="X9" s="127">
        <v>3838422901</v>
      </c>
      <c r="Y9" s="127">
        <v>3872164674</v>
      </c>
      <c r="Z9" s="127"/>
      <c r="AA9" s="127" t="str">
        <f>TEXT(Y9/1000000,"$#,###.0")&amp;" mil"</f>
        <v>$3,872.2 mil</v>
      </c>
      <c r="AB9" s="127"/>
      <c r="AC9" s="127">
        <f t="shared" si="0"/>
        <v>8.790530348078418E-3</v>
      </c>
      <c r="AD9" s="127"/>
      <c r="AE9" s="127">
        <f t="shared" si="1"/>
        <v>0.27326897015168528</v>
      </c>
      <c r="AF9" s="127"/>
    </row>
    <row r="10" spans="1:32" x14ac:dyDescent="0.25">
      <c r="A10" s="53" t="s">
        <v>20</v>
      </c>
      <c r="B10" s="54"/>
      <c r="C10" s="55"/>
      <c r="D10" s="56">
        <f>'Table 13.6'!AC105</f>
        <v>20.842209328327467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46.277976438982776</v>
      </c>
      <c r="P10" s="57" t="s">
        <v>97</v>
      </c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95.719809043219399</v>
      </c>
      <c r="P11" s="57" t="s">
        <v>97</v>
      </c>
      <c r="S11" s="127" t="s">
        <v>32</v>
      </c>
      <c r="T11" s="129">
        <v>77818</v>
      </c>
      <c r="U11" s="129">
        <v>83785</v>
      </c>
      <c r="V11" s="129">
        <v>84256</v>
      </c>
      <c r="W11" s="129">
        <v>84045</v>
      </c>
      <c r="X11" s="129">
        <v>80166</v>
      </c>
      <c r="Y11" s="129">
        <v>79465</v>
      </c>
      <c r="Z11" s="127"/>
      <c r="AA11" s="127"/>
      <c r="AB11" s="127"/>
      <c r="AC11" s="127"/>
      <c r="AD11" s="127"/>
      <c r="AE11" s="127"/>
      <c r="AF11" s="127"/>
    </row>
    <row r="12" spans="1:32" ht="28.5" customHeight="1" x14ac:dyDescent="0.25">
      <c r="A12" s="53" t="s">
        <v>22</v>
      </c>
      <c r="B12" s="55"/>
      <c r="C12" s="55"/>
      <c r="D12" s="56">
        <f>'Table 13.6'!AC108</f>
        <v>10.099214989348807</v>
      </c>
      <c r="E12" s="57" t="s">
        <v>97</v>
      </c>
      <c r="F12" s="37"/>
      <c r="G12" s="118" t="s">
        <v>99</v>
      </c>
      <c r="H12" s="119"/>
      <c r="I12" s="119"/>
      <c r="J12" s="119"/>
      <c r="K12" s="119"/>
      <c r="L12" s="119"/>
      <c r="M12" s="67"/>
      <c r="N12" s="55"/>
      <c r="O12" s="56">
        <f>AC125</f>
        <v>9.9871122324880659</v>
      </c>
      <c r="P12" s="57" t="s">
        <v>97</v>
      </c>
      <c r="S12" s="127" t="s">
        <v>33</v>
      </c>
      <c r="T12" s="129">
        <v>6447</v>
      </c>
      <c r="U12" s="129">
        <v>6279</v>
      </c>
      <c r="V12" s="129">
        <v>6085</v>
      </c>
      <c r="W12" s="129">
        <v>5828</v>
      </c>
      <c r="X12" s="129">
        <v>5568</v>
      </c>
      <c r="Y12" s="129">
        <v>5502</v>
      </c>
      <c r="Z12" s="127"/>
      <c r="AA12" s="127"/>
      <c r="AB12" s="127"/>
      <c r="AC12" s="127"/>
      <c r="AD12" s="127"/>
      <c r="AE12" s="127"/>
      <c r="AF12" s="127"/>
    </row>
    <row r="13" spans="1:32" ht="15" customHeight="1" x14ac:dyDescent="0.25">
      <c r="A13" s="53" t="s">
        <v>23</v>
      </c>
      <c r="B13" s="55"/>
      <c r="C13" s="55"/>
      <c r="D13" s="56">
        <f>'Table 13.6'!AC109</f>
        <v>13.159226523238434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13.6'!AA118</f>
        <v>38.9</v>
      </c>
      <c r="P13" s="57" t="s">
        <v>116</v>
      </c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</row>
    <row r="14" spans="1:32" ht="15" customHeight="1" x14ac:dyDescent="0.25">
      <c r="A14" s="53" t="s">
        <v>24</v>
      </c>
      <c r="B14" s="55"/>
      <c r="C14" s="55"/>
      <c r="D14" s="56">
        <f>'Table 13.6'!AC110</f>
        <v>25.667612131768802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20.07042892668494</v>
      </c>
      <c r="P14" s="57" t="s">
        <v>97</v>
      </c>
      <c r="S14" s="127" t="s">
        <v>34</v>
      </c>
      <c r="T14" s="127"/>
      <c r="U14" s="127"/>
      <c r="V14" s="127"/>
      <c r="W14" s="127"/>
      <c r="X14" s="127"/>
      <c r="Y14" s="127"/>
      <c r="Z14" s="127"/>
      <c r="AA14" s="127" t="s">
        <v>35</v>
      </c>
      <c r="AB14" s="127"/>
      <c r="AC14" s="127"/>
      <c r="AD14" s="127"/>
      <c r="AE14" s="127"/>
      <c r="AF14" s="127"/>
    </row>
    <row r="15" spans="1:32" ht="15" customHeight="1" thickBot="1" x14ac:dyDescent="0.3">
      <c r="A15" s="73" t="s">
        <v>25</v>
      </c>
      <c r="B15" s="74"/>
      <c r="C15" s="74"/>
      <c r="D15" s="75">
        <f>'Table 13.6'!AC111</f>
        <v>42.731884143255613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79.92957107331506</v>
      </c>
      <c r="P15" s="79" t="s">
        <v>97</v>
      </c>
      <c r="S15" s="127" t="s">
        <v>71</v>
      </c>
      <c r="T15" s="127"/>
      <c r="U15" s="127"/>
      <c r="V15" s="127"/>
      <c r="W15" s="127"/>
      <c r="X15" s="127"/>
      <c r="Y15" s="127">
        <v>1582</v>
      </c>
      <c r="Z15" s="127"/>
      <c r="AA15" s="130">
        <f t="shared" ref="AA15:AA34" si="2">IF(Y15="np",0,Y15/$Y$34)</f>
        <v>1.8618993256205349E-2</v>
      </c>
      <c r="AB15" s="127"/>
      <c r="AC15" s="127"/>
      <c r="AD15" s="127"/>
      <c r="AE15" s="127"/>
      <c r="AF15" s="127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7" t="s">
        <v>72</v>
      </c>
      <c r="T16" s="127"/>
      <c r="U16" s="127"/>
      <c r="V16" s="127"/>
      <c r="W16" s="127"/>
      <c r="X16" s="127"/>
      <c r="Y16" s="127">
        <v>741</v>
      </c>
      <c r="Z16" s="127"/>
      <c r="AA16" s="130">
        <f t="shared" si="2"/>
        <v>8.7210328715854393E-3</v>
      </c>
      <c r="AB16" s="127"/>
      <c r="AC16" s="127"/>
      <c r="AD16" s="127"/>
      <c r="AE16" s="127"/>
      <c r="AF16" s="127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7" t="s">
        <v>73</v>
      </c>
      <c r="T17" s="127"/>
      <c r="U17" s="127"/>
      <c r="V17" s="127"/>
      <c r="W17" s="127"/>
      <c r="X17" s="127"/>
      <c r="Y17" s="127">
        <v>2192</v>
      </c>
      <c r="Z17" s="127"/>
      <c r="AA17" s="130">
        <f t="shared" si="2"/>
        <v>2.579825108571563E-2</v>
      </c>
      <c r="AB17" s="127"/>
      <c r="AC17" s="127"/>
      <c r="AD17" s="127"/>
      <c r="AE17" s="127"/>
      <c r="AF17" s="127"/>
    </row>
    <row r="18" spans="1:32" x14ac:dyDescent="0.25">
      <c r="A18" s="83" t="str">
        <f>'Table 13.6'!$S$1&amp;" ("&amp;'Table 13.6'!$T$2&amp;" to "&amp;'Table 13.6'!$Y$2&amp;")"</f>
        <v>Darwin (2011-12 to 2016-17)</v>
      </c>
      <c r="B18" s="83"/>
      <c r="C18" s="83"/>
      <c r="D18" s="83"/>
      <c r="E18" s="83"/>
      <c r="F18" s="83"/>
      <c r="G18" s="83" t="str">
        <f>'Table 13.6'!$S$1&amp;" ("&amp;'Table 13.6'!$T$2&amp;" to "&amp;'Table 13.6'!$Y$2&amp;")"</f>
        <v>Darwin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7" t="s">
        <v>74</v>
      </c>
      <c r="T18" s="127"/>
      <c r="U18" s="127"/>
      <c r="V18" s="127"/>
      <c r="W18" s="127"/>
      <c r="X18" s="127"/>
      <c r="Y18" s="127">
        <v>809</v>
      </c>
      <c r="Z18" s="127"/>
      <c r="AA18" s="130">
        <f t="shared" si="2"/>
        <v>9.5213435804488798E-3</v>
      </c>
      <c r="AB18" s="127"/>
      <c r="AC18" s="127"/>
      <c r="AD18" s="127"/>
      <c r="AE18" s="127"/>
      <c r="AF18" s="127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75</v>
      </c>
      <c r="T19" s="127"/>
      <c r="U19" s="127"/>
      <c r="V19" s="127"/>
      <c r="W19" s="127"/>
      <c r="X19" s="127"/>
      <c r="Y19" s="127">
        <v>7498</v>
      </c>
      <c r="Z19" s="127"/>
      <c r="AA19" s="130">
        <f t="shared" si="2"/>
        <v>8.8246024927324723E-2</v>
      </c>
      <c r="AB19" s="127"/>
      <c r="AC19" s="127"/>
      <c r="AD19" s="127"/>
      <c r="AE19" s="127"/>
      <c r="AF19" s="127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76</v>
      </c>
      <c r="T20" s="127"/>
      <c r="U20" s="127"/>
      <c r="V20" s="127"/>
      <c r="W20" s="127"/>
      <c r="X20" s="127"/>
      <c r="Y20" s="127">
        <v>1990</v>
      </c>
      <c r="Z20" s="127"/>
      <c r="AA20" s="130">
        <f t="shared" si="2"/>
        <v>2.3420857509385998E-2</v>
      </c>
      <c r="AB20" s="127"/>
      <c r="AC20" s="127"/>
      <c r="AD20" s="127"/>
      <c r="AE20" s="127"/>
      <c r="AF20" s="127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77</v>
      </c>
      <c r="T21" s="127"/>
      <c r="U21" s="127"/>
      <c r="V21" s="127"/>
      <c r="W21" s="127"/>
      <c r="X21" s="127"/>
      <c r="Y21" s="127">
        <v>6235</v>
      </c>
      <c r="Z21" s="127"/>
      <c r="AA21" s="130">
        <f t="shared" si="2"/>
        <v>7.3381430437699346E-2</v>
      </c>
      <c r="AB21" s="127"/>
      <c r="AC21" s="127"/>
      <c r="AD21" s="127"/>
      <c r="AE21" s="127"/>
      <c r="AF21" s="127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78</v>
      </c>
      <c r="T22" s="127"/>
      <c r="U22" s="127"/>
      <c r="V22" s="127"/>
      <c r="W22" s="127"/>
      <c r="X22" s="127"/>
      <c r="Y22" s="127">
        <v>8737</v>
      </c>
      <c r="Z22" s="127"/>
      <c r="AA22" s="130">
        <f t="shared" si="2"/>
        <v>0.10282815681382183</v>
      </c>
      <c r="AB22" s="127"/>
      <c r="AC22" s="127"/>
      <c r="AD22" s="127"/>
      <c r="AE22" s="127"/>
      <c r="AF22" s="127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79</v>
      </c>
      <c r="T23" s="127"/>
      <c r="U23" s="127"/>
      <c r="V23" s="127"/>
      <c r="W23" s="127"/>
      <c r="X23" s="127"/>
      <c r="Y23" s="127">
        <v>2896</v>
      </c>
      <c r="Z23" s="127"/>
      <c r="AA23" s="130">
        <f t="shared" si="2"/>
        <v>3.4083820777478312E-2</v>
      </c>
      <c r="AB23" s="127"/>
      <c r="AC23" s="127"/>
      <c r="AD23" s="127"/>
      <c r="AE23" s="127"/>
      <c r="AF23" s="127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80</v>
      </c>
      <c r="T24" s="127"/>
      <c r="U24" s="127"/>
      <c r="V24" s="127"/>
      <c r="W24" s="127"/>
      <c r="X24" s="127"/>
      <c r="Y24" s="127">
        <v>627</v>
      </c>
      <c r="Z24" s="127"/>
      <c r="AA24" s="130">
        <f t="shared" si="2"/>
        <v>7.379335506726141E-3</v>
      </c>
      <c r="AB24" s="127"/>
      <c r="AC24" s="127"/>
      <c r="AD24" s="127"/>
      <c r="AE24" s="127"/>
      <c r="AF24" s="127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81</v>
      </c>
      <c r="T25" s="127"/>
      <c r="U25" s="127"/>
      <c r="V25" s="127"/>
      <c r="W25" s="127"/>
      <c r="X25" s="127"/>
      <c r="Y25" s="127">
        <v>1518</v>
      </c>
      <c r="Z25" s="127"/>
      <c r="AA25" s="130">
        <f t="shared" si="2"/>
        <v>1.7865759647863289E-2</v>
      </c>
      <c r="AB25" s="127"/>
      <c r="AC25" s="127"/>
      <c r="AD25" s="127"/>
      <c r="AE25" s="127"/>
      <c r="AF25" s="127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82</v>
      </c>
      <c r="T26" s="127"/>
      <c r="U26" s="127"/>
      <c r="V26" s="127"/>
      <c r="W26" s="127"/>
      <c r="X26" s="127"/>
      <c r="Y26" s="127">
        <v>1555</v>
      </c>
      <c r="Z26" s="127"/>
      <c r="AA26" s="130">
        <f t="shared" si="2"/>
        <v>1.8301222827686044E-2</v>
      </c>
      <c r="AB26" s="127"/>
      <c r="AC26" s="127"/>
      <c r="AD26" s="127"/>
      <c r="AE26" s="127"/>
      <c r="AF26" s="127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83</v>
      </c>
      <c r="T27" s="127"/>
      <c r="U27" s="127"/>
      <c r="V27" s="127"/>
      <c r="W27" s="127"/>
      <c r="X27" s="127"/>
      <c r="Y27" s="127">
        <v>5323</v>
      </c>
      <c r="Z27" s="127"/>
      <c r="AA27" s="130">
        <f t="shared" si="2"/>
        <v>6.264785151882496E-2</v>
      </c>
      <c r="AB27" s="127"/>
      <c r="AC27" s="127"/>
      <c r="AD27" s="127"/>
      <c r="AE27" s="127"/>
      <c r="AF27" s="127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84</v>
      </c>
      <c r="T28" s="127"/>
      <c r="U28" s="127"/>
      <c r="V28" s="127"/>
      <c r="W28" s="127"/>
      <c r="X28" s="127"/>
      <c r="Y28" s="127">
        <v>7298</v>
      </c>
      <c r="Z28" s="127"/>
      <c r="AA28" s="130">
        <f t="shared" si="2"/>
        <v>8.5892169901255783E-2</v>
      </c>
      <c r="AB28" s="127"/>
      <c r="AC28" s="127"/>
      <c r="AD28" s="127"/>
      <c r="AE28" s="127"/>
      <c r="AF28" s="127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85</v>
      </c>
      <c r="T29" s="127"/>
      <c r="U29" s="127"/>
      <c r="V29" s="127"/>
      <c r="W29" s="127"/>
      <c r="X29" s="127"/>
      <c r="Y29" s="127">
        <v>9344</v>
      </c>
      <c r="Z29" s="127"/>
      <c r="AA29" s="130">
        <f t="shared" si="2"/>
        <v>0.10997210681794109</v>
      </c>
      <c r="AB29" s="127"/>
      <c r="AC29" s="127"/>
      <c r="AD29" s="127"/>
      <c r="AE29" s="127"/>
      <c r="AF29" s="127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86</v>
      </c>
      <c r="T30" s="127"/>
      <c r="U30" s="127"/>
      <c r="V30" s="127"/>
      <c r="W30" s="127"/>
      <c r="X30" s="127"/>
      <c r="Y30" s="127">
        <v>7122</v>
      </c>
      <c r="Z30" s="127"/>
      <c r="AA30" s="130">
        <f t="shared" si="2"/>
        <v>8.3820777478315109E-2</v>
      </c>
      <c r="AB30" s="127"/>
      <c r="AC30" s="127"/>
      <c r="AD30" s="127"/>
      <c r="AE30" s="127"/>
      <c r="AF30" s="127"/>
    </row>
    <row r="31" spans="1:32" ht="15.75" customHeight="1" x14ac:dyDescent="0.25">
      <c r="A31" s="83" t="str">
        <f>"Distribution of employee jobs per industry "&amp;"("&amp;'Table 13.6'!Y2&amp;")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7" t="s">
        <v>87</v>
      </c>
      <c r="T31" s="127"/>
      <c r="U31" s="127"/>
      <c r="V31" s="127"/>
      <c r="W31" s="127"/>
      <c r="X31" s="127"/>
      <c r="Y31" s="127">
        <v>5949</v>
      </c>
      <c r="Z31" s="127"/>
      <c r="AA31" s="130">
        <f t="shared" si="2"/>
        <v>7.001541775042075E-2</v>
      </c>
      <c r="AB31" s="127"/>
      <c r="AC31" s="127"/>
      <c r="AD31" s="127"/>
      <c r="AE31" s="127"/>
      <c r="AF31" s="127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88</v>
      </c>
      <c r="T32" s="127"/>
      <c r="U32" s="127"/>
      <c r="V32" s="127"/>
      <c r="W32" s="127"/>
      <c r="X32" s="127"/>
      <c r="Y32" s="127">
        <v>3305</v>
      </c>
      <c r="Z32" s="127"/>
      <c r="AA32" s="130">
        <f t="shared" si="2"/>
        <v>3.8897454305789309E-2</v>
      </c>
      <c r="AB32" s="127"/>
      <c r="AC32" s="127"/>
      <c r="AD32" s="127"/>
      <c r="AE32" s="127"/>
      <c r="AF32" s="127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89</v>
      </c>
      <c r="T33" s="127"/>
      <c r="U33" s="127"/>
      <c r="V33" s="127"/>
      <c r="W33" s="127"/>
      <c r="X33" s="127"/>
      <c r="Y33" s="127">
        <v>2736</v>
      </c>
      <c r="Z33" s="127"/>
      <c r="AA33" s="130">
        <f t="shared" si="2"/>
        <v>3.2200736756623161E-2</v>
      </c>
      <c r="AB33" s="127"/>
      <c r="AC33" s="127"/>
      <c r="AD33" s="127"/>
      <c r="AE33" s="127"/>
      <c r="AF33" s="127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7" t="s">
        <v>90</v>
      </c>
      <c r="T34" s="127"/>
      <c r="U34" s="127"/>
      <c r="V34" s="127"/>
      <c r="W34" s="127"/>
      <c r="X34" s="127"/>
      <c r="Y34" s="127">
        <v>84967</v>
      </c>
      <c r="Z34" s="127"/>
      <c r="AA34" s="131">
        <f t="shared" si="2"/>
        <v>1</v>
      </c>
      <c r="AB34" s="127"/>
      <c r="AC34" s="127"/>
      <c r="AD34" s="127"/>
      <c r="AE34" s="127"/>
      <c r="AF34" s="127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7" t="s">
        <v>102</v>
      </c>
      <c r="T36" s="127"/>
      <c r="U36" s="127"/>
      <c r="V36" s="127"/>
      <c r="W36" s="127"/>
      <c r="X36" s="127"/>
      <c r="Y36" s="127"/>
      <c r="Z36" s="127"/>
      <c r="AA36" s="127" t="s">
        <v>27</v>
      </c>
      <c r="AB36" s="127"/>
      <c r="AC36" s="127" t="s">
        <v>28</v>
      </c>
      <c r="AD36" s="127"/>
      <c r="AE36" s="127" t="s">
        <v>29</v>
      </c>
      <c r="AF36" s="127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7" t="s">
        <v>12</v>
      </c>
      <c r="T37" s="127">
        <v>42375</v>
      </c>
      <c r="U37" s="127">
        <v>43188</v>
      </c>
      <c r="V37" s="127">
        <v>45030</v>
      </c>
      <c r="W37" s="127">
        <v>44558</v>
      </c>
      <c r="X37" s="127">
        <v>44549</v>
      </c>
      <c r="Y37" s="127">
        <v>44034</v>
      </c>
      <c r="Z37" s="127"/>
      <c r="AA37" s="127" t="str">
        <f>TEXT(Y37,"###,###")</f>
        <v>44,034</v>
      </c>
      <c r="AB37" s="127"/>
      <c r="AC37" s="127">
        <f>Y37/X37-1</f>
        <v>-1.1560304383936737E-2</v>
      </c>
      <c r="AD37" s="127"/>
      <c r="AE37" s="127">
        <f>Y37/T37-1</f>
        <v>3.9150442477876135E-2</v>
      </c>
      <c r="AF37" s="127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7" t="s">
        <v>13</v>
      </c>
      <c r="T38" s="127">
        <v>10444</v>
      </c>
      <c r="U38" s="127">
        <v>11759</v>
      </c>
      <c r="V38" s="127">
        <v>11516</v>
      </c>
      <c r="W38" s="127">
        <v>11760</v>
      </c>
      <c r="X38" s="127">
        <v>10779</v>
      </c>
      <c r="Y38" s="127">
        <v>11057</v>
      </c>
      <c r="Z38" s="127"/>
      <c r="AA38" s="127" t="str">
        <f>TEXT(Y38,"###,###")</f>
        <v>11,057</v>
      </c>
      <c r="AB38" s="127"/>
      <c r="AC38" s="127">
        <f>Y38/X38-1</f>
        <v>2.5790889692921315E-2</v>
      </c>
      <c r="AD38" s="127"/>
      <c r="AE38" s="127">
        <f>Y38/T38-1</f>
        <v>5.8693986978169299E-2</v>
      </c>
      <c r="AF38" s="127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7" t="s">
        <v>14</v>
      </c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7" t="s">
        <v>36</v>
      </c>
      <c r="T40" s="127">
        <v>52819</v>
      </c>
      <c r="U40" s="127">
        <v>54947</v>
      </c>
      <c r="V40" s="127">
        <v>56546</v>
      </c>
      <c r="W40" s="127">
        <v>56318</v>
      </c>
      <c r="X40" s="127">
        <v>55328</v>
      </c>
      <c r="Y40" s="127">
        <v>55091</v>
      </c>
      <c r="Z40" s="127"/>
      <c r="AA40" s="127"/>
      <c r="AB40" s="127"/>
      <c r="AC40" s="127" t="s">
        <v>35</v>
      </c>
      <c r="AD40" s="127"/>
      <c r="AE40" s="127" t="s">
        <v>27</v>
      </c>
      <c r="AF40" s="127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7"/>
      <c r="T41" s="127"/>
      <c r="U41" s="127"/>
      <c r="V41" s="127"/>
      <c r="W41" s="127"/>
      <c r="X41" s="127"/>
      <c r="Y41" s="127"/>
      <c r="Z41" s="127"/>
      <c r="AA41" s="127" t="s">
        <v>127</v>
      </c>
      <c r="AB41" s="127"/>
      <c r="AC41" s="127">
        <f>Y37/($Y$37+$Y$38)*100</f>
        <v>79.92957107331506</v>
      </c>
      <c r="AD41" s="127"/>
      <c r="AE41" s="127"/>
      <c r="AF41" s="127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7" t="s">
        <v>37</v>
      </c>
      <c r="T42" s="127"/>
      <c r="U42" s="127"/>
      <c r="V42" s="127"/>
      <c r="W42" s="127"/>
      <c r="X42" s="127"/>
      <c r="Y42" s="127"/>
      <c r="Z42" s="127"/>
      <c r="AA42" s="127" t="s">
        <v>128</v>
      </c>
      <c r="AB42" s="127"/>
      <c r="AC42" s="127">
        <f>Y38/($Y$37+$Y$38)*100</f>
        <v>20.07042892668494</v>
      </c>
      <c r="AD42" s="127"/>
      <c r="AE42" s="127"/>
      <c r="AF42" s="127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7" t="s">
        <v>38</v>
      </c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39</v>
      </c>
      <c r="T44" s="127"/>
      <c r="U44" s="127">
        <v>0</v>
      </c>
      <c r="V44" s="127">
        <v>0</v>
      </c>
      <c r="W44" s="127">
        <v>0</v>
      </c>
      <c r="X44" s="129">
        <v>61</v>
      </c>
      <c r="Y44" s="129">
        <v>61</v>
      </c>
      <c r="Z44" s="127"/>
      <c r="AA44" s="127"/>
      <c r="AB44" s="127"/>
      <c r="AC44" s="127"/>
      <c r="AD44" s="127"/>
      <c r="AE44" s="127"/>
      <c r="AF44" s="127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40</v>
      </c>
      <c r="T45" s="127"/>
      <c r="U45" s="127">
        <v>0</v>
      </c>
      <c r="V45" s="127">
        <v>0</v>
      </c>
      <c r="W45" s="127">
        <v>0</v>
      </c>
      <c r="X45" s="129">
        <v>667</v>
      </c>
      <c r="Y45" s="129">
        <v>651</v>
      </c>
      <c r="Z45" s="127"/>
      <c r="AA45" s="127"/>
      <c r="AB45" s="127"/>
      <c r="AC45" s="127"/>
      <c r="AD45" s="127"/>
      <c r="AE45" s="127"/>
      <c r="AF45" s="127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41</v>
      </c>
      <c r="T46" s="127"/>
      <c r="U46" s="127">
        <v>0</v>
      </c>
      <c r="V46" s="127">
        <v>0</v>
      </c>
      <c r="W46" s="127">
        <v>0</v>
      </c>
      <c r="X46" s="129">
        <v>2215</v>
      </c>
      <c r="Y46" s="129">
        <v>2129</v>
      </c>
      <c r="Z46" s="127"/>
      <c r="AA46" s="127"/>
      <c r="AB46" s="127"/>
      <c r="AC46" s="127"/>
      <c r="AD46" s="127"/>
      <c r="AE46" s="127"/>
      <c r="AF46" s="127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42</v>
      </c>
      <c r="T47" s="127"/>
      <c r="U47" s="127">
        <v>0</v>
      </c>
      <c r="V47" s="127">
        <v>0</v>
      </c>
      <c r="W47" s="127">
        <v>0</v>
      </c>
      <c r="X47" s="129">
        <v>4967</v>
      </c>
      <c r="Y47" s="129">
        <v>4452</v>
      </c>
      <c r="Z47" s="127"/>
      <c r="AA47" s="127"/>
      <c r="AB47" s="127"/>
      <c r="AC47" s="127"/>
      <c r="AD47" s="127"/>
      <c r="AE47" s="127"/>
      <c r="AF47" s="127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7" t="s">
        <v>43</v>
      </c>
      <c r="T48" s="127"/>
      <c r="U48" s="127">
        <v>0</v>
      </c>
      <c r="V48" s="127">
        <v>0</v>
      </c>
      <c r="W48" s="127">
        <v>0</v>
      </c>
      <c r="X48" s="129">
        <v>8580</v>
      </c>
      <c r="Y48" s="129">
        <v>7785</v>
      </c>
      <c r="Z48" s="127"/>
      <c r="AA48" s="127"/>
      <c r="AB48" s="127"/>
      <c r="AC48" s="127"/>
      <c r="AD48" s="127"/>
      <c r="AE48" s="127"/>
      <c r="AF48" s="127"/>
    </row>
    <row r="49" spans="1:32" ht="15" customHeight="1" x14ac:dyDescent="0.25">
      <c r="A49" s="90" t="str">
        <f>"Number of jobs by age and sex of job holders in "&amp;'Table 13.6'!S1&amp;" ("&amp;'Table 13.6'!Y2&amp;") *"</f>
        <v>Number of jobs by age and sex of job holders in Darwin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7" t="s">
        <v>44</v>
      </c>
      <c r="T49" s="127"/>
      <c r="U49" s="127">
        <v>0</v>
      </c>
      <c r="V49" s="127">
        <v>0</v>
      </c>
      <c r="W49" s="127">
        <v>0</v>
      </c>
      <c r="X49" s="129">
        <v>6966</v>
      </c>
      <c r="Y49" s="129">
        <v>6904</v>
      </c>
      <c r="Z49" s="127"/>
      <c r="AA49" s="127"/>
      <c r="AB49" s="127"/>
      <c r="AC49" s="127"/>
      <c r="AD49" s="127"/>
      <c r="AE49" s="127"/>
      <c r="AF49" s="127"/>
    </row>
    <row r="50" spans="1:32" ht="15" customHeight="1" x14ac:dyDescent="0.25">
      <c r="A50" s="5"/>
      <c r="S50" s="127" t="s">
        <v>45</v>
      </c>
      <c r="T50" s="127"/>
      <c r="U50" s="127">
        <v>0</v>
      </c>
      <c r="V50" s="127">
        <v>0</v>
      </c>
      <c r="W50" s="127">
        <v>0</v>
      </c>
      <c r="X50" s="129">
        <v>5029</v>
      </c>
      <c r="Y50" s="129">
        <v>5051</v>
      </c>
      <c r="Z50" s="127"/>
      <c r="AA50" s="127"/>
      <c r="AB50" s="127"/>
      <c r="AC50" s="127"/>
      <c r="AD50" s="127"/>
      <c r="AE50" s="127"/>
      <c r="AF50" s="127"/>
    </row>
    <row r="51" spans="1:32" ht="15" customHeight="1" x14ac:dyDescent="0.25">
      <c r="S51" s="127" t="s">
        <v>46</v>
      </c>
      <c r="T51" s="127"/>
      <c r="U51" s="127">
        <v>0</v>
      </c>
      <c r="V51" s="127">
        <v>0</v>
      </c>
      <c r="W51" s="127">
        <v>0</v>
      </c>
      <c r="X51" s="129">
        <v>4124</v>
      </c>
      <c r="Y51" s="129">
        <v>4293</v>
      </c>
      <c r="Z51" s="127"/>
      <c r="AA51" s="127"/>
      <c r="AB51" s="127"/>
      <c r="AC51" s="127"/>
      <c r="AD51" s="127"/>
      <c r="AE51" s="127"/>
      <c r="AF51" s="127"/>
    </row>
    <row r="52" spans="1:32" ht="15" customHeight="1" x14ac:dyDescent="0.25">
      <c r="A52" s="3"/>
      <c r="B52" s="3"/>
      <c r="C52" s="3"/>
      <c r="D52" s="4"/>
      <c r="E52" s="8"/>
      <c r="S52" s="127" t="s">
        <v>47</v>
      </c>
      <c r="T52" s="127"/>
      <c r="U52" s="127">
        <v>0</v>
      </c>
      <c r="V52" s="127">
        <v>0</v>
      </c>
      <c r="W52" s="127">
        <v>0</v>
      </c>
      <c r="X52" s="129">
        <v>3782</v>
      </c>
      <c r="Y52" s="129">
        <v>3779</v>
      </c>
      <c r="Z52" s="127"/>
      <c r="AA52" s="127"/>
      <c r="AB52" s="127"/>
      <c r="AC52" s="127"/>
      <c r="AD52" s="127"/>
      <c r="AE52" s="127"/>
      <c r="AF52" s="127"/>
    </row>
    <row r="53" spans="1:32" ht="15" customHeight="1" x14ac:dyDescent="0.25">
      <c r="A53" s="3"/>
      <c r="B53" s="3"/>
      <c r="C53" s="3"/>
      <c r="D53" s="4"/>
      <c r="E53" s="8"/>
      <c r="S53" s="127" t="s">
        <v>48</v>
      </c>
      <c r="T53" s="127"/>
      <c r="U53" s="127">
        <v>0</v>
      </c>
      <c r="V53" s="127">
        <v>0</v>
      </c>
      <c r="W53" s="127">
        <v>0</v>
      </c>
      <c r="X53" s="129">
        <v>3289</v>
      </c>
      <c r="Y53" s="129">
        <v>3363</v>
      </c>
      <c r="Z53" s="127"/>
      <c r="AA53" s="127"/>
      <c r="AB53" s="127"/>
      <c r="AC53" s="127"/>
      <c r="AD53" s="127"/>
      <c r="AE53" s="127"/>
      <c r="AF53" s="127"/>
    </row>
    <row r="54" spans="1:32" ht="15" customHeight="1" x14ac:dyDescent="0.25">
      <c r="A54" s="3"/>
      <c r="B54" s="3"/>
      <c r="C54" s="3"/>
      <c r="D54" s="4"/>
      <c r="E54" s="8"/>
      <c r="S54" s="127" t="s">
        <v>49</v>
      </c>
      <c r="T54" s="127"/>
      <c r="U54" s="127">
        <v>0</v>
      </c>
      <c r="V54" s="127">
        <v>0</v>
      </c>
      <c r="W54" s="127">
        <v>0</v>
      </c>
      <c r="X54" s="129">
        <v>2752</v>
      </c>
      <c r="Y54" s="129">
        <v>2924</v>
      </c>
      <c r="Z54" s="127"/>
      <c r="AA54" s="127"/>
      <c r="AB54" s="127"/>
      <c r="AC54" s="127"/>
      <c r="AD54" s="127"/>
      <c r="AE54" s="127"/>
      <c r="AF54" s="127"/>
    </row>
    <row r="55" spans="1:32" ht="15" customHeight="1" x14ac:dyDescent="0.25">
      <c r="A55" s="1"/>
      <c r="B55" s="1"/>
      <c r="C55" s="1"/>
      <c r="D55" s="1"/>
      <c r="E55" s="1"/>
      <c r="S55" s="127" t="s">
        <v>50</v>
      </c>
      <c r="T55" s="127"/>
      <c r="U55" s="127">
        <v>0</v>
      </c>
      <c r="V55" s="127">
        <v>0</v>
      </c>
      <c r="W55" s="127">
        <v>0</v>
      </c>
      <c r="X55" s="129">
        <v>1984</v>
      </c>
      <c r="Y55" s="129">
        <v>2013</v>
      </c>
      <c r="Z55" s="127"/>
      <c r="AA55" s="127"/>
      <c r="AB55" s="127"/>
      <c r="AC55" s="127"/>
      <c r="AD55" s="127"/>
      <c r="AE55" s="127"/>
      <c r="AF55" s="127"/>
    </row>
    <row r="56" spans="1:32" ht="15" customHeight="1" x14ac:dyDescent="0.25">
      <c r="A56" s="9"/>
      <c r="B56" s="3"/>
      <c r="C56" s="3"/>
      <c r="D56" s="3"/>
      <c r="E56" s="3"/>
      <c r="S56" s="127" t="s">
        <v>51</v>
      </c>
      <c r="T56" s="127"/>
      <c r="U56" s="127">
        <v>0</v>
      </c>
      <c r="V56" s="127">
        <v>0</v>
      </c>
      <c r="W56" s="127">
        <v>0</v>
      </c>
      <c r="X56" s="129">
        <v>1083</v>
      </c>
      <c r="Y56" s="129">
        <v>1047</v>
      </c>
      <c r="Z56" s="127"/>
      <c r="AA56" s="127"/>
      <c r="AB56" s="127"/>
      <c r="AC56" s="127"/>
      <c r="AD56" s="127"/>
      <c r="AE56" s="127"/>
      <c r="AF56" s="127"/>
    </row>
    <row r="57" spans="1:32" ht="15" customHeight="1" x14ac:dyDescent="0.25">
      <c r="A57" s="3"/>
      <c r="B57" s="3"/>
      <c r="C57" s="3"/>
      <c r="D57" s="3"/>
      <c r="E57" s="3"/>
      <c r="S57" s="127" t="s">
        <v>52</v>
      </c>
      <c r="T57" s="127"/>
      <c r="U57" s="127">
        <v>0</v>
      </c>
      <c r="V57" s="127">
        <v>0</v>
      </c>
      <c r="W57" s="127">
        <v>0</v>
      </c>
      <c r="X57" s="129">
        <v>360</v>
      </c>
      <c r="Y57" s="129">
        <v>421</v>
      </c>
      <c r="Z57" s="127"/>
      <c r="AA57" s="127"/>
      <c r="AB57" s="127"/>
      <c r="AC57" s="127"/>
      <c r="AD57" s="127"/>
      <c r="AE57" s="127"/>
      <c r="AF57" s="127"/>
    </row>
    <row r="58" spans="1:32" ht="15" customHeight="1" x14ac:dyDescent="0.25">
      <c r="A58" s="3"/>
      <c r="B58" s="3"/>
      <c r="C58" s="3"/>
      <c r="D58" s="10"/>
      <c r="E58" s="8"/>
      <c r="S58" s="127" t="s">
        <v>53</v>
      </c>
      <c r="T58" s="127"/>
      <c r="U58" s="127">
        <v>0</v>
      </c>
      <c r="V58" s="127">
        <v>0</v>
      </c>
      <c r="W58" s="127">
        <v>0</v>
      </c>
      <c r="X58" s="129">
        <v>90</v>
      </c>
      <c r="Y58" s="129">
        <v>95</v>
      </c>
      <c r="Z58" s="127"/>
      <c r="AA58" s="127"/>
      <c r="AB58" s="127"/>
      <c r="AC58" s="127"/>
      <c r="AD58" s="127"/>
      <c r="AE58" s="127"/>
      <c r="AF58" s="127"/>
    </row>
    <row r="59" spans="1:32" ht="15" customHeight="1" x14ac:dyDescent="0.25">
      <c r="A59" s="3"/>
      <c r="B59" s="3"/>
      <c r="C59" s="3"/>
      <c r="D59" s="10"/>
      <c r="E59" s="8"/>
      <c r="S59" s="127" t="s">
        <v>54</v>
      </c>
      <c r="T59" s="127"/>
      <c r="U59" s="127">
        <v>0</v>
      </c>
      <c r="V59" s="127">
        <v>0</v>
      </c>
      <c r="W59" s="127">
        <v>0</v>
      </c>
      <c r="X59" s="129">
        <v>27</v>
      </c>
      <c r="Y59" s="129">
        <v>32</v>
      </c>
      <c r="Z59" s="127"/>
      <c r="AA59" s="127"/>
      <c r="AB59" s="127"/>
      <c r="AC59" s="127"/>
      <c r="AD59" s="127"/>
      <c r="AE59" s="127"/>
      <c r="AF59" s="127"/>
    </row>
    <row r="60" spans="1:32" ht="15" customHeight="1" x14ac:dyDescent="0.25">
      <c r="A60" s="3"/>
      <c r="B60" s="3"/>
      <c r="C60" s="3"/>
      <c r="D60" s="10"/>
      <c r="E60" s="8"/>
      <c r="S60" s="127" t="s">
        <v>55</v>
      </c>
      <c r="T60" s="127"/>
      <c r="U60" s="127">
        <v>0</v>
      </c>
      <c r="V60" s="127">
        <v>0</v>
      </c>
      <c r="W60" s="127">
        <v>0</v>
      </c>
      <c r="X60" s="129">
        <v>17</v>
      </c>
      <c r="Y60" s="129">
        <v>13</v>
      </c>
      <c r="Z60" s="127"/>
      <c r="AA60" s="127"/>
      <c r="AB60" s="127"/>
      <c r="AC60" s="127"/>
      <c r="AD60" s="127"/>
      <c r="AE60" s="127"/>
      <c r="AF60" s="127"/>
    </row>
    <row r="61" spans="1:32" ht="15" customHeight="1" x14ac:dyDescent="0.25">
      <c r="S61" s="127" t="s">
        <v>56</v>
      </c>
      <c r="T61" s="127"/>
      <c r="U61" s="127">
        <v>0</v>
      </c>
      <c r="V61" s="127">
        <v>0</v>
      </c>
      <c r="W61" s="127">
        <v>0</v>
      </c>
      <c r="X61" s="129">
        <v>45987</v>
      </c>
      <c r="Y61" s="129">
        <v>45015</v>
      </c>
      <c r="Z61" s="127"/>
      <c r="AA61" s="127"/>
      <c r="AB61" s="127"/>
      <c r="AC61" s="127"/>
      <c r="AD61" s="127"/>
      <c r="AE61" s="127"/>
      <c r="AF61" s="127"/>
    </row>
    <row r="62" spans="1:32" x14ac:dyDescent="0.25">
      <c r="S62" s="127" t="s">
        <v>57</v>
      </c>
      <c r="T62" s="127"/>
      <c r="U62" s="127"/>
      <c r="V62" s="127"/>
      <c r="W62" s="127"/>
      <c r="X62" s="129"/>
      <c r="Y62" s="129"/>
      <c r="Z62" s="127"/>
      <c r="AA62" s="127"/>
      <c r="AB62" s="127"/>
      <c r="AC62" s="127"/>
      <c r="AD62" s="127"/>
      <c r="AE62" s="127"/>
      <c r="AF62" s="127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7" t="s">
        <v>39</v>
      </c>
      <c r="T63" s="127"/>
      <c r="U63" s="127">
        <v>0</v>
      </c>
      <c r="V63" s="127">
        <v>0</v>
      </c>
      <c r="W63" s="127">
        <v>0</v>
      </c>
      <c r="X63" s="129">
        <v>79</v>
      </c>
      <c r="Y63" s="129">
        <v>71</v>
      </c>
      <c r="Z63" s="127"/>
      <c r="AA63" s="127"/>
      <c r="AB63" s="127"/>
      <c r="AC63" s="127"/>
      <c r="AD63" s="127"/>
      <c r="AE63" s="127"/>
      <c r="AF63" s="127"/>
    </row>
    <row r="64" spans="1:32" ht="15.75" customHeight="1" x14ac:dyDescent="0.25">
      <c r="A64" s="90" t="str">
        <f>"Number of employed persons per occupation of main job by sex in "&amp;'Table 13.6'!S1&amp;" ("&amp;'Table 13.6'!Y2&amp;") *"</f>
        <v>Number of employed persons per occupation of main job by sex in Darwin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7" t="s">
        <v>40</v>
      </c>
      <c r="T64" s="127"/>
      <c r="U64" s="127">
        <v>0</v>
      </c>
      <c r="V64" s="127">
        <v>0</v>
      </c>
      <c r="W64" s="127">
        <v>0</v>
      </c>
      <c r="X64" s="129">
        <v>801</v>
      </c>
      <c r="Y64" s="129">
        <v>774</v>
      </c>
      <c r="Z64" s="127"/>
      <c r="AA64" s="127"/>
      <c r="AB64" s="127"/>
      <c r="AC64" s="127"/>
      <c r="AD64" s="127"/>
      <c r="AE64" s="127"/>
      <c r="AF64" s="127"/>
    </row>
    <row r="65" spans="19:32" x14ac:dyDescent="0.25">
      <c r="S65" s="127" t="s">
        <v>41</v>
      </c>
      <c r="T65" s="127"/>
      <c r="U65" s="127">
        <v>0</v>
      </c>
      <c r="V65" s="127">
        <v>0</v>
      </c>
      <c r="W65" s="127">
        <v>0</v>
      </c>
      <c r="X65" s="129">
        <v>2136</v>
      </c>
      <c r="Y65" s="129">
        <v>2007</v>
      </c>
      <c r="Z65" s="127"/>
      <c r="AA65" s="127"/>
      <c r="AB65" s="127"/>
      <c r="AC65" s="127"/>
      <c r="AD65" s="127"/>
      <c r="AE65" s="127"/>
      <c r="AF65" s="127"/>
    </row>
    <row r="66" spans="19:32" x14ac:dyDescent="0.25">
      <c r="S66" s="127" t="s">
        <v>42</v>
      </c>
      <c r="T66" s="127"/>
      <c r="U66" s="127">
        <v>0</v>
      </c>
      <c r="V66" s="127">
        <v>0</v>
      </c>
      <c r="W66" s="127">
        <v>0</v>
      </c>
      <c r="X66" s="129">
        <v>4430</v>
      </c>
      <c r="Y66" s="129">
        <v>4424</v>
      </c>
      <c r="Z66" s="127"/>
      <c r="AA66" s="127"/>
      <c r="AB66" s="127"/>
      <c r="AC66" s="127"/>
      <c r="AD66" s="127"/>
      <c r="AE66" s="127"/>
      <c r="AF66" s="127"/>
    </row>
    <row r="67" spans="19:32" x14ac:dyDescent="0.25">
      <c r="S67" s="127" t="s">
        <v>43</v>
      </c>
      <c r="T67" s="127"/>
      <c r="U67" s="127">
        <v>0</v>
      </c>
      <c r="V67" s="127">
        <v>0</v>
      </c>
      <c r="W67" s="127">
        <v>0</v>
      </c>
      <c r="X67" s="129">
        <v>7537</v>
      </c>
      <c r="Y67" s="129">
        <v>7379</v>
      </c>
      <c r="Z67" s="127"/>
      <c r="AA67" s="127"/>
      <c r="AB67" s="127"/>
      <c r="AC67" s="127"/>
      <c r="AD67" s="127"/>
      <c r="AE67" s="127"/>
      <c r="AF67" s="127"/>
    </row>
    <row r="68" spans="19:32" x14ac:dyDescent="0.25">
      <c r="S68" s="127" t="s">
        <v>44</v>
      </c>
      <c r="T68" s="127"/>
      <c r="U68" s="127">
        <v>0</v>
      </c>
      <c r="V68" s="127">
        <v>0</v>
      </c>
      <c r="W68" s="127">
        <v>0</v>
      </c>
      <c r="X68" s="129">
        <v>5707</v>
      </c>
      <c r="Y68" s="129">
        <v>5825</v>
      </c>
      <c r="Z68" s="127"/>
      <c r="AA68" s="127"/>
      <c r="AB68" s="127"/>
      <c r="AC68" s="127"/>
      <c r="AD68" s="127"/>
      <c r="AE68" s="127"/>
      <c r="AF68" s="127"/>
    </row>
    <row r="69" spans="19:32" x14ac:dyDescent="0.25">
      <c r="S69" s="127" t="s">
        <v>45</v>
      </c>
      <c r="T69" s="127"/>
      <c r="U69" s="127">
        <v>0</v>
      </c>
      <c r="V69" s="127">
        <v>0</v>
      </c>
      <c r="W69" s="127">
        <v>0</v>
      </c>
      <c r="X69" s="129">
        <v>4110</v>
      </c>
      <c r="Y69" s="129">
        <v>4233</v>
      </c>
      <c r="Z69" s="127"/>
      <c r="AA69" s="127"/>
      <c r="AB69" s="127"/>
      <c r="AC69" s="127"/>
      <c r="AD69" s="127"/>
      <c r="AE69" s="127"/>
      <c r="AF69" s="127"/>
    </row>
    <row r="70" spans="19:32" x14ac:dyDescent="0.25">
      <c r="S70" s="127" t="s">
        <v>46</v>
      </c>
      <c r="T70" s="127"/>
      <c r="U70" s="127">
        <v>0</v>
      </c>
      <c r="V70" s="127">
        <v>0</v>
      </c>
      <c r="W70" s="127">
        <v>0</v>
      </c>
      <c r="X70" s="129">
        <v>3541</v>
      </c>
      <c r="Y70" s="129">
        <v>3491</v>
      </c>
      <c r="Z70" s="127"/>
      <c r="AA70" s="127"/>
      <c r="AB70" s="127"/>
      <c r="AC70" s="127"/>
      <c r="AD70" s="127"/>
      <c r="AE70" s="127"/>
      <c r="AF70" s="127"/>
    </row>
    <row r="71" spans="19:32" x14ac:dyDescent="0.25">
      <c r="S71" s="127" t="s">
        <v>47</v>
      </c>
      <c r="T71" s="127"/>
      <c r="U71" s="127">
        <v>0</v>
      </c>
      <c r="V71" s="127">
        <v>0</v>
      </c>
      <c r="W71" s="127">
        <v>0</v>
      </c>
      <c r="X71" s="129">
        <v>3364</v>
      </c>
      <c r="Y71" s="129">
        <v>3399</v>
      </c>
      <c r="Z71" s="127"/>
      <c r="AA71" s="127"/>
      <c r="AB71" s="127"/>
      <c r="AC71" s="127"/>
      <c r="AD71" s="127"/>
      <c r="AE71" s="127"/>
      <c r="AF71" s="127"/>
    </row>
    <row r="72" spans="19:32" x14ac:dyDescent="0.25">
      <c r="S72" s="127" t="s">
        <v>48</v>
      </c>
      <c r="T72" s="127"/>
      <c r="U72" s="127">
        <v>0</v>
      </c>
      <c r="V72" s="127">
        <v>0</v>
      </c>
      <c r="W72" s="127">
        <v>0</v>
      </c>
      <c r="X72" s="129">
        <v>3067</v>
      </c>
      <c r="Y72" s="129">
        <v>3080</v>
      </c>
      <c r="Z72" s="127"/>
      <c r="AA72" s="127"/>
      <c r="AB72" s="127"/>
      <c r="AC72" s="127"/>
      <c r="AD72" s="127"/>
      <c r="AE72" s="127"/>
      <c r="AF72" s="127"/>
    </row>
    <row r="73" spans="19:32" x14ac:dyDescent="0.25">
      <c r="S73" s="127" t="s">
        <v>49</v>
      </c>
      <c r="T73" s="127"/>
      <c r="U73" s="127">
        <v>0</v>
      </c>
      <c r="V73" s="127">
        <v>0</v>
      </c>
      <c r="W73" s="127">
        <v>0</v>
      </c>
      <c r="X73" s="129">
        <v>2421</v>
      </c>
      <c r="Y73" s="129">
        <v>2495</v>
      </c>
      <c r="Z73" s="127"/>
      <c r="AA73" s="127"/>
      <c r="AB73" s="127"/>
      <c r="AC73" s="127"/>
      <c r="AD73" s="127"/>
      <c r="AE73" s="127"/>
      <c r="AF73" s="127"/>
    </row>
    <row r="74" spans="19:32" x14ac:dyDescent="0.25">
      <c r="S74" s="127" t="s">
        <v>50</v>
      </c>
      <c r="T74" s="127"/>
      <c r="U74" s="127">
        <v>0</v>
      </c>
      <c r="V74" s="127">
        <v>0</v>
      </c>
      <c r="W74" s="127">
        <v>0</v>
      </c>
      <c r="X74" s="129">
        <v>1522</v>
      </c>
      <c r="Y74" s="129">
        <v>1633</v>
      </c>
      <c r="Z74" s="127"/>
      <c r="AA74" s="127"/>
      <c r="AB74" s="127"/>
      <c r="AC74" s="127"/>
      <c r="AD74" s="127"/>
      <c r="AE74" s="127"/>
      <c r="AF74" s="127"/>
    </row>
    <row r="75" spans="19:32" x14ac:dyDescent="0.25">
      <c r="S75" s="127" t="s">
        <v>51</v>
      </c>
      <c r="T75" s="127"/>
      <c r="U75" s="127">
        <v>0</v>
      </c>
      <c r="V75" s="127">
        <v>0</v>
      </c>
      <c r="W75" s="127">
        <v>0</v>
      </c>
      <c r="X75" s="129">
        <v>726</v>
      </c>
      <c r="Y75" s="129">
        <v>777</v>
      </c>
      <c r="Z75" s="127"/>
      <c r="AA75" s="127"/>
      <c r="AB75" s="127"/>
      <c r="AC75" s="127"/>
      <c r="AD75" s="127"/>
      <c r="AE75" s="127"/>
      <c r="AF75" s="127"/>
    </row>
    <row r="76" spans="19:32" x14ac:dyDescent="0.25">
      <c r="S76" s="127" t="s">
        <v>52</v>
      </c>
      <c r="T76" s="127"/>
      <c r="U76" s="127">
        <v>0</v>
      </c>
      <c r="V76" s="127">
        <v>0</v>
      </c>
      <c r="W76" s="127">
        <v>0</v>
      </c>
      <c r="X76" s="129">
        <v>212</v>
      </c>
      <c r="Y76" s="129">
        <v>271</v>
      </c>
      <c r="Z76" s="127"/>
      <c r="AA76" s="127"/>
      <c r="AB76" s="127"/>
      <c r="AC76" s="127"/>
      <c r="AD76" s="127"/>
      <c r="AE76" s="127"/>
      <c r="AF76" s="127"/>
    </row>
    <row r="77" spans="19:32" x14ac:dyDescent="0.25">
      <c r="S77" s="127" t="s">
        <v>53</v>
      </c>
      <c r="T77" s="127"/>
      <c r="U77" s="127">
        <v>0</v>
      </c>
      <c r="V77" s="127">
        <v>0</v>
      </c>
      <c r="W77" s="127">
        <v>0</v>
      </c>
      <c r="X77" s="129">
        <v>59</v>
      </c>
      <c r="Y77" s="129">
        <v>59</v>
      </c>
      <c r="Z77" s="127"/>
      <c r="AA77" s="127"/>
      <c r="AB77" s="127"/>
      <c r="AC77" s="127"/>
      <c r="AD77" s="127"/>
      <c r="AE77" s="127"/>
      <c r="AF77" s="127"/>
    </row>
    <row r="78" spans="19:32" x14ac:dyDescent="0.25">
      <c r="S78" s="127" t="s">
        <v>54</v>
      </c>
      <c r="T78" s="127"/>
      <c r="U78" s="127">
        <v>0</v>
      </c>
      <c r="V78" s="127">
        <v>0</v>
      </c>
      <c r="W78" s="127">
        <v>0</v>
      </c>
      <c r="X78" s="129">
        <v>11</v>
      </c>
      <c r="Y78" s="129">
        <v>15</v>
      </c>
      <c r="Z78" s="127"/>
      <c r="AA78" s="127"/>
      <c r="AB78" s="127"/>
      <c r="AC78" s="127"/>
      <c r="AD78" s="127"/>
      <c r="AE78" s="127"/>
      <c r="AF78" s="127"/>
    </row>
    <row r="79" spans="19:32" x14ac:dyDescent="0.25">
      <c r="S79" s="127" t="s">
        <v>55</v>
      </c>
      <c r="T79" s="127"/>
      <c r="U79" s="127">
        <v>0</v>
      </c>
      <c r="V79" s="127">
        <v>0</v>
      </c>
      <c r="W79" s="127">
        <v>0</v>
      </c>
      <c r="X79" s="129">
        <v>14</v>
      </c>
      <c r="Y79" s="129">
        <v>19</v>
      </c>
      <c r="Z79" s="127"/>
      <c r="AA79" s="127"/>
      <c r="AB79" s="127"/>
      <c r="AC79" s="127"/>
      <c r="AD79" s="127"/>
      <c r="AE79" s="127"/>
      <c r="AF79" s="127"/>
    </row>
    <row r="80" spans="19:32" x14ac:dyDescent="0.25">
      <c r="S80" s="127" t="s">
        <v>56</v>
      </c>
      <c r="T80" s="127"/>
      <c r="U80" s="127">
        <v>0</v>
      </c>
      <c r="V80" s="127">
        <v>0</v>
      </c>
      <c r="W80" s="127">
        <v>0</v>
      </c>
      <c r="X80" s="129">
        <v>39747</v>
      </c>
      <c r="Y80" s="129">
        <v>39952</v>
      </c>
      <c r="Z80" s="127"/>
      <c r="AA80" s="127"/>
      <c r="AB80" s="127"/>
      <c r="AC80" s="127"/>
      <c r="AD80" s="127"/>
      <c r="AE80" s="127"/>
      <c r="AF80" s="127"/>
    </row>
    <row r="81" spans="1:32" x14ac:dyDescent="0.25">
      <c r="S81" s="127" t="s">
        <v>58</v>
      </c>
      <c r="T81" s="127"/>
      <c r="U81" s="127"/>
      <c r="V81" s="127"/>
      <c r="W81" s="127"/>
      <c r="X81" s="129"/>
      <c r="Y81" s="129"/>
      <c r="Z81" s="127"/>
      <c r="AA81" s="127"/>
      <c r="AB81" s="127"/>
      <c r="AC81" s="127"/>
      <c r="AD81" s="127"/>
      <c r="AE81" s="127"/>
      <c r="AF81" s="127"/>
    </row>
    <row r="82" spans="1:32" ht="15.75" customHeight="1" x14ac:dyDescent="0.25">
      <c r="A82" s="93"/>
      <c r="B82" s="93"/>
      <c r="C82" s="120" t="str">
        <f>'Table 13.6'!S1</f>
        <v>Darwin</v>
      </c>
      <c r="D82" s="120"/>
      <c r="E82" s="120"/>
      <c r="F82" s="120"/>
      <c r="G82" s="120"/>
      <c r="H82" s="94"/>
      <c r="I82" s="94"/>
      <c r="J82" s="121" t="str">
        <f>'State data for spotlight'!A1</f>
        <v>Northern Territory</v>
      </c>
      <c r="K82" s="121"/>
      <c r="L82" s="121"/>
      <c r="M82" s="121"/>
      <c r="N82" s="121"/>
      <c r="O82" s="121"/>
      <c r="S82" s="127" t="s">
        <v>38</v>
      </c>
      <c r="T82" s="127"/>
      <c r="U82" s="127"/>
      <c r="V82" s="127"/>
      <c r="W82" s="127"/>
      <c r="X82" s="129"/>
      <c r="Y82" s="129"/>
      <c r="Z82" s="127"/>
      <c r="AA82" s="127"/>
      <c r="AB82" s="127"/>
      <c r="AC82" s="127"/>
      <c r="AD82" s="127"/>
      <c r="AE82" s="127"/>
      <c r="AF82" s="127"/>
    </row>
    <row r="83" spans="1:32" ht="15" customHeight="1" x14ac:dyDescent="0.25">
      <c r="A83" s="93"/>
      <c r="B83" s="93"/>
      <c r="C83" s="95"/>
      <c r="D83" s="122" t="s">
        <v>2</v>
      </c>
      <c r="E83" s="122"/>
      <c r="F83" s="122" t="s">
        <v>2</v>
      </c>
      <c r="G83" s="122"/>
      <c r="H83" s="95"/>
      <c r="I83" s="95"/>
      <c r="J83" s="95"/>
      <c r="K83" s="95"/>
      <c r="L83" s="122" t="s">
        <v>2</v>
      </c>
      <c r="M83" s="122"/>
      <c r="N83" s="122" t="s">
        <v>2</v>
      </c>
      <c r="O83" s="122"/>
      <c r="S83" s="127" t="s">
        <v>59</v>
      </c>
      <c r="T83" s="127"/>
      <c r="U83" s="127">
        <v>0</v>
      </c>
      <c r="V83" s="127">
        <v>0</v>
      </c>
      <c r="W83" s="127">
        <v>0</v>
      </c>
      <c r="X83" s="129">
        <v>3562</v>
      </c>
      <c r="Y83" s="129">
        <v>3659</v>
      </c>
      <c r="Z83" s="127"/>
      <c r="AA83" s="127"/>
      <c r="AB83" s="127"/>
      <c r="AC83" s="127"/>
      <c r="AD83" s="127"/>
      <c r="AE83" s="127"/>
      <c r="AF83" s="127"/>
    </row>
    <row r="84" spans="1:32" ht="15" customHeight="1" x14ac:dyDescent="0.25">
      <c r="A84" s="93"/>
      <c r="B84" s="93"/>
      <c r="C84" s="113" t="s">
        <v>3</v>
      </c>
      <c r="D84" s="122" t="s">
        <v>4</v>
      </c>
      <c r="E84" s="122"/>
      <c r="F84" s="122" t="s">
        <v>114</v>
      </c>
      <c r="G84" s="122"/>
      <c r="H84" s="95"/>
      <c r="I84" s="95"/>
      <c r="J84" s="95"/>
      <c r="K84" s="113" t="s">
        <v>3</v>
      </c>
      <c r="L84" s="122" t="s">
        <v>4</v>
      </c>
      <c r="M84" s="122"/>
      <c r="N84" s="122" t="s">
        <v>114</v>
      </c>
      <c r="O84" s="122"/>
      <c r="S84" s="127" t="s">
        <v>60</v>
      </c>
      <c r="T84" s="127"/>
      <c r="U84" s="127">
        <v>0</v>
      </c>
      <c r="V84" s="127">
        <v>0</v>
      </c>
      <c r="W84" s="127">
        <v>0</v>
      </c>
      <c r="X84" s="129">
        <v>4229</v>
      </c>
      <c r="Y84" s="129">
        <v>4360</v>
      </c>
      <c r="Z84" s="127"/>
      <c r="AA84" s="127"/>
      <c r="AB84" s="127"/>
      <c r="AC84" s="127"/>
      <c r="AD84" s="127"/>
      <c r="AE84" s="127"/>
      <c r="AF84" s="127"/>
    </row>
    <row r="85" spans="1:32" ht="15" customHeight="1" x14ac:dyDescent="0.25">
      <c r="A85" s="96" t="s">
        <v>5</v>
      </c>
      <c r="B85" s="96"/>
      <c r="C85" s="111" t="str">
        <f>'Table 13.6'!AA4</f>
        <v>84,967</v>
      </c>
      <c r="D85" s="97">
        <f>'Table 13.6'!AC4</f>
        <v>-8.9578351898291775E-3</v>
      </c>
      <c r="E85" s="98">
        <f>'Table 13.6'!AC4</f>
        <v>-8.9578351898291775E-3</v>
      </c>
      <c r="F85" s="97">
        <f>'Table 13.6'!AE4</f>
        <v>8.3308609743073525E-3</v>
      </c>
      <c r="G85" s="98">
        <f>'Table 13.6'!AE4</f>
        <v>8.3308609743073525E-3</v>
      </c>
      <c r="H85" s="112"/>
      <c r="I85" s="112"/>
      <c r="J85" s="124" t="str">
        <f>'State data for spotlight'!I4</f>
        <v>209,690</v>
      </c>
      <c r="K85" s="124"/>
      <c r="L85" s="97">
        <f>'State data for spotlight'!K4</f>
        <v>1.0515257243094212E-2</v>
      </c>
      <c r="M85" s="98">
        <f>'State data for spotlight'!K4</f>
        <v>1.0515257243094212E-2</v>
      </c>
      <c r="N85" s="97">
        <f>'State data for spotlight'!M4</f>
        <v>3.2350494045362499E-2</v>
      </c>
      <c r="O85" s="98">
        <f>'State data for spotlight'!M4</f>
        <v>3.2350494045362499E-2</v>
      </c>
      <c r="S85" s="127" t="s">
        <v>61</v>
      </c>
      <c r="T85" s="127"/>
      <c r="U85" s="127">
        <v>0</v>
      </c>
      <c r="V85" s="127">
        <v>0</v>
      </c>
      <c r="W85" s="127">
        <v>0</v>
      </c>
      <c r="X85" s="129">
        <v>5669</v>
      </c>
      <c r="Y85" s="129">
        <v>5515</v>
      </c>
      <c r="Z85" s="127"/>
      <c r="AA85" s="127"/>
      <c r="AB85" s="127"/>
      <c r="AC85" s="127"/>
      <c r="AD85" s="127"/>
      <c r="AE85" s="127"/>
      <c r="AF85" s="127"/>
    </row>
    <row r="86" spans="1:32" ht="15" customHeight="1" x14ac:dyDescent="0.25">
      <c r="A86" s="99" t="s">
        <v>6</v>
      </c>
      <c r="B86" s="96"/>
      <c r="C86" s="111" t="str">
        <f>'Table 13.6'!AA5</f>
        <v>45,015</v>
      </c>
      <c r="D86" s="97">
        <f>'Table 13.6'!AC5</f>
        <v>-2.1136408115336902E-2</v>
      </c>
      <c r="E86" s="98">
        <f>'Table 13.6'!AC5</f>
        <v>-2.1136408115336902E-2</v>
      </c>
      <c r="F86" s="97">
        <f>'Table 13.6'!AE5</f>
        <v>1.8369793905391063E-2</v>
      </c>
      <c r="G86" s="98">
        <f>'Table 13.6'!AE5</f>
        <v>1.8369793905391063E-2</v>
      </c>
      <c r="H86" s="112"/>
      <c r="I86" s="112"/>
      <c r="J86" s="124" t="str">
        <f>'State data for spotlight'!I5</f>
        <v>110,876</v>
      </c>
      <c r="K86" s="124"/>
      <c r="L86" s="97">
        <f>'State data for spotlight'!K5</f>
        <v>3.0577719879136822E-3</v>
      </c>
      <c r="M86" s="98">
        <f>'State data for spotlight'!K5</f>
        <v>3.0577719879136822E-3</v>
      </c>
      <c r="N86" s="97">
        <f>'State data for spotlight'!M5</f>
        <v>3.6795990312415316E-2</v>
      </c>
      <c r="O86" s="98">
        <f>'State data for spotlight'!M5</f>
        <v>3.6795990312415316E-2</v>
      </c>
      <c r="S86" s="127" t="s">
        <v>62</v>
      </c>
      <c r="T86" s="127"/>
      <c r="U86" s="127">
        <v>0</v>
      </c>
      <c r="V86" s="127">
        <v>0</v>
      </c>
      <c r="W86" s="127">
        <v>0</v>
      </c>
      <c r="X86" s="129">
        <v>2739</v>
      </c>
      <c r="Y86" s="129">
        <v>2881</v>
      </c>
      <c r="Z86" s="127"/>
      <c r="AA86" s="127"/>
      <c r="AB86" s="127"/>
      <c r="AC86" s="127"/>
      <c r="AD86" s="127"/>
      <c r="AE86" s="127"/>
      <c r="AF86" s="127"/>
    </row>
    <row r="87" spans="1:32" ht="15" customHeight="1" x14ac:dyDescent="0.25">
      <c r="A87" s="99" t="s">
        <v>7</v>
      </c>
      <c r="B87" s="96"/>
      <c r="C87" s="111" t="str">
        <f>'Table 13.6'!AA6</f>
        <v>39,952</v>
      </c>
      <c r="D87" s="97">
        <f>'Table 13.6'!AC6</f>
        <v>5.1576219588900241E-3</v>
      </c>
      <c r="E87" s="98">
        <f>'Table 13.6'!AC6</f>
        <v>5.1576219588900241E-3</v>
      </c>
      <c r="F87" s="97">
        <f>'Table 13.6'!AE6</f>
        <v>-2.7457440966501823E-3</v>
      </c>
      <c r="G87" s="98">
        <f>'Table 13.6'!AE6</f>
        <v>-2.7457440966501823E-3</v>
      </c>
      <c r="H87" s="112"/>
      <c r="I87" s="112"/>
      <c r="J87" s="124" t="str">
        <f>'State data for spotlight'!I6</f>
        <v>98,814</v>
      </c>
      <c r="K87" s="124"/>
      <c r="L87" s="97">
        <f>'State data for spotlight'!K6</f>
        <v>1.9026699254400814E-2</v>
      </c>
      <c r="M87" s="98">
        <f>'State data for spotlight'!K6</f>
        <v>1.9026699254400814E-2</v>
      </c>
      <c r="N87" s="97">
        <f>'State data for spotlight'!M6</f>
        <v>2.7407515232173774E-2</v>
      </c>
      <c r="O87" s="98">
        <f>'State data for spotlight'!M6</f>
        <v>2.7407515232173774E-2</v>
      </c>
      <c r="S87" s="127" t="s">
        <v>63</v>
      </c>
      <c r="T87" s="127"/>
      <c r="U87" s="127">
        <v>0</v>
      </c>
      <c r="V87" s="127">
        <v>0</v>
      </c>
      <c r="W87" s="127">
        <v>0</v>
      </c>
      <c r="X87" s="129">
        <v>1493</v>
      </c>
      <c r="Y87" s="129">
        <v>1555</v>
      </c>
      <c r="Z87" s="127"/>
      <c r="AA87" s="127"/>
      <c r="AB87" s="127"/>
      <c r="AC87" s="127"/>
      <c r="AD87" s="127"/>
      <c r="AE87" s="127"/>
      <c r="AF87" s="127"/>
    </row>
    <row r="88" spans="1:32" ht="15" customHeight="1" x14ac:dyDescent="0.25">
      <c r="A88" s="96" t="s">
        <v>8</v>
      </c>
      <c r="B88" s="96"/>
      <c r="C88" s="111" t="str">
        <f>'Table 13.6'!AA7</f>
        <v>55,091</v>
      </c>
      <c r="D88" s="97">
        <f>'Table 13.6'!AC7</f>
        <v>-4.2835454019664043E-3</v>
      </c>
      <c r="E88" s="98">
        <f>'Table 13.6'!AC7</f>
        <v>-4.2835454019664043E-3</v>
      </c>
      <c r="F88" s="97">
        <f>'Table 13.6'!AE7</f>
        <v>4.3014824210984681E-2</v>
      </c>
      <c r="G88" s="98">
        <f>'Table 13.6'!AE7</f>
        <v>4.3014824210984681E-2</v>
      </c>
      <c r="H88" s="112"/>
      <c r="I88" s="112"/>
      <c r="J88" s="124" t="str">
        <f>'State data for spotlight'!I7</f>
        <v>138,628</v>
      </c>
      <c r="K88" s="124"/>
      <c r="L88" s="97">
        <f>'State data for spotlight'!K7</f>
        <v>8.5850648972702892E-3</v>
      </c>
      <c r="M88" s="98">
        <f>'State data for spotlight'!K7</f>
        <v>8.5850648972702892E-3</v>
      </c>
      <c r="N88" s="97">
        <f>'State data for spotlight'!M7</f>
        <v>5.1167728237792032E-2</v>
      </c>
      <c r="O88" s="98">
        <f>'State data for spotlight'!M7</f>
        <v>5.1167728237792032E-2</v>
      </c>
      <c r="S88" s="127" t="s">
        <v>64</v>
      </c>
      <c r="T88" s="127"/>
      <c r="U88" s="127">
        <v>0</v>
      </c>
      <c r="V88" s="127">
        <v>0</v>
      </c>
      <c r="W88" s="127">
        <v>0</v>
      </c>
      <c r="X88" s="129">
        <v>1123</v>
      </c>
      <c r="Y88" s="129">
        <v>1129</v>
      </c>
      <c r="Z88" s="127"/>
      <c r="AA88" s="127"/>
      <c r="AB88" s="127"/>
      <c r="AC88" s="127"/>
      <c r="AD88" s="127"/>
      <c r="AE88" s="127"/>
      <c r="AF88" s="127"/>
    </row>
    <row r="89" spans="1:32" ht="15" customHeight="1" x14ac:dyDescent="0.25">
      <c r="A89" s="96" t="s">
        <v>12</v>
      </c>
      <c r="B89" s="100"/>
      <c r="C89" s="111" t="str">
        <f>'Table 13.6'!AA37</f>
        <v>44,034</v>
      </c>
      <c r="D89" s="97">
        <f>'Table 13.6'!AC37</f>
        <v>-1.1560304383936737E-2</v>
      </c>
      <c r="E89" s="98">
        <f>'Table 13.6'!AC37</f>
        <v>-1.1560304383936737E-2</v>
      </c>
      <c r="F89" s="97">
        <f>'Table 13.6'!AE37</f>
        <v>3.9150442477876135E-2</v>
      </c>
      <c r="G89" s="98">
        <f>'Table 13.6'!AE37</f>
        <v>3.9150442477876135E-2</v>
      </c>
      <c r="H89" s="112"/>
      <c r="I89" s="112"/>
      <c r="J89" s="125" t="str">
        <f>'State data for spotlight'!I37</f>
        <v>112,170</v>
      </c>
      <c r="K89" s="125"/>
      <c r="L89" s="97">
        <f>'State data for spotlight'!K37</f>
        <v>-4.1637443514235262E-3</v>
      </c>
      <c r="M89" s="98">
        <f>'State data for spotlight'!K37</f>
        <v>-4.1637443514235262E-3</v>
      </c>
      <c r="N89" s="97">
        <f>'State data for spotlight'!M37</f>
        <v>4.0441517484463452E-2</v>
      </c>
      <c r="O89" s="98">
        <f>'State data for spotlight'!M37</f>
        <v>4.0441517484463452E-2</v>
      </c>
      <c r="S89" s="127" t="s">
        <v>65</v>
      </c>
      <c r="T89" s="127"/>
      <c r="U89" s="127">
        <v>0</v>
      </c>
      <c r="V89" s="127">
        <v>0</v>
      </c>
      <c r="W89" s="127">
        <v>0</v>
      </c>
      <c r="X89" s="129">
        <v>1911</v>
      </c>
      <c r="Y89" s="129">
        <v>1909</v>
      </c>
      <c r="Z89" s="127"/>
      <c r="AA89" s="127"/>
      <c r="AB89" s="127"/>
      <c r="AC89" s="127"/>
      <c r="AD89" s="127"/>
      <c r="AE89" s="127"/>
      <c r="AF89" s="127"/>
    </row>
    <row r="90" spans="1:32" ht="15" customHeight="1" x14ac:dyDescent="0.25">
      <c r="A90" s="101" t="s">
        <v>13</v>
      </c>
      <c r="B90" s="100"/>
      <c r="C90" s="111" t="str">
        <f>'Table 13.6'!AA38</f>
        <v>11,057</v>
      </c>
      <c r="D90" s="97">
        <f>'Table 13.6'!AC38</f>
        <v>2.5790889692921315E-2</v>
      </c>
      <c r="E90" s="98">
        <f>'Table 13.6'!AC38</f>
        <v>2.5790889692921315E-2</v>
      </c>
      <c r="F90" s="97">
        <f>'Table 13.6'!AE38</f>
        <v>5.8693986978169299E-2</v>
      </c>
      <c r="G90" s="98">
        <f>'Table 13.6'!AE38</f>
        <v>5.8693986978169299E-2</v>
      </c>
      <c r="H90" s="112"/>
      <c r="I90" s="112"/>
      <c r="J90" s="125" t="str">
        <f>'State data for spotlight'!I38</f>
        <v>26,458</v>
      </c>
      <c r="K90" s="125"/>
      <c r="L90" s="97">
        <f>'State data for spotlight'!K38</f>
        <v>6.6467814099721911E-2</v>
      </c>
      <c r="M90" s="98">
        <f>'State data for spotlight'!K38</f>
        <v>6.6467814099721911E-2</v>
      </c>
      <c r="N90" s="97">
        <f>'State data for spotlight'!M38</f>
        <v>9.9210635646032497E-2</v>
      </c>
      <c r="O90" s="98">
        <f>'State data for spotlight'!M38</f>
        <v>9.9210635646032497E-2</v>
      </c>
      <c r="S90" s="127" t="s">
        <v>66</v>
      </c>
      <c r="T90" s="127"/>
      <c r="U90" s="127">
        <v>0</v>
      </c>
      <c r="V90" s="127">
        <v>0</v>
      </c>
      <c r="W90" s="127">
        <v>0</v>
      </c>
      <c r="X90" s="129">
        <v>3426</v>
      </c>
      <c r="Y90" s="129">
        <v>3205</v>
      </c>
      <c r="Z90" s="127"/>
      <c r="AA90" s="127"/>
      <c r="AB90" s="127"/>
      <c r="AC90" s="127"/>
      <c r="AD90" s="127"/>
      <c r="AE90" s="127"/>
      <c r="AF90" s="127"/>
    </row>
    <row r="91" spans="1:32" ht="15" customHeight="1" x14ac:dyDescent="0.25">
      <c r="A91" s="99" t="s">
        <v>93</v>
      </c>
      <c r="B91" s="100"/>
      <c r="C91" s="111" t="str">
        <f>'Table 13.6'!AA114</f>
        <v>5,426</v>
      </c>
      <c r="D91" s="97">
        <f>'Table 13.6'!AC114</f>
        <v>4.4427989633468723E-3</v>
      </c>
      <c r="E91" s="98">
        <f>'Table 13.6'!AC114</f>
        <v>4.4427989633468723E-3</v>
      </c>
      <c r="F91" s="97">
        <f>'Table 13.6'!AE114</f>
        <v>0.11922442244224429</v>
      </c>
      <c r="G91" s="98">
        <f>'Table 13.6'!AE114</f>
        <v>0.11922442244224429</v>
      </c>
      <c r="H91" s="112"/>
      <c r="I91" s="112"/>
      <c r="J91" s="123" t="str">
        <f>'State data for spotlight'!I55</f>
        <v>12,910</v>
      </c>
      <c r="K91" s="123"/>
      <c r="L91" s="97">
        <f>'State data for spotlight'!K55</f>
        <v>6.6677683219036554E-2</v>
      </c>
      <c r="M91" s="98">
        <f>'State data for spotlight'!K55</f>
        <v>6.6677683219036554E-2</v>
      </c>
      <c r="N91" s="97">
        <f>'State data for spotlight'!M55</f>
        <v>0.17203812982296873</v>
      </c>
      <c r="O91" s="98">
        <f>'State data for spotlight'!M55</f>
        <v>0.17203812982296873</v>
      </c>
      <c r="S91" s="127" t="s">
        <v>56</v>
      </c>
      <c r="T91" s="127"/>
      <c r="U91" s="127">
        <v>0</v>
      </c>
      <c r="V91" s="127">
        <v>0</v>
      </c>
      <c r="W91" s="127">
        <v>0</v>
      </c>
      <c r="X91" s="129">
        <v>29982</v>
      </c>
      <c r="Y91" s="129">
        <v>29596</v>
      </c>
      <c r="Z91" s="127"/>
      <c r="AA91" s="127"/>
      <c r="AB91" s="127"/>
      <c r="AC91" s="127"/>
      <c r="AD91" s="127"/>
      <c r="AE91" s="127"/>
      <c r="AF91" s="127"/>
    </row>
    <row r="92" spans="1:32" ht="15" customHeight="1" x14ac:dyDescent="0.25">
      <c r="A92" s="99" t="s">
        <v>94</v>
      </c>
      <c r="B92" s="100"/>
      <c r="C92" s="111" t="str">
        <f>'Table 13.6'!AA115</f>
        <v>5,631</v>
      </c>
      <c r="D92" s="97">
        <f>'Table 13.6'!AC115</f>
        <v>4.7043510598735683E-2</v>
      </c>
      <c r="E92" s="98">
        <f>'Table 13.6'!AC115</f>
        <v>4.7043510598735683E-2</v>
      </c>
      <c r="F92" s="97">
        <f>'Table 13.6'!AE115</f>
        <v>6.2544674767690545E-3</v>
      </c>
      <c r="G92" s="98">
        <f>'Table 13.6'!AE115</f>
        <v>6.2544674767690545E-3</v>
      </c>
      <c r="H92" s="112"/>
      <c r="I92" s="112"/>
      <c r="J92" s="123" t="str">
        <f>'State data for spotlight'!I56</f>
        <v>13,548</v>
      </c>
      <c r="K92" s="123"/>
      <c r="L92" s="97">
        <f>'State data for spotlight'!K56</f>
        <v>6.6267904926806231E-2</v>
      </c>
      <c r="M92" s="98">
        <f>'State data for spotlight'!K56</f>
        <v>6.6267904926806231E-2</v>
      </c>
      <c r="N92" s="97">
        <f>'State data for spotlight'!M56</f>
        <v>3.7763309076981999E-2</v>
      </c>
      <c r="O92" s="98">
        <f>'State data for spotlight'!M56</f>
        <v>3.7763309076981999E-2</v>
      </c>
      <c r="S92" s="127" t="s">
        <v>57</v>
      </c>
      <c r="T92" s="127"/>
      <c r="U92" s="127"/>
      <c r="V92" s="127"/>
      <c r="W92" s="127"/>
      <c r="X92" s="129"/>
      <c r="Y92" s="129"/>
      <c r="Z92" s="127"/>
      <c r="AA92" s="127"/>
      <c r="AB92" s="127"/>
      <c r="AC92" s="127"/>
      <c r="AD92" s="127"/>
      <c r="AE92" s="127"/>
      <c r="AF92" s="127"/>
    </row>
    <row r="93" spans="1:32" ht="15" customHeight="1" x14ac:dyDescent="0.25">
      <c r="A93" s="96" t="s">
        <v>117</v>
      </c>
      <c r="B93" s="96"/>
      <c r="C93" s="111" t="str">
        <f>'Table 13.6'!AA8</f>
        <v>$49,309</v>
      </c>
      <c r="D93" s="97">
        <f>'Table 13.6'!AC8</f>
        <v>-5.9993108899647485E-4</v>
      </c>
      <c r="E93" s="98">
        <f>'Table 13.6'!AC8</f>
        <v>-5.9993108899647485E-4</v>
      </c>
      <c r="F93" s="97">
        <f>'Table 13.6'!AE8</f>
        <v>0.15322962014291708</v>
      </c>
      <c r="G93" s="98">
        <f>'Table 13.6'!AE8</f>
        <v>0.15322962014291708</v>
      </c>
      <c r="H93" s="112"/>
      <c r="I93" s="112"/>
      <c r="J93" s="112"/>
      <c r="K93" s="111" t="str">
        <f>'State data for spotlight'!I8</f>
        <v>$47,367</v>
      </c>
      <c r="L93" s="97">
        <f>'State data for spotlight'!K8</f>
        <v>-1.4136789390726823E-2</v>
      </c>
      <c r="M93" s="98">
        <f>'State data for spotlight'!K8</f>
        <v>-1.4136789390726823E-2</v>
      </c>
      <c r="N93" s="97">
        <f>'State data for spotlight'!M8</f>
        <v>0.12722329311534719</v>
      </c>
      <c r="O93" s="98">
        <f>'State data for spotlight'!M8</f>
        <v>0.12722329311534719</v>
      </c>
      <c r="S93" s="127" t="s">
        <v>59</v>
      </c>
      <c r="T93" s="127"/>
      <c r="U93" s="127">
        <v>0</v>
      </c>
      <c r="V93" s="127">
        <v>0</v>
      </c>
      <c r="W93" s="127">
        <v>0</v>
      </c>
      <c r="X93" s="129">
        <v>2468</v>
      </c>
      <c r="Y93" s="129">
        <v>2581</v>
      </c>
      <c r="Z93" s="127"/>
      <c r="AA93" s="127"/>
      <c r="AB93" s="127"/>
      <c r="AC93" s="127"/>
      <c r="AD93" s="127"/>
      <c r="AE93" s="127"/>
      <c r="AF93" s="127"/>
    </row>
    <row r="94" spans="1:32" ht="15" customHeight="1" x14ac:dyDescent="0.25">
      <c r="A94" s="96" t="s">
        <v>9</v>
      </c>
      <c r="B94" s="96"/>
      <c r="C94" s="111" t="str">
        <f>'Table 13.6'!AA9</f>
        <v>$3,872.2 mil</v>
      </c>
      <c r="D94" s="97">
        <f>'Table 13.6'!AC9</f>
        <v>8.790530348078418E-3</v>
      </c>
      <c r="E94" s="98">
        <f>'Table 13.6'!AC9</f>
        <v>8.790530348078418E-3</v>
      </c>
      <c r="F94" s="97">
        <f>'Table 13.6'!AE9</f>
        <v>0.27326897015168528</v>
      </c>
      <c r="G94" s="98">
        <f>'Table 13.6'!AE9</f>
        <v>0.27326897015168528</v>
      </c>
      <c r="H94" s="112"/>
      <c r="I94" s="112"/>
      <c r="J94" s="112"/>
      <c r="K94" s="111" t="str">
        <f>'State data for spotlight'!I9</f>
        <v>$8.9 bil</v>
      </c>
      <c r="L94" s="97">
        <f>'State data for spotlight'!K9</f>
        <v>8.9265333025223548E-3</v>
      </c>
      <c r="M94" s="98">
        <f>'State data for spotlight'!K9</f>
        <v>8.9265333025223548E-3</v>
      </c>
      <c r="N94" s="97">
        <f>'State data for spotlight'!M9</f>
        <v>0.24800968989819316</v>
      </c>
      <c r="O94" s="98">
        <f>'State data for spotlight'!M9</f>
        <v>0.24800968989819316</v>
      </c>
      <c r="S94" s="127" t="s">
        <v>60</v>
      </c>
      <c r="T94" s="127"/>
      <c r="U94" s="127">
        <v>0</v>
      </c>
      <c r="V94" s="127">
        <v>0</v>
      </c>
      <c r="W94" s="127">
        <v>0</v>
      </c>
      <c r="X94" s="129">
        <v>5637</v>
      </c>
      <c r="Y94" s="129">
        <v>5766</v>
      </c>
      <c r="Z94" s="127"/>
      <c r="AA94" s="127"/>
      <c r="AB94" s="127"/>
      <c r="AC94" s="127"/>
      <c r="AD94" s="127"/>
      <c r="AE94" s="127"/>
      <c r="AF94" s="127"/>
    </row>
    <row r="95" spans="1:32" ht="15" customHeight="1" x14ac:dyDescent="0.25">
      <c r="S95" s="127" t="s">
        <v>61</v>
      </c>
      <c r="T95" s="127"/>
      <c r="U95" s="127">
        <v>0</v>
      </c>
      <c r="V95" s="127">
        <v>0</v>
      </c>
      <c r="W95" s="127">
        <v>0</v>
      </c>
      <c r="X95" s="129">
        <v>825</v>
      </c>
      <c r="Y95" s="129">
        <v>827</v>
      </c>
      <c r="Z95" s="127"/>
      <c r="AA95" s="127"/>
      <c r="AB95" s="127"/>
      <c r="AC95" s="127"/>
      <c r="AD95" s="127"/>
      <c r="AE95" s="127"/>
      <c r="AF95" s="127"/>
    </row>
    <row r="96" spans="1:32" ht="15" customHeight="1" x14ac:dyDescent="0.25">
      <c r="A96" s="27" t="s">
        <v>118</v>
      </c>
      <c r="S96" s="127" t="s">
        <v>62</v>
      </c>
      <c r="T96" s="127"/>
      <c r="U96" s="127">
        <v>0</v>
      </c>
      <c r="V96" s="127">
        <v>0</v>
      </c>
      <c r="W96" s="127">
        <v>0</v>
      </c>
      <c r="X96" s="129">
        <v>3511</v>
      </c>
      <c r="Y96" s="129">
        <v>3728</v>
      </c>
      <c r="Z96" s="127"/>
      <c r="AA96" s="127"/>
      <c r="AB96" s="127"/>
      <c r="AC96" s="127"/>
      <c r="AD96" s="127"/>
      <c r="AE96" s="127"/>
      <c r="AF96" s="127"/>
    </row>
    <row r="97" spans="1:32" ht="15" customHeight="1" x14ac:dyDescent="0.25">
      <c r="A97" s="110" t="s">
        <v>106</v>
      </c>
      <c r="S97" s="127" t="s">
        <v>63</v>
      </c>
      <c r="T97" s="127"/>
      <c r="U97" s="127">
        <v>0</v>
      </c>
      <c r="V97" s="127">
        <v>0</v>
      </c>
      <c r="W97" s="127">
        <v>0</v>
      </c>
      <c r="X97" s="129">
        <v>4730</v>
      </c>
      <c r="Y97" s="129">
        <v>4947</v>
      </c>
      <c r="Z97" s="127"/>
      <c r="AA97" s="127"/>
      <c r="AB97" s="127"/>
      <c r="AC97" s="127"/>
      <c r="AD97" s="127"/>
      <c r="AE97" s="127"/>
      <c r="AF97" s="127"/>
    </row>
    <row r="98" spans="1:32" ht="15" customHeight="1" x14ac:dyDescent="0.25">
      <c r="S98" s="127" t="s">
        <v>64</v>
      </c>
      <c r="T98" s="127"/>
      <c r="U98" s="127">
        <v>0</v>
      </c>
      <c r="V98" s="127">
        <v>0</v>
      </c>
      <c r="W98" s="127">
        <v>0</v>
      </c>
      <c r="X98" s="129">
        <v>1867</v>
      </c>
      <c r="Y98" s="129">
        <v>1854</v>
      </c>
      <c r="Z98" s="127"/>
      <c r="AA98" s="127"/>
      <c r="AB98" s="127"/>
      <c r="AC98" s="127"/>
      <c r="AD98" s="127"/>
      <c r="AE98" s="127"/>
      <c r="AF98" s="127"/>
    </row>
    <row r="99" spans="1:32" ht="15" customHeight="1" x14ac:dyDescent="0.25">
      <c r="S99" s="127" t="s">
        <v>65</v>
      </c>
      <c r="T99" s="127"/>
      <c r="U99" s="127">
        <v>0</v>
      </c>
      <c r="V99" s="127">
        <v>0</v>
      </c>
      <c r="W99" s="127">
        <v>0</v>
      </c>
      <c r="X99" s="129">
        <v>179</v>
      </c>
      <c r="Y99" s="129">
        <v>184</v>
      </c>
      <c r="Z99" s="127"/>
      <c r="AA99" s="127"/>
      <c r="AB99" s="127"/>
      <c r="AC99" s="127"/>
      <c r="AD99" s="127"/>
      <c r="AE99" s="127"/>
      <c r="AF99" s="127"/>
    </row>
    <row r="100" spans="1:32" x14ac:dyDescent="0.25">
      <c r="A100" s="28"/>
      <c r="S100" s="127" t="s">
        <v>66</v>
      </c>
      <c r="T100" s="127"/>
      <c r="U100" s="127">
        <v>0</v>
      </c>
      <c r="V100" s="127">
        <v>0</v>
      </c>
      <c r="W100" s="127">
        <v>0</v>
      </c>
      <c r="X100" s="129">
        <v>1900</v>
      </c>
      <c r="Y100" s="129">
        <v>1802</v>
      </c>
      <c r="Z100" s="127"/>
      <c r="AA100" s="127"/>
      <c r="AB100" s="127"/>
      <c r="AC100" s="127"/>
      <c r="AD100" s="127"/>
      <c r="AE100" s="127"/>
      <c r="AF100" s="127"/>
    </row>
    <row r="101" spans="1:32" x14ac:dyDescent="0.25">
      <c r="S101" s="127" t="s">
        <v>56</v>
      </c>
      <c r="T101" s="127"/>
      <c r="U101" s="127">
        <v>0</v>
      </c>
      <c r="V101" s="127">
        <v>0</v>
      </c>
      <c r="W101" s="127">
        <v>0</v>
      </c>
      <c r="X101" s="129">
        <v>25345</v>
      </c>
      <c r="Y101" s="129">
        <v>25495</v>
      </c>
      <c r="Z101" s="127"/>
      <c r="AA101" s="127"/>
      <c r="AB101" s="127"/>
      <c r="AC101" s="127"/>
      <c r="AD101" s="127"/>
      <c r="AE101" s="127"/>
      <c r="AF101" s="127"/>
    </row>
    <row r="102" spans="1:32" x14ac:dyDescent="0.25">
      <c r="A102" s="29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</row>
    <row r="103" spans="1:32" x14ac:dyDescent="0.25">
      <c r="A103" s="30"/>
      <c r="S103" s="127" t="s">
        <v>16</v>
      </c>
      <c r="T103" s="127"/>
      <c r="U103" s="127" t="s">
        <v>68</v>
      </c>
      <c r="V103" s="127" t="s">
        <v>69</v>
      </c>
      <c r="W103" s="127" t="s">
        <v>70</v>
      </c>
      <c r="X103" s="127" t="s">
        <v>67</v>
      </c>
      <c r="Y103" s="127" t="s">
        <v>105</v>
      </c>
      <c r="Z103" s="127"/>
      <c r="AA103" s="127" t="s">
        <v>27</v>
      </c>
      <c r="AB103" s="127"/>
      <c r="AC103" s="127" t="s">
        <v>35</v>
      </c>
      <c r="AD103" s="127"/>
      <c r="AE103" s="127" t="s">
        <v>27</v>
      </c>
      <c r="AF103" s="127"/>
    </row>
    <row r="104" spans="1:32" x14ac:dyDescent="0.25">
      <c r="S104" s="127" t="s">
        <v>17</v>
      </c>
      <c r="T104" s="127"/>
      <c r="U104" s="127">
        <v>0</v>
      </c>
      <c r="V104" s="127">
        <v>0</v>
      </c>
      <c r="W104" s="127">
        <v>0</v>
      </c>
      <c r="X104" s="127">
        <v>60290</v>
      </c>
      <c r="Y104" s="127">
        <v>60170</v>
      </c>
      <c r="Z104" s="127"/>
      <c r="AA104" s="127" t="str">
        <f>TEXT(Y104,"###,###")</f>
        <v>60,170</v>
      </c>
      <c r="AB104" s="127"/>
      <c r="AC104" s="127">
        <f>Y104/($Y$4)*100</f>
        <v>70.815728459284188</v>
      </c>
      <c r="AD104" s="127"/>
      <c r="AE104" s="127"/>
      <c r="AF104" s="127"/>
    </row>
    <row r="105" spans="1:32" x14ac:dyDescent="0.25">
      <c r="S105" s="127" t="s">
        <v>20</v>
      </c>
      <c r="T105" s="127"/>
      <c r="U105" s="127">
        <v>0</v>
      </c>
      <c r="V105" s="127">
        <v>0</v>
      </c>
      <c r="W105" s="127">
        <v>0</v>
      </c>
      <c r="X105" s="127">
        <v>20443</v>
      </c>
      <c r="Y105" s="127">
        <v>17709</v>
      </c>
      <c r="Z105" s="127"/>
      <c r="AA105" s="127" t="str">
        <f>TEXT(Y105,"###,###")</f>
        <v>17,709</v>
      </c>
      <c r="AB105" s="127"/>
      <c r="AC105" s="127">
        <f>Y105/($Y$4)*100</f>
        <v>20.842209328327467</v>
      </c>
      <c r="AD105" s="127"/>
      <c r="AE105" s="127"/>
      <c r="AF105" s="127"/>
    </row>
    <row r="106" spans="1:32" x14ac:dyDescent="0.25">
      <c r="S106" s="127" t="s">
        <v>56</v>
      </c>
      <c r="T106" s="127"/>
      <c r="U106" s="127">
        <v>0</v>
      </c>
      <c r="V106" s="127">
        <v>0</v>
      </c>
      <c r="W106" s="127">
        <v>0</v>
      </c>
      <c r="X106" s="127">
        <v>80733</v>
      </c>
      <c r="Y106" s="127">
        <v>77879</v>
      </c>
      <c r="Z106" s="127"/>
      <c r="AA106" s="127"/>
      <c r="AB106" s="127"/>
      <c r="AC106" s="127"/>
      <c r="AD106" s="127"/>
      <c r="AE106" s="127"/>
      <c r="AF106" s="127"/>
    </row>
    <row r="107" spans="1:32" x14ac:dyDescent="0.25">
      <c r="S107" s="127" t="s">
        <v>21</v>
      </c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</row>
    <row r="108" spans="1:32" x14ac:dyDescent="0.25">
      <c r="S108" s="127" t="s">
        <v>22</v>
      </c>
      <c r="T108" s="127"/>
      <c r="U108" s="127">
        <v>0</v>
      </c>
      <c r="V108" s="127">
        <v>0</v>
      </c>
      <c r="W108" s="127">
        <v>0</v>
      </c>
      <c r="X108" s="127">
        <v>8358</v>
      </c>
      <c r="Y108" s="127">
        <v>8581</v>
      </c>
      <c r="Z108" s="127"/>
      <c r="AA108" s="127" t="str">
        <f>TEXT(Y108,"###,###")</f>
        <v>8,581</v>
      </c>
      <c r="AB108" s="127"/>
      <c r="AC108" s="127">
        <f>Y108/($Y$4)*100</f>
        <v>10.099214989348807</v>
      </c>
      <c r="AD108" s="127"/>
      <c r="AE108" s="127"/>
      <c r="AF108" s="127"/>
    </row>
    <row r="109" spans="1:32" x14ac:dyDescent="0.25">
      <c r="S109" s="127" t="s">
        <v>23</v>
      </c>
      <c r="T109" s="127"/>
      <c r="U109" s="127">
        <v>0</v>
      </c>
      <c r="V109" s="127">
        <v>0</v>
      </c>
      <c r="W109" s="127">
        <v>0</v>
      </c>
      <c r="X109" s="127">
        <v>11235</v>
      </c>
      <c r="Y109" s="127">
        <v>11181</v>
      </c>
      <c r="Z109" s="127"/>
      <c r="AA109" s="127" t="str">
        <f>TEXT(Y109,"###,###")</f>
        <v>11,181</v>
      </c>
      <c r="AB109" s="127"/>
      <c r="AC109" s="127">
        <f t="shared" ref="AC109:AC111" si="3">Y109/($Y$4)*100</f>
        <v>13.159226523238434</v>
      </c>
      <c r="AD109" s="127"/>
      <c r="AE109" s="127"/>
      <c r="AF109" s="127"/>
    </row>
    <row r="110" spans="1:32" x14ac:dyDescent="0.25">
      <c r="S110" s="127" t="s">
        <v>24</v>
      </c>
      <c r="T110" s="127"/>
      <c r="U110" s="127">
        <v>0</v>
      </c>
      <c r="V110" s="127">
        <v>0</v>
      </c>
      <c r="W110" s="127">
        <v>0</v>
      </c>
      <c r="X110" s="127">
        <v>22370</v>
      </c>
      <c r="Y110" s="127">
        <v>21809</v>
      </c>
      <c r="Z110" s="127"/>
      <c r="AA110" s="127" t="str">
        <f>TEXT(Y110,"###,###")</f>
        <v>21,809</v>
      </c>
      <c r="AB110" s="127"/>
      <c r="AC110" s="127">
        <f t="shared" si="3"/>
        <v>25.667612131768802</v>
      </c>
      <c r="AD110" s="127"/>
      <c r="AE110" s="127"/>
      <c r="AF110" s="127"/>
    </row>
    <row r="111" spans="1:32" x14ac:dyDescent="0.25">
      <c r="S111" s="127" t="s">
        <v>25</v>
      </c>
      <c r="T111" s="127"/>
      <c r="U111" s="127">
        <v>0</v>
      </c>
      <c r="V111" s="127">
        <v>0</v>
      </c>
      <c r="W111" s="127">
        <v>0</v>
      </c>
      <c r="X111" s="127">
        <v>38770</v>
      </c>
      <c r="Y111" s="127">
        <v>36308</v>
      </c>
      <c r="Z111" s="127"/>
      <c r="AA111" s="127" t="str">
        <f>TEXT(Y111,"###,###")</f>
        <v>36,308</v>
      </c>
      <c r="AB111" s="127"/>
      <c r="AC111" s="127">
        <f t="shared" si="3"/>
        <v>42.731884143255613</v>
      </c>
      <c r="AD111" s="127"/>
      <c r="AE111" s="127"/>
      <c r="AF111" s="127"/>
    </row>
    <row r="112" spans="1:32" x14ac:dyDescent="0.25">
      <c r="S112" s="127" t="s">
        <v>56</v>
      </c>
      <c r="T112" s="127"/>
      <c r="U112" s="127">
        <v>0</v>
      </c>
      <c r="V112" s="127">
        <v>0</v>
      </c>
      <c r="W112" s="127">
        <v>0</v>
      </c>
      <c r="X112" s="127">
        <v>85735</v>
      </c>
      <c r="Y112" s="127">
        <v>84967</v>
      </c>
      <c r="Z112" s="127"/>
      <c r="AA112" s="127"/>
      <c r="AB112" s="127"/>
      <c r="AC112" s="127"/>
      <c r="AD112" s="127"/>
      <c r="AE112" s="127"/>
      <c r="AF112" s="127"/>
    </row>
    <row r="113" spans="19:32" x14ac:dyDescent="0.25">
      <c r="S113" s="127"/>
      <c r="T113" s="127"/>
      <c r="U113" s="127"/>
      <c r="V113" s="127"/>
      <c r="W113" s="127"/>
      <c r="X113" s="127"/>
      <c r="Y113" s="127"/>
      <c r="Z113" s="127"/>
      <c r="AA113" s="127" t="s">
        <v>27</v>
      </c>
      <c r="AB113" s="127"/>
      <c r="AC113" s="127" t="s">
        <v>28</v>
      </c>
      <c r="AD113" s="127"/>
      <c r="AE113" s="127" t="s">
        <v>29</v>
      </c>
      <c r="AF113" s="127"/>
    </row>
    <row r="114" spans="19:32" x14ac:dyDescent="0.25">
      <c r="S114" s="127" t="s">
        <v>103</v>
      </c>
      <c r="T114" s="127">
        <v>4848</v>
      </c>
      <c r="U114" s="127">
        <v>5787</v>
      </c>
      <c r="V114" s="127">
        <v>5746</v>
      </c>
      <c r="W114" s="127">
        <v>5861</v>
      </c>
      <c r="X114" s="127">
        <v>5402</v>
      </c>
      <c r="Y114" s="127">
        <v>5426</v>
      </c>
      <c r="Z114" s="127"/>
      <c r="AA114" s="127" t="str">
        <f>TEXT(Y114,"###,###")</f>
        <v>5,426</v>
      </c>
      <c r="AB114" s="127"/>
      <c r="AC114" s="127">
        <f>Y114/X114-1</f>
        <v>4.4427989633468723E-3</v>
      </c>
      <c r="AD114" s="127"/>
      <c r="AE114" s="127">
        <f>Y114/T114-1</f>
        <v>0.11922442244224429</v>
      </c>
      <c r="AF114" s="127"/>
    </row>
    <row r="115" spans="19:32" x14ac:dyDescent="0.25">
      <c r="S115" s="127" t="s">
        <v>104</v>
      </c>
      <c r="T115" s="127">
        <v>5596</v>
      </c>
      <c r="U115" s="127">
        <v>5973</v>
      </c>
      <c r="V115" s="127">
        <v>5769</v>
      </c>
      <c r="W115" s="127">
        <v>5899</v>
      </c>
      <c r="X115" s="127">
        <v>5378</v>
      </c>
      <c r="Y115" s="127">
        <v>5631</v>
      </c>
      <c r="Z115" s="127"/>
      <c r="AA115" s="127" t="str">
        <f>TEXT(Y115,"###,###")</f>
        <v>5,631</v>
      </c>
      <c r="AB115" s="127"/>
      <c r="AC115" s="127">
        <f>Y115/X115-1</f>
        <v>4.7043510598735683E-2</v>
      </c>
      <c r="AD115" s="127"/>
      <c r="AE115" s="127">
        <f>Y115/T115-1</f>
        <v>6.2544674767690545E-3</v>
      </c>
      <c r="AF115" s="127"/>
    </row>
    <row r="116" spans="19:32" x14ac:dyDescent="0.25">
      <c r="S116" s="127" t="s">
        <v>56</v>
      </c>
      <c r="T116" s="127">
        <v>10444</v>
      </c>
      <c r="U116" s="127">
        <v>11760</v>
      </c>
      <c r="V116" s="127">
        <v>11515</v>
      </c>
      <c r="W116" s="127">
        <v>11760</v>
      </c>
      <c r="X116" s="127">
        <v>10780</v>
      </c>
      <c r="Y116" s="127">
        <v>11057</v>
      </c>
      <c r="Z116" s="127"/>
      <c r="AA116" s="127"/>
      <c r="AB116" s="127"/>
      <c r="AC116" s="127"/>
      <c r="AD116" s="127"/>
      <c r="AE116" s="127"/>
      <c r="AF116" s="127"/>
    </row>
    <row r="117" spans="19:32" x14ac:dyDescent="0.25"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</row>
    <row r="118" spans="19:32" x14ac:dyDescent="0.25">
      <c r="S118" s="127" t="s">
        <v>119</v>
      </c>
      <c r="T118" s="127"/>
      <c r="U118" s="127">
        <v>40.119999999999997</v>
      </c>
      <c r="V118" s="127">
        <v>37.04</v>
      </c>
      <c r="W118" s="127">
        <v>37.24</v>
      </c>
      <c r="X118" s="127">
        <v>38.56</v>
      </c>
      <c r="Y118" s="127">
        <v>38.909999999999997</v>
      </c>
      <c r="Z118" s="127"/>
      <c r="AA118" s="127" t="str">
        <f>TEXT(Y118,"##.0")</f>
        <v>38.9</v>
      </c>
      <c r="AB118" s="127"/>
      <c r="AC118" s="127"/>
      <c r="AD118" s="127"/>
      <c r="AE118" s="127"/>
      <c r="AF118" s="127"/>
    </row>
    <row r="119" spans="19:32" x14ac:dyDescent="0.25"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</row>
    <row r="120" spans="19:32" x14ac:dyDescent="0.25">
      <c r="S120" s="127" t="s">
        <v>120</v>
      </c>
      <c r="T120" s="127"/>
      <c r="U120" s="127">
        <v>48666</v>
      </c>
      <c r="V120" s="127">
        <v>50463</v>
      </c>
      <c r="W120" s="127">
        <v>50493</v>
      </c>
      <c r="X120" s="127">
        <v>49759</v>
      </c>
      <c r="Y120" s="127">
        <v>49589</v>
      </c>
      <c r="Z120" s="127"/>
      <c r="AA120" s="127" t="str">
        <f>TEXT(Y120,"###,###")</f>
        <v>49,589</v>
      </c>
      <c r="AB120" s="127"/>
      <c r="AC120" s="127"/>
      <c r="AD120" s="127"/>
      <c r="AE120" s="127"/>
      <c r="AF120" s="127"/>
    </row>
    <row r="121" spans="19:32" x14ac:dyDescent="0.25">
      <c r="S121" s="127" t="s">
        <v>121</v>
      </c>
      <c r="T121" s="127"/>
      <c r="U121" s="127">
        <v>2719</v>
      </c>
      <c r="V121" s="127">
        <v>2568</v>
      </c>
      <c r="W121" s="127">
        <v>2455</v>
      </c>
      <c r="X121" s="127">
        <v>2398</v>
      </c>
      <c r="Y121" s="127">
        <v>2358</v>
      </c>
      <c r="Z121" s="127"/>
      <c r="AA121" s="127" t="str">
        <f t="shared" ref="AA121:AA128" si="4">TEXT(Y121,"###,###")</f>
        <v>2,358</v>
      </c>
      <c r="AB121" s="127"/>
      <c r="AC121" s="127"/>
      <c r="AD121" s="127"/>
      <c r="AE121" s="127"/>
      <c r="AF121" s="127"/>
    </row>
    <row r="122" spans="19:32" x14ac:dyDescent="0.25">
      <c r="S122" s="127" t="s">
        <v>122</v>
      </c>
      <c r="T122" s="127"/>
      <c r="U122" s="127">
        <v>3564</v>
      </c>
      <c r="V122" s="127">
        <v>3514</v>
      </c>
      <c r="W122" s="127">
        <v>3368</v>
      </c>
      <c r="X122" s="127">
        <v>3173</v>
      </c>
      <c r="Y122" s="127">
        <v>3144</v>
      </c>
      <c r="Z122" s="127"/>
      <c r="AA122" s="127" t="str">
        <f t="shared" si="4"/>
        <v>3,144</v>
      </c>
      <c r="AB122" s="127"/>
      <c r="AC122" s="127"/>
      <c r="AD122" s="127"/>
      <c r="AE122" s="127"/>
      <c r="AF122" s="127"/>
    </row>
    <row r="123" spans="19:32" x14ac:dyDescent="0.25">
      <c r="S123" s="127"/>
      <c r="T123" s="127"/>
      <c r="U123" s="127"/>
      <c r="V123" s="127"/>
      <c r="W123" s="127"/>
      <c r="X123" s="127"/>
      <c r="Y123" s="127"/>
      <c r="Z123" s="127"/>
      <c r="AA123" s="127" t="s">
        <v>27</v>
      </c>
      <c r="AB123" s="127"/>
      <c r="AC123" s="127" t="s">
        <v>35</v>
      </c>
      <c r="AD123" s="127"/>
      <c r="AE123" s="127" t="s">
        <v>27</v>
      </c>
      <c r="AF123" s="127"/>
    </row>
    <row r="124" spans="19:32" x14ac:dyDescent="0.25">
      <c r="S124" s="127" t="s">
        <v>123</v>
      </c>
      <c r="T124" s="127"/>
      <c r="U124" s="127">
        <v>52230</v>
      </c>
      <c r="V124" s="127">
        <v>53977</v>
      </c>
      <c r="W124" s="127">
        <v>53861</v>
      </c>
      <c r="X124" s="127">
        <v>52932</v>
      </c>
      <c r="Y124" s="127">
        <v>52733</v>
      </c>
      <c r="Z124" s="127"/>
      <c r="AA124" s="127" t="str">
        <f t="shared" si="4"/>
        <v>52,733</v>
      </c>
      <c r="AB124" s="127"/>
      <c r="AC124" s="127">
        <f>Y124/$Y$7*100</f>
        <v>95.719809043219399</v>
      </c>
      <c r="AD124" s="127"/>
      <c r="AE124" s="127"/>
      <c r="AF124" s="127"/>
    </row>
    <row r="125" spans="19:32" x14ac:dyDescent="0.25">
      <c r="S125" s="127" t="s">
        <v>124</v>
      </c>
      <c r="T125" s="127"/>
      <c r="U125" s="127">
        <v>6283</v>
      </c>
      <c r="V125" s="127">
        <v>6082</v>
      </c>
      <c r="W125" s="127">
        <v>5823</v>
      </c>
      <c r="X125" s="127">
        <v>5571</v>
      </c>
      <c r="Y125" s="127">
        <v>5502</v>
      </c>
      <c r="Z125" s="127"/>
      <c r="AA125" s="127" t="str">
        <f t="shared" si="4"/>
        <v>5,502</v>
      </c>
      <c r="AB125" s="127"/>
      <c r="AC125" s="127">
        <f>Y125/$Y$7*100</f>
        <v>9.9871122324880659</v>
      </c>
      <c r="AD125" s="127"/>
      <c r="AE125" s="127"/>
      <c r="AF125" s="127"/>
    </row>
    <row r="126" spans="19:32" x14ac:dyDescent="0.25"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</row>
    <row r="127" spans="19:32" x14ac:dyDescent="0.25">
      <c r="S127" s="127" t="s">
        <v>125</v>
      </c>
      <c r="T127" s="127"/>
      <c r="U127" s="127">
        <v>29820</v>
      </c>
      <c r="V127" s="127">
        <v>31034</v>
      </c>
      <c r="W127" s="127">
        <v>30855</v>
      </c>
      <c r="X127" s="127">
        <v>29982</v>
      </c>
      <c r="Y127" s="127">
        <v>29596</v>
      </c>
      <c r="Z127" s="127"/>
      <c r="AA127" s="127" t="str">
        <f t="shared" si="4"/>
        <v>29,596</v>
      </c>
      <c r="AB127" s="127"/>
      <c r="AC127" s="127">
        <f>Y127/$Y$7*100</f>
        <v>53.722023561017231</v>
      </c>
      <c r="AD127" s="127"/>
      <c r="AE127" s="127"/>
      <c r="AF127" s="127"/>
    </row>
    <row r="128" spans="19:32" x14ac:dyDescent="0.25">
      <c r="S128" s="127" t="s">
        <v>126</v>
      </c>
      <c r="T128" s="127"/>
      <c r="U128" s="127">
        <v>25124</v>
      </c>
      <c r="V128" s="127">
        <v>25511</v>
      </c>
      <c r="W128" s="127">
        <v>25463</v>
      </c>
      <c r="X128" s="127">
        <v>25345</v>
      </c>
      <c r="Y128" s="127">
        <v>25495</v>
      </c>
      <c r="Z128" s="127"/>
      <c r="AA128" s="127" t="str">
        <f t="shared" si="4"/>
        <v>25,495</v>
      </c>
      <c r="AB128" s="127"/>
      <c r="AC128" s="127">
        <f>Y128/$Y$7*100</f>
        <v>46.277976438982776</v>
      </c>
      <c r="AD128" s="127"/>
      <c r="AE128" s="127"/>
      <c r="AF128" s="127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40AF85A-1E31-4215-9CEB-FA448F5D2DA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88E338D1-DD71-44C2-B392-9296FECE9C1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31E46BF9-C780-42C8-A5FF-B4DF5A633E5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5CDAD316-2759-4454-963C-716C5E3A1D1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8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14" customWidth="1"/>
    <col min="2" max="2" width="12.42578125" style="114" customWidth="1"/>
    <col min="3" max="3" width="11.7109375" style="114" customWidth="1"/>
    <col min="4" max="4" width="6.7109375" style="114" customWidth="1"/>
    <col min="5" max="5" width="5" style="114" customWidth="1"/>
    <col min="6" max="6" width="6.28515625" style="114" customWidth="1"/>
    <col min="7" max="8" width="4.28515625" style="114" customWidth="1"/>
    <col min="9" max="9" width="2.85546875" style="114" customWidth="1"/>
    <col min="10" max="10" width="5.28515625" style="114" bestFit="1" customWidth="1"/>
    <col min="11" max="11" width="3.7109375" style="114" customWidth="1"/>
    <col min="12" max="12" width="6" style="114" customWidth="1"/>
    <col min="13" max="13" width="3.85546875" style="114" customWidth="1"/>
    <col min="14" max="14" width="6" style="114" customWidth="1"/>
    <col min="15" max="15" width="4.7109375" style="114" customWidth="1"/>
    <col min="16" max="16" width="3.85546875" style="114" customWidth="1"/>
    <col min="17" max="18" width="6.140625" style="114" customWidth="1"/>
    <col min="19" max="19" width="43.140625" style="114" bestFit="1" customWidth="1"/>
    <col min="20" max="22" width="12.7109375" style="114" customWidth="1"/>
    <col min="23" max="25" width="12.7109375" style="114" bestFit="1" customWidth="1"/>
    <col min="26" max="26" width="4" style="114" customWidth="1"/>
    <col min="27" max="27" width="11.5703125" style="114" bestFit="1" customWidth="1"/>
    <col min="28" max="28" width="4.140625" style="114" customWidth="1"/>
    <col min="29" max="29" width="11.5703125" style="114" bestFit="1" customWidth="1"/>
    <col min="30" max="30" width="4.42578125" style="114" customWidth="1"/>
    <col min="31" max="31" width="10.28515625" style="114" bestFit="1" customWidth="1"/>
    <col min="32" max="32" width="4.85546875" style="114" customWidth="1"/>
    <col min="33" max="16384" width="9.140625" style="114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7" t="str">
        <f>U3</f>
        <v>East Arnhem</v>
      </c>
      <c r="T1" s="127"/>
      <c r="U1" s="127"/>
      <c r="V1" s="127"/>
      <c r="W1" s="127"/>
      <c r="X1" s="127"/>
      <c r="Y1" s="127" t="str">
        <f>Y3</f>
        <v>13.7</v>
      </c>
      <c r="Z1" s="127"/>
      <c r="AA1" s="127"/>
      <c r="AB1" s="127"/>
      <c r="AC1" s="127"/>
      <c r="AD1" s="127"/>
      <c r="AE1" s="127"/>
      <c r="AF1" s="127"/>
    </row>
    <row r="2" spans="1:32" ht="19.5" customHeight="1" x14ac:dyDescent="0.3">
      <c r="A2" s="31" t="str">
        <f>"6160.0 "&amp;'State data for spotlight'!$C$3&amp;" Jobs in Australia Spotlights by LGA"</f>
        <v>6160.0 Northern Territory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7"/>
      <c r="T2" s="127" t="s">
        <v>115</v>
      </c>
      <c r="U2" s="127" t="s">
        <v>68</v>
      </c>
      <c r="V2" s="127" t="s">
        <v>69</v>
      </c>
      <c r="W2" s="127" t="s">
        <v>70</v>
      </c>
      <c r="X2" s="127" t="s">
        <v>67</v>
      </c>
      <c r="Y2" s="127" t="s">
        <v>105</v>
      </c>
      <c r="Z2" s="127"/>
      <c r="AA2" s="128" t="s">
        <v>105</v>
      </c>
      <c r="AB2" s="128"/>
      <c r="AC2" s="128"/>
      <c r="AD2" s="128"/>
      <c r="AE2" s="128"/>
      <c r="AF2" s="127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7"/>
      <c r="T3" s="127"/>
      <c r="U3" s="127" t="s">
        <v>135</v>
      </c>
      <c r="V3" s="127"/>
      <c r="W3" s="127"/>
      <c r="X3" s="127"/>
      <c r="Y3" s="127" t="s">
        <v>154</v>
      </c>
      <c r="Z3" s="127"/>
      <c r="AA3" s="127" t="s">
        <v>27</v>
      </c>
      <c r="AB3" s="127"/>
      <c r="AC3" s="127" t="s">
        <v>28</v>
      </c>
      <c r="AD3" s="127"/>
      <c r="AE3" s="127" t="s">
        <v>112</v>
      </c>
      <c r="AF3" s="127"/>
    </row>
    <row r="4" spans="1:32" ht="15" customHeight="1" x14ac:dyDescent="0.25">
      <c r="A4" s="36" t="str">
        <f>"Table "&amp;'Table 13.7'!$Y$3&amp;" "&amp;'Table 13.7'!$U$3&amp;", "&amp;'State data for spotlight'!$C$3&amp;", "&amp;'Table 13.7'!$Y$2</f>
        <v>Table 13.7 East Arnhem, Northern Territory,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7" t="s">
        <v>30</v>
      </c>
      <c r="T4" s="129">
        <v>827</v>
      </c>
      <c r="U4" s="129">
        <v>867</v>
      </c>
      <c r="V4" s="129">
        <v>928</v>
      </c>
      <c r="W4" s="129">
        <v>1018</v>
      </c>
      <c r="X4" s="129">
        <v>913</v>
      </c>
      <c r="Y4" s="129">
        <v>905</v>
      </c>
      <c r="Z4" s="127"/>
      <c r="AA4" s="127" t="str">
        <f>TEXT(Y4,"###,###")</f>
        <v>905</v>
      </c>
      <c r="AB4" s="127"/>
      <c r="AC4" s="127">
        <f t="shared" ref="AC4:AC9" si="0">Y4/X4-1</f>
        <v>-8.7623220153341119E-3</v>
      </c>
      <c r="AD4" s="127"/>
      <c r="AE4" s="127">
        <f>Y4/T4-1</f>
        <v>9.4316807738815012E-2</v>
      </c>
      <c r="AF4" s="127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7" t="s">
        <v>93</v>
      </c>
      <c r="T5" s="129">
        <v>453</v>
      </c>
      <c r="U5" s="129">
        <v>460</v>
      </c>
      <c r="V5" s="129">
        <v>441</v>
      </c>
      <c r="W5" s="129">
        <v>512</v>
      </c>
      <c r="X5" s="129">
        <v>468</v>
      </c>
      <c r="Y5" s="129">
        <v>480</v>
      </c>
      <c r="Z5" s="127"/>
      <c r="AA5" s="127" t="str">
        <f>TEXT(Y5,"###,###")</f>
        <v>480</v>
      </c>
      <c r="AB5" s="127"/>
      <c r="AC5" s="127">
        <f t="shared" si="0"/>
        <v>2.564102564102555E-2</v>
      </c>
      <c r="AD5" s="127"/>
      <c r="AE5" s="127">
        <f t="shared" ref="AE5:AE9" si="1">Y5/T5-1</f>
        <v>5.9602649006622599E-2</v>
      </c>
      <c r="AF5" s="127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7" t="s">
        <v>94</v>
      </c>
      <c r="T6" s="129">
        <v>371</v>
      </c>
      <c r="U6" s="129">
        <v>413</v>
      </c>
      <c r="V6" s="129">
        <v>493</v>
      </c>
      <c r="W6" s="129">
        <v>510</v>
      </c>
      <c r="X6" s="129">
        <v>442</v>
      </c>
      <c r="Y6" s="129">
        <v>425</v>
      </c>
      <c r="Z6" s="127"/>
      <c r="AA6" s="127" t="str">
        <f>TEXT(Y6,"###,###")</f>
        <v>425</v>
      </c>
      <c r="AB6" s="127"/>
      <c r="AC6" s="127">
        <f t="shared" si="0"/>
        <v>-3.8461538461538436E-2</v>
      </c>
      <c r="AD6" s="127"/>
      <c r="AE6" s="127">
        <f t="shared" si="1"/>
        <v>0.14555256064690036</v>
      </c>
      <c r="AF6" s="127"/>
    </row>
    <row r="7" spans="1:32" ht="16.5" customHeight="1" thickBot="1" x14ac:dyDescent="0.3">
      <c r="A7" s="44" t="str">
        <f>"QUICK STATS for "&amp;'Table 13.7'!Y2&amp;"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7" t="s">
        <v>8</v>
      </c>
      <c r="T7" s="129">
        <v>554</v>
      </c>
      <c r="U7" s="129">
        <v>619</v>
      </c>
      <c r="V7" s="129">
        <v>697</v>
      </c>
      <c r="W7" s="129">
        <v>762</v>
      </c>
      <c r="X7" s="129">
        <v>705</v>
      </c>
      <c r="Y7" s="129">
        <v>667</v>
      </c>
      <c r="Z7" s="127"/>
      <c r="AA7" s="127" t="str">
        <f>TEXT(Y7,"###,###")</f>
        <v>667</v>
      </c>
      <c r="AB7" s="127"/>
      <c r="AC7" s="127">
        <f t="shared" si="0"/>
        <v>-5.3900709219858123E-2</v>
      </c>
      <c r="AD7" s="127"/>
      <c r="AE7" s="127">
        <f t="shared" si="1"/>
        <v>0.20397111913357402</v>
      </c>
      <c r="AF7" s="127"/>
    </row>
    <row r="8" spans="1:32" ht="17.25" customHeight="1" x14ac:dyDescent="0.25">
      <c r="A8" s="45" t="s">
        <v>15</v>
      </c>
      <c r="B8" s="46"/>
      <c r="C8" s="47"/>
      <c r="D8" s="48" t="str">
        <f>AA4</f>
        <v>905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13.7'!AA7</f>
        <v>667</v>
      </c>
      <c r="P8" s="49"/>
      <c r="S8" s="127" t="s">
        <v>96</v>
      </c>
      <c r="T8" s="127">
        <v>19704.43</v>
      </c>
      <c r="U8" s="127">
        <v>20660.099999999999</v>
      </c>
      <c r="V8" s="127">
        <v>20277.78</v>
      </c>
      <c r="W8" s="127">
        <v>17621.39</v>
      </c>
      <c r="X8" s="127">
        <v>21025.94</v>
      </c>
      <c r="Y8" s="127">
        <v>21893.919999999998</v>
      </c>
      <c r="Z8" s="127"/>
      <c r="AA8" s="127" t="str">
        <f>TEXT(Y8,"$###,###")</f>
        <v>$21,894</v>
      </c>
      <c r="AB8" s="127"/>
      <c r="AC8" s="127">
        <f t="shared" si="0"/>
        <v>4.1281388608547243E-2</v>
      </c>
      <c r="AD8" s="127"/>
      <c r="AE8" s="127">
        <f t="shared" si="1"/>
        <v>0.11111663722320309</v>
      </c>
      <c r="AF8" s="127"/>
    </row>
    <row r="9" spans="1:32" x14ac:dyDescent="0.25">
      <c r="A9" s="53" t="s">
        <v>17</v>
      </c>
      <c r="B9" s="54"/>
      <c r="C9" s="55"/>
      <c r="D9" s="56">
        <f>'Table 13.7'!AC104</f>
        <v>59.005524861878456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52.323838080959518</v>
      </c>
      <c r="P9" s="57" t="s">
        <v>97</v>
      </c>
      <c r="S9" s="127" t="s">
        <v>9</v>
      </c>
      <c r="T9" s="127">
        <v>17010290</v>
      </c>
      <c r="U9" s="127">
        <v>18649435</v>
      </c>
      <c r="V9" s="127">
        <v>19704745</v>
      </c>
      <c r="W9" s="127">
        <v>23386298</v>
      </c>
      <c r="X9" s="127">
        <v>20761201</v>
      </c>
      <c r="Y9" s="127">
        <v>21398845</v>
      </c>
      <c r="Z9" s="127"/>
      <c r="AA9" s="127" t="str">
        <f>TEXT(Y9/1000000,"$#,###.0")&amp;" mil"</f>
        <v>$21.4 mil</v>
      </c>
      <c r="AB9" s="127"/>
      <c r="AC9" s="127">
        <f t="shared" si="0"/>
        <v>3.0713252089799692E-2</v>
      </c>
      <c r="AD9" s="127"/>
      <c r="AE9" s="127">
        <f t="shared" si="1"/>
        <v>0.25799413178728869</v>
      </c>
      <c r="AF9" s="127"/>
    </row>
    <row r="10" spans="1:32" x14ac:dyDescent="0.25">
      <c r="A10" s="53" t="s">
        <v>20</v>
      </c>
      <c r="B10" s="54"/>
      <c r="C10" s="55"/>
      <c r="D10" s="56">
        <f>'Table 13.7'!AC105</f>
        <v>35.027624309392266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47.676161919040474</v>
      </c>
      <c r="P10" s="57" t="s">
        <v>97</v>
      </c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99.850074962518747</v>
      </c>
      <c r="P11" s="57" t="s">
        <v>97</v>
      </c>
      <c r="S11" s="127" t="s">
        <v>32</v>
      </c>
      <c r="T11" s="129">
        <v>809</v>
      </c>
      <c r="U11" s="129">
        <v>855</v>
      </c>
      <c r="V11" s="129">
        <v>917</v>
      </c>
      <c r="W11" s="129">
        <v>1004</v>
      </c>
      <c r="X11" s="129">
        <v>904</v>
      </c>
      <c r="Y11" s="129">
        <v>889</v>
      </c>
      <c r="Z11" s="127"/>
      <c r="AA11" s="127"/>
      <c r="AB11" s="127"/>
      <c r="AC11" s="127"/>
      <c r="AD11" s="127"/>
      <c r="AE11" s="127"/>
      <c r="AF11" s="127"/>
    </row>
    <row r="12" spans="1:32" ht="28.5" customHeight="1" x14ac:dyDescent="0.25">
      <c r="A12" s="53" t="s">
        <v>22</v>
      </c>
      <c r="B12" s="55"/>
      <c r="C12" s="55"/>
      <c r="D12" s="56">
        <f>'Table 13.7'!AC108</f>
        <v>4.5303867403314912</v>
      </c>
      <c r="E12" s="57" t="s">
        <v>97</v>
      </c>
      <c r="F12" s="37"/>
      <c r="G12" s="118" t="s">
        <v>99</v>
      </c>
      <c r="H12" s="119"/>
      <c r="I12" s="119"/>
      <c r="J12" s="119"/>
      <c r="K12" s="119"/>
      <c r="L12" s="119"/>
      <c r="M12" s="67"/>
      <c r="N12" s="55"/>
      <c r="O12" s="56">
        <f>AC125</f>
        <v>2.2488755622188905</v>
      </c>
      <c r="P12" s="57" t="s">
        <v>97</v>
      </c>
      <c r="S12" s="127" t="s">
        <v>33</v>
      </c>
      <c r="T12" s="129">
        <v>15</v>
      </c>
      <c r="U12" s="129">
        <v>16</v>
      </c>
      <c r="V12" s="129">
        <v>16</v>
      </c>
      <c r="W12" s="129">
        <v>19</v>
      </c>
      <c r="X12" s="129">
        <v>6</v>
      </c>
      <c r="Y12" s="129">
        <v>16</v>
      </c>
      <c r="Z12" s="127"/>
      <c r="AA12" s="127"/>
      <c r="AB12" s="127"/>
      <c r="AC12" s="127"/>
      <c r="AD12" s="127"/>
      <c r="AE12" s="127"/>
      <c r="AF12" s="127"/>
    </row>
    <row r="13" spans="1:32" ht="15" customHeight="1" x14ac:dyDescent="0.25">
      <c r="A13" s="53" t="s">
        <v>23</v>
      </c>
      <c r="B13" s="55"/>
      <c r="C13" s="55"/>
      <c r="D13" s="56">
        <f>'Table 13.7'!AC109</f>
        <v>5.6353591160220997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13.7'!AA118</f>
        <v>39.6</v>
      </c>
      <c r="P13" s="57" t="s">
        <v>116</v>
      </c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</row>
    <row r="14" spans="1:32" ht="15" customHeight="1" x14ac:dyDescent="0.25">
      <c r="A14" s="53" t="s">
        <v>24</v>
      </c>
      <c r="B14" s="55"/>
      <c r="C14" s="55"/>
      <c r="D14" s="56">
        <f>'Table 13.7'!AC110</f>
        <v>30.276243093922652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14.992503748125937</v>
      </c>
      <c r="P14" s="57" t="s">
        <v>97</v>
      </c>
      <c r="S14" s="127" t="s">
        <v>34</v>
      </c>
      <c r="T14" s="127"/>
      <c r="U14" s="127"/>
      <c r="V14" s="127"/>
      <c r="W14" s="127"/>
      <c r="X14" s="127"/>
      <c r="Y14" s="127"/>
      <c r="Z14" s="127"/>
      <c r="AA14" s="127" t="s">
        <v>35</v>
      </c>
      <c r="AB14" s="127"/>
      <c r="AC14" s="127"/>
      <c r="AD14" s="127"/>
      <c r="AE14" s="127"/>
      <c r="AF14" s="127"/>
    </row>
    <row r="15" spans="1:32" ht="15" customHeight="1" thickBot="1" x14ac:dyDescent="0.3">
      <c r="A15" s="73" t="s">
        <v>25</v>
      </c>
      <c r="B15" s="74"/>
      <c r="C15" s="74"/>
      <c r="D15" s="75">
        <f>'Table 13.7'!AC111</f>
        <v>53.591160220994475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85.007496251874059</v>
      </c>
      <c r="P15" s="79" t="s">
        <v>97</v>
      </c>
      <c r="S15" s="127" t="s">
        <v>71</v>
      </c>
      <c r="T15" s="127"/>
      <c r="U15" s="127"/>
      <c r="V15" s="127"/>
      <c r="W15" s="127"/>
      <c r="X15" s="127"/>
      <c r="Y15" s="127">
        <v>0</v>
      </c>
      <c r="Z15" s="127"/>
      <c r="AA15" s="130">
        <f t="shared" ref="AA15:AA34" si="2">IF(Y15="np",0,Y15/$Y$34)</f>
        <v>0</v>
      </c>
      <c r="AB15" s="127"/>
      <c r="AC15" s="127"/>
      <c r="AD15" s="127"/>
      <c r="AE15" s="127"/>
      <c r="AF15" s="127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7" t="s">
        <v>72</v>
      </c>
      <c r="T16" s="127"/>
      <c r="U16" s="127"/>
      <c r="V16" s="127"/>
      <c r="W16" s="127"/>
      <c r="X16" s="127"/>
      <c r="Y16" s="127">
        <v>3</v>
      </c>
      <c r="Z16" s="127"/>
      <c r="AA16" s="130">
        <f t="shared" si="2"/>
        <v>3.3149171270718232E-3</v>
      </c>
      <c r="AB16" s="127"/>
      <c r="AC16" s="127"/>
      <c r="AD16" s="127"/>
      <c r="AE16" s="127"/>
      <c r="AF16" s="127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7" t="s">
        <v>73</v>
      </c>
      <c r="T17" s="127"/>
      <c r="U17" s="127"/>
      <c r="V17" s="127"/>
      <c r="W17" s="127"/>
      <c r="X17" s="127"/>
      <c r="Y17" s="127">
        <v>0</v>
      </c>
      <c r="Z17" s="127"/>
      <c r="AA17" s="130">
        <f t="shared" si="2"/>
        <v>0</v>
      </c>
      <c r="AB17" s="127"/>
      <c r="AC17" s="127"/>
      <c r="AD17" s="127"/>
      <c r="AE17" s="127"/>
      <c r="AF17" s="127"/>
    </row>
    <row r="18" spans="1:32" x14ac:dyDescent="0.25">
      <c r="A18" s="83" t="str">
        <f>'Table 13.7'!$S$1&amp;" ("&amp;'Table 13.7'!$T$2&amp;" to "&amp;'Table 13.7'!$Y$2&amp;")"</f>
        <v>East Arnhem (2011-12 to 2016-17)</v>
      </c>
      <c r="B18" s="83"/>
      <c r="C18" s="83"/>
      <c r="D18" s="83"/>
      <c r="E18" s="83"/>
      <c r="F18" s="83"/>
      <c r="G18" s="83" t="str">
        <f>'Table 13.7'!$S$1&amp;" ("&amp;'Table 13.7'!$T$2&amp;" to "&amp;'Table 13.7'!$Y$2&amp;")"</f>
        <v>East Arnhem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7" t="s">
        <v>74</v>
      </c>
      <c r="T18" s="127"/>
      <c r="U18" s="127"/>
      <c r="V18" s="127"/>
      <c r="W18" s="127"/>
      <c r="X18" s="127"/>
      <c r="Y18" s="127">
        <v>4</v>
      </c>
      <c r="Z18" s="127"/>
      <c r="AA18" s="130">
        <f t="shared" si="2"/>
        <v>4.4198895027624313E-3</v>
      </c>
      <c r="AB18" s="127"/>
      <c r="AC18" s="127"/>
      <c r="AD18" s="127"/>
      <c r="AE18" s="127"/>
      <c r="AF18" s="127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75</v>
      </c>
      <c r="T19" s="127"/>
      <c r="U19" s="127"/>
      <c r="V19" s="127"/>
      <c r="W19" s="127"/>
      <c r="X19" s="127"/>
      <c r="Y19" s="127">
        <v>47</v>
      </c>
      <c r="Z19" s="127"/>
      <c r="AA19" s="130">
        <f t="shared" si="2"/>
        <v>5.1933701657458566E-2</v>
      </c>
      <c r="AB19" s="127"/>
      <c r="AC19" s="127"/>
      <c r="AD19" s="127"/>
      <c r="AE19" s="127"/>
      <c r="AF19" s="127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76</v>
      </c>
      <c r="T20" s="127"/>
      <c r="U20" s="127"/>
      <c r="V20" s="127"/>
      <c r="W20" s="127"/>
      <c r="X20" s="127"/>
      <c r="Y20" s="127">
        <v>0</v>
      </c>
      <c r="Z20" s="127"/>
      <c r="AA20" s="130">
        <f t="shared" si="2"/>
        <v>0</v>
      </c>
      <c r="AB20" s="127"/>
      <c r="AC20" s="127"/>
      <c r="AD20" s="127"/>
      <c r="AE20" s="127"/>
      <c r="AF20" s="127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77</v>
      </c>
      <c r="T21" s="127"/>
      <c r="U21" s="127"/>
      <c r="V21" s="127"/>
      <c r="W21" s="127"/>
      <c r="X21" s="127"/>
      <c r="Y21" s="127">
        <v>152</v>
      </c>
      <c r="Z21" s="127"/>
      <c r="AA21" s="130">
        <f t="shared" si="2"/>
        <v>0.16795580110497238</v>
      </c>
      <c r="AB21" s="127"/>
      <c r="AC21" s="127"/>
      <c r="AD21" s="127"/>
      <c r="AE21" s="127"/>
      <c r="AF21" s="127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78</v>
      </c>
      <c r="T22" s="127"/>
      <c r="U22" s="127"/>
      <c r="V22" s="127"/>
      <c r="W22" s="127"/>
      <c r="X22" s="127"/>
      <c r="Y22" s="127">
        <v>7</v>
      </c>
      <c r="Z22" s="127"/>
      <c r="AA22" s="130">
        <f t="shared" si="2"/>
        <v>7.7348066298342545E-3</v>
      </c>
      <c r="AB22" s="127"/>
      <c r="AC22" s="127"/>
      <c r="AD22" s="127"/>
      <c r="AE22" s="127"/>
      <c r="AF22" s="127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79</v>
      </c>
      <c r="T23" s="127"/>
      <c r="U23" s="127"/>
      <c r="V23" s="127"/>
      <c r="W23" s="127"/>
      <c r="X23" s="127"/>
      <c r="Y23" s="127">
        <v>25</v>
      </c>
      <c r="Z23" s="127"/>
      <c r="AA23" s="130">
        <f t="shared" si="2"/>
        <v>2.7624309392265192E-2</v>
      </c>
      <c r="AB23" s="127"/>
      <c r="AC23" s="127"/>
      <c r="AD23" s="127"/>
      <c r="AE23" s="127"/>
      <c r="AF23" s="127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80</v>
      </c>
      <c r="T24" s="127"/>
      <c r="U24" s="127"/>
      <c r="V24" s="127"/>
      <c r="W24" s="127"/>
      <c r="X24" s="127"/>
      <c r="Y24" s="127">
        <v>0</v>
      </c>
      <c r="Z24" s="127"/>
      <c r="AA24" s="130">
        <f t="shared" si="2"/>
        <v>0</v>
      </c>
      <c r="AB24" s="127"/>
      <c r="AC24" s="127"/>
      <c r="AD24" s="127"/>
      <c r="AE24" s="127"/>
      <c r="AF24" s="127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81</v>
      </c>
      <c r="T25" s="127"/>
      <c r="U25" s="127"/>
      <c r="V25" s="127"/>
      <c r="W25" s="127"/>
      <c r="X25" s="127"/>
      <c r="Y25" s="127">
        <v>10</v>
      </c>
      <c r="Z25" s="127"/>
      <c r="AA25" s="130">
        <f t="shared" si="2"/>
        <v>1.1049723756906077E-2</v>
      </c>
      <c r="AB25" s="127"/>
      <c r="AC25" s="127"/>
      <c r="AD25" s="127"/>
      <c r="AE25" s="127"/>
      <c r="AF25" s="127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82</v>
      </c>
      <c r="T26" s="127"/>
      <c r="U26" s="127"/>
      <c r="V26" s="127"/>
      <c r="W26" s="127"/>
      <c r="X26" s="127"/>
      <c r="Y26" s="127">
        <v>0</v>
      </c>
      <c r="Z26" s="127"/>
      <c r="AA26" s="130">
        <f t="shared" si="2"/>
        <v>0</v>
      </c>
      <c r="AB26" s="127"/>
      <c r="AC26" s="127"/>
      <c r="AD26" s="127"/>
      <c r="AE26" s="127"/>
      <c r="AF26" s="127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83</v>
      </c>
      <c r="T27" s="127"/>
      <c r="U27" s="127"/>
      <c r="V27" s="127"/>
      <c r="W27" s="127"/>
      <c r="X27" s="127"/>
      <c r="Y27" s="127">
        <v>42</v>
      </c>
      <c r="Z27" s="127"/>
      <c r="AA27" s="130">
        <f t="shared" si="2"/>
        <v>4.6408839779005527E-2</v>
      </c>
      <c r="AB27" s="127"/>
      <c r="AC27" s="127"/>
      <c r="AD27" s="127"/>
      <c r="AE27" s="127"/>
      <c r="AF27" s="127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84</v>
      </c>
      <c r="T28" s="127"/>
      <c r="U28" s="127"/>
      <c r="V28" s="127"/>
      <c r="W28" s="127"/>
      <c r="X28" s="127"/>
      <c r="Y28" s="127">
        <v>33</v>
      </c>
      <c r="Z28" s="127"/>
      <c r="AA28" s="130">
        <f t="shared" si="2"/>
        <v>3.6464088397790057E-2</v>
      </c>
      <c r="AB28" s="127"/>
      <c r="AC28" s="127"/>
      <c r="AD28" s="127"/>
      <c r="AE28" s="127"/>
      <c r="AF28" s="127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85</v>
      </c>
      <c r="T29" s="127"/>
      <c r="U29" s="127"/>
      <c r="V29" s="127"/>
      <c r="W29" s="127"/>
      <c r="X29" s="127"/>
      <c r="Y29" s="127">
        <v>117</v>
      </c>
      <c r="Z29" s="127"/>
      <c r="AA29" s="130">
        <f t="shared" si="2"/>
        <v>0.1292817679558011</v>
      </c>
      <c r="AB29" s="127"/>
      <c r="AC29" s="127"/>
      <c r="AD29" s="127"/>
      <c r="AE29" s="127"/>
      <c r="AF29" s="127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86</v>
      </c>
      <c r="T30" s="127"/>
      <c r="U30" s="127"/>
      <c r="V30" s="127"/>
      <c r="W30" s="127"/>
      <c r="X30" s="127"/>
      <c r="Y30" s="127">
        <v>159</v>
      </c>
      <c r="Z30" s="127"/>
      <c r="AA30" s="130">
        <f t="shared" si="2"/>
        <v>0.17569060773480663</v>
      </c>
      <c r="AB30" s="127"/>
      <c r="AC30" s="127"/>
      <c r="AD30" s="127"/>
      <c r="AE30" s="127"/>
      <c r="AF30" s="127"/>
    </row>
    <row r="31" spans="1:32" ht="15.75" customHeight="1" x14ac:dyDescent="0.25">
      <c r="A31" s="83" t="str">
        <f>"Distribution of employee jobs per industry "&amp;"("&amp;'Table 13.7'!Y2&amp;")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7" t="s">
        <v>87</v>
      </c>
      <c r="T31" s="127"/>
      <c r="U31" s="127"/>
      <c r="V31" s="127"/>
      <c r="W31" s="127"/>
      <c r="X31" s="127"/>
      <c r="Y31" s="127">
        <v>132</v>
      </c>
      <c r="Z31" s="127"/>
      <c r="AA31" s="130">
        <f t="shared" si="2"/>
        <v>0.14585635359116023</v>
      </c>
      <c r="AB31" s="127"/>
      <c r="AC31" s="127"/>
      <c r="AD31" s="127"/>
      <c r="AE31" s="127"/>
      <c r="AF31" s="127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88</v>
      </c>
      <c r="T32" s="127"/>
      <c r="U32" s="127"/>
      <c r="V32" s="127"/>
      <c r="W32" s="127"/>
      <c r="X32" s="127"/>
      <c r="Y32" s="127">
        <v>5</v>
      </c>
      <c r="Z32" s="127"/>
      <c r="AA32" s="130">
        <f t="shared" si="2"/>
        <v>5.5248618784530384E-3</v>
      </c>
      <c r="AB32" s="127"/>
      <c r="AC32" s="127"/>
      <c r="AD32" s="127"/>
      <c r="AE32" s="127"/>
      <c r="AF32" s="127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89</v>
      </c>
      <c r="T33" s="127"/>
      <c r="U33" s="127"/>
      <c r="V33" s="127"/>
      <c r="W33" s="127"/>
      <c r="X33" s="127"/>
      <c r="Y33" s="127">
        <v>86</v>
      </c>
      <c r="Z33" s="127"/>
      <c r="AA33" s="130">
        <f t="shared" si="2"/>
        <v>9.5027624309392267E-2</v>
      </c>
      <c r="AB33" s="127"/>
      <c r="AC33" s="127"/>
      <c r="AD33" s="127"/>
      <c r="AE33" s="127"/>
      <c r="AF33" s="127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7" t="s">
        <v>90</v>
      </c>
      <c r="T34" s="127"/>
      <c r="U34" s="127"/>
      <c r="V34" s="127"/>
      <c r="W34" s="127"/>
      <c r="X34" s="127"/>
      <c r="Y34" s="127">
        <v>905</v>
      </c>
      <c r="Z34" s="127"/>
      <c r="AA34" s="131">
        <f t="shared" si="2"/>
        <v>1</v>
      </c>
      <c r="AB34" s="127"/>
      <c r="AC34" s="127"/>
      <c r="AD34" s="127"/>
      <c r="AE34" s="127"/>
      <c r="AF34" s="127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7" t="s">
        <v>102</v>
      </c>
      <c r="T36" s="127"/>
      <c r="U36" s="127"/>
      <c r="V36" s="127"/>
      <c r="W36" s="127"/>
      <c r="X36" s="127"/>
      <c r="Y36" s="127"/>
      <c r="Z36" s="127"/>
      <c r="AA36" s="127" t="s">
        <v>27</v>
      </c>
      <c r="AB36" s="127"/>
      <c r="AC36" s="127" t="s">
        <v>28</v>
      </c>
      <c r="AD36" s="127"/>
      <c r="AE36" s="127" t="s">
        <v>29</v>
      </c>
      <c r="AF36" s="127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7" t="s">
        <v>12</v>
      </c>
      <c r="T37" s="127">
        <v>421</v>
      </c>
      <c r="U37" s="127">
        <v>498</v>
      </c>
      <c r="V37" s="127">
        <v>575</v>
      </c>
      <c r="W37" s="127">
        <v>628</v>
      </c>
      <c r="X37" s="127">
        <v>602</v>
      </c>
      <c r="Y37" s="127">
        <v>567</v>
      </c>
      <c r="Z37" s="127"/>
      <c r="AA37" s="127" t="str">
        <f>TEXT(Y37,"###,###")</f>
        <v>567</v>
      </c>
      <c r="AB37" s="127"/>
      <c r="AC37" s="127">
        <f>Y37/X37-1</f>
        <v>-5.8139534883720922E-2</v>
      </c>
      <c r="AD37" s="127"/>
      <c r="AE37" s="127">
        <f>Y37/T37-1</f>
        <v>0.34679334916864613</v>
      </c>
      <c r="AF37" s="127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7" t="s">
        <v>13</v>
      </c>
      <c r="T38" s="127">
        <v>133</v>
      </c>
      <c r="U38" s="127">
        <v>119</v>
      </c>
      <c r="V38" s="127">
        <v>121</v>
      </c>
      <c r="W38" s="127">
        <v>129</v>
      </c>
      <c r="X38" s="127">
        <v>100</v>
      </c>
      <c r="Y38" s="127">
        <v>100</v>
      </c>
      <c r="Z38" s="127"/>
      <c r="AA38" s="127" t="str">
        <f>TEXT(Y38,"###,###")</f>
        <v>100</v>
      </c>
      <c r="AB38" s="127"/>
      <c r="AC38" s="127">
        <f>Y38/X38-1</f>
        <v>0</v>
      </c>
      <c r="AD38" s="127"/>
      <c r="AE38" s="127">
        <f>Y38/T38-1</f>
        <v>-0.24812030075187974</v>
      </c>
      <c r="AF38" s="127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7" t="s">
        <v>14</v>
      </c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7" t="s">
        <v>36</v>
      </c>
      <c r="T40" s="127">
        <v>554</v>
      </c>
      <c r="U40" s="127">
        <v>617</v>
      </c>
      <c r="V40" s="127">
        <v>696</v>
      </c>
      <c r="W40" s="127">
        <v>757</v>
      </c>
      <c r="X40" s="127">
        <v>702</v>
      </c>
      <c r="Y40" s="127">
        <v>667</v>
      </c>
      <c r="Z40" s="127"/>
      <c r="AA40" s="127"/>
      <c r="AB40" s="127"/>
      <c r="AC40" s="127" t="s">
        <v>35</v>
      </c>
      <c r="AD40" s="127"/>
      <c r="AE40" s="127" t="s">
        <v>27</v>
      </c>
      <c r="AF40" s="127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7"/>
      <c r="T41" s="127"/>
      <c r="U41" s="127"/>
      <c r="V41" s="127"/>
      <c r="W41" s="127"/>
      <c r="X41" s="127"/>
      <c r="Y41" s="127"/>
      <c r="Z41" s="127"/>
      <c r="AA41" s="127" t="s">
        <v>127</v>
      </c>
      <c r="AB41" s="127"/>
      <c r="AC41" s="127">
        <f>Y37/($Y$37+$Y$38)*100</f>
        <v>85.007496251874059</v>
      </c>
      <c r="AD41" s="127"/>
      <c r="AE41" s="127"/>
      <c r="AF41" s="127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7" t="s">
        <v>37</v>
      </c>
      <c r="T42" s="127"/>
      <c r="U42" s="127"/>
      <c r="V42" s="127"/>
      <c r="W42" s="127"/>
      <c r="X42" s="127"/>
      <c r="Y42" s="127"/>
      <c r="Z42" s="127"/>
      <c r="AA42" s="127" t="s">
        <v>128</v>
      </c>
      <c r="AB42" s="127"/>
      <c r="AC42" s="127">
        <f>Y38/($Y$37+$Y$38)*100</f>
        <v>14.992503748125937</v>
      </c>
      <c r="AD42" s="127"/>
      <c r="AE42" s="127"/>
      <c r="AF42" s="127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7" t="s">
        <v>38</v>
      </c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39</v>
      </c>
      <c r="T44" s="127"/>
      <c r="U44" s="127">
        <v>0</v>
      </c>
      <c r="V44" s="127">
        <v>0</v>
      </c>
      <c r="W44" s="127">
        <v>0</v>
      </c>
      <c r="X44" s="129">
        <v>0</v>
      </c>
      <c r="Y44" s="129">
        <v>0</v>
      </c>
      <c r="Z44" s="127"/>
      <c r="AA44" s="127"/>
      <c r="AB44" s="127"/>
      <c r="AC44" s="127"/>
      <c r="AD44" s="127"/>
      <c r="AE44" s="127"/>
      <c r="AF44" s="127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40</v>
      </c>
      <c r="T45" s="127"/>
      <c r="U45" s="127">
        <v>0</v>
      </c>
      <c r="V45" s="127">
        <v>0</v>
      </c>
      <c r="W45" s="127">
        <v>0</v>
      </c>
      <c r="X45" s="129">
        <v>6</v>
      </c>
      <c r="Y45" s="129">
        <v>0</v>
      </c>
      <c r="Z45" s="127"/>
      <c r="AA45" s="127"/>
      <c r="AB45" s="127"/>
      <c r="AC45" s="127"/>
      <c r="AD45" s="127"/>
      <c r="AE45" s="127"/>
      <c r="AF45" s="127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41</v>
      </c>
      <c r="T46" s="127"/>
      <c r="U46" s="127">
        <v>0</v>
      </c>
      <c r="V46" s="127">
        <v>0</v>
      </c>
      <c r="W46" s="127">
        <v>0</v>
      </c>
      <c r="X46" s="129">
        <v>14</v>
      </c>
      <c r="Y46" s="129">
        <v>8</v>
      </c>
      <c r="Z46" s="127"/>
      <c r="AA46" s="127"/>
      <c r="AB46" s="127"/>
      <c r="AC46" s="127"/>
      <c r="AD46" s="127"/>
      <c r="AE46" s="127"/>
      <c r="AF46" s="127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42</v>
      </c>
      <c r="T47" s="127"/>
      <c r="U47" s="127">
        <v>0</v>
      </c>
      <c r="V47" s="127">
        <v>0</v>
      </c>
      <c r="W47" s="127">
        <v>0</v>
      </c>
      <c r="X47" s="129">
        <v>39</v>
      </c>
      <c r="Y47" s="129">
        <v>40</v>
      </c>
      <c r="Z47" s="127"/>
      <c r="AA47" s="127"/>
      <c r="AB47" s="127"/>
      <c r="AC47" s="127"/>
      <c r="AD47" s="127"/>
      <c r="AE47" s="127"/>
      <c r="AF47" s="127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7" t="s">
        <v>43</v>
      </c>
      <c r="T48" s="127"/>
      <c r="U48" s="127">
        <v>0</v>
      </c>
      <c r="V48" s="127">
        <v>0</v>
      </c>
      <c r="W48" s="127">
        <v>0</v>
      </c>
      <c r="X48" s="129">
        <v>67</v>
      </c>
      <c r="Y48" s="129">
        <v>53</v>
      </c>
      <c r="Z48" s="127"/>
      <c r="AA48" s="127"/>
      <c r="AB48" s="127"/>
      <c r="AC48" s="127"/>
      <c r="AD48" s="127"/>
      <c r="AE48" s="127"/>
      <c r="AF48" s="127"/>
    </row>
    <row r="49" spans="1:32" ht="15" customHeight="1" x14ac:dyDescent="0.25">
      <c r="A49" s="90" t="str">
        <f>"Number of jobs by age and sex of job holders in "&amp;'Table 13.7'!S1&amp;" ("&amp;'Table 13.7'!Y2&amp;") *"</f>
        <v>Number of jobs by age and sex of job holders in East Arnhem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7" t="s">
        <v>44</v>
      </c>
      <c r="T49" s="127"/>
      <c r="U49" s="127">
        <v>0</v>
      </c>
      <c r="V49" s="127">
        <v>0</v>
      </c>
      <c r="W49" s="127">
        <v>0</v>
      </c>
      <c r="X49" s="129">
        <v>55</v>
      </c>
      <c r="Y49" s="129">
        <v>70</v>
      </c>
      <c r="Z49" s="127"/>
      <c r="AA49" s="127"/>
      <c r="AB49" s="127"/>
      <c r="AC49" s="127"/>
      <c r="AD49" s="127"/>
      <c r="AE49" s="127"/>
      <c r="AF49" s="127"/>
    </row>
    <row r="50" spans="1:32" ht="15" customHeight="1" x14ac:dyDescent="0.25">
      <c r="A50" s="5"/>
      <c r="S50" s="127" t="s">
        <v>45</v>
      </c>
      <c r="T50" s="127"/>
      <c r="U50" s="127">
        <v>0</v>
      </c>
      <c r="V50" s="127">
        <v>0</v>
      </c>
      <c r="W50" s="127">
        <v>0</v>
      </c>
      <c r="X50" s="129">
        <v>73</v>
      </c>
      <c r="Y50" s="129">
        <v>80</v>
      </c>
      <c r="Z50" s="127"/>
      <c r="AA50" s="127"/>
      <c r="AB50" s="127"/>
      <c r="AC50" s="127"/>
      <c r="AD50" s="127"/>
      <c r="AE50" s="127"/>
      <c r="AF50" s="127"/>
    </row>
    <row r="51" spans="1:32" ht="15" customHeight="1" x14ac:dyDescent="0.25">
      <c r="S51" s="127" t="s">
        <v>46</v>
      </c>
      <c r="T51" s="127"/>
      <c r="U51" s="127">
        <v>0</v>
      </c>
      <c r="V51" s="127">
        <v>0</v>
      </c>
      <c r="W51" s="127">
        <v>0</v>
      </c>
      <c r="X51" s="129">
        <v>57</v>
      </c>
      <c r="Y51" s="129">
        <v>54</v>
      </c>
      <c r="Z51" s="127"/>
      <c r="AA51" s="127"/>
      <c r="AB51" s="127"/>
      <c r="AC51" s="127"/>
      <c r="AD51" s="127"/>
      <c r="AE51" s="127"/>
      <c r="AF51" s="127"/>
    </row>
    <row r="52" spans="1:32" ht="15" customHeight="1" x14ac:dyDescent="0.25">
      <c r="A52" s="3"/>
      <c r="B52" s="3"/>
      <c r="C52" s="3"/>
      <c r="D52" s="4"/>
      <c r="E52" s="8"/>
      <c r="S52" s="127" t="s">
        <v>47</v>
      </c>
      <c r="T52" s="127"/>
      <c r="U52" s="127">
        <v>0</v>
      </c>
      <c r="V52" s="127">
        <v>0</v>
      </c>
      <c r="W52" s="127">
        <v>0</v>
      </c>
      <c r="X52" s="129">
        <v>52</v>
      </c>
      <c r="Y52" s="129">
        <v>53</v>
      </c>
      <c r="Z52" s="127"/>
      <c r="AA52" s="127"/>
      <c r="AB52" s="127"/>
      <c r="AC52" s="127"/>
      <c r="AD52" s="127"/>
      <c r="AE52" s="127"/>
      <c r="AF52" s="127"/>
    </row>
    <row r="53" spans="1:32" ht="15" customHeight="1" x14ac:dyDescent="0.25">
      <c r="A53" s="3"/>
      <c r="B53" s="3"/>
      <c r="C53" s="3"/>
      <c r="D53" s="4"/>
      <c r="E53" s="8"/>
      <c r="S53" s="127" t="s">
        <v>48</v>
      </c>
      <c r="T53" s="127"/>
      <c r="U53" s="127">
        <v>0</v>
      </c>
      <c r="V53" s="127">
        <v>0</v>
      </c>
      <c r="W53" s="127">
        <v>0</v>
      </c>
      <c r="X53" s="129">
        <v>39</v>
      </c>
      <c r="Y53" s="129">
        <v>42</v>
      </c>
      <c r="Z53" s="127"/>
      <c r="AA53" s="127"/>
      <c r="AB53" s="127"/>
      <c r="AC53" s="127"/>
      <c r="AD53" s="127"/>
      <c r="AE53" s="127"/>
      <c r="AF53" s="127"/>
    </row>
    <row r="54" spans="1:32" ht="15" customHeight="1" x14ac:dyDescent="0.25">
      <c r="A54" s="3"/>
      <c r="B54" s="3"/>
      <c r="C54" s="3"/>
      <c r="D54" s="4"/>
      <c r="E54" s="8"/>
      <c r="S54" s="127" t="s">
        <v>49</v>
      </c>
      <c r="T54" s="127"/>
      <c r="U54" s="127">
        <v>0</v>
      </c>
      <c r="V54" s="127">
        <v>0</v>
      </c>
      <c r="W54" s="127">
        <v>0</v>
      </c>
      <c r="X54" s="129">
        <v>41</v>
      </c>
      <c r="Y54" s="129">
        <v>49</v>
      </c>
      <c r="Z54" s="127"/>
      <c r="AA54" s="127"/>
      <c r="AB54" s="127"/>
      <c r="AC54" s="127"/>
      <c r="AD54" s="127"/>
      <c r="AE54" s="127"/>
      <c r="AF54" s="127"/>
    </row>
    <row r="55" spans="1:32" ht="15" customHeight="1" x14ac:dyDescent="0.25">
      <c r="A55" s="1"/>
      <c r="B55" s="1"/>
      <c r="C55" s="1"/>
      <c r="D55" s="1"/>
      <c r="E55" s="1"/>
      <c r="S55" s="127" t="s">
        <v>50</v>
      </c>
      <c r="T55" s="127"/>
      <c r="U55" s="127">
        <v>0</v>
      </c>
      <c r="V55" s="127">
        <v>0</v>
      </c>
      <c r="W55" s="127">
        <v>0</v>
      </c>
      <c r="X55" s="129">
        <v>15</v>
      </c>
      <c r="Y55" s="129">
        <v>22</v>
      </c>
      <c r="Z55" s="127"/>
      <c r="AA55" s="127"/>
      <c r="AB55" s="127"/>
      <c r="AC55" s="127"/>
      <c r="AD55" s="127"/>
      <c r="AE55" s="127"/>
      <c r="AF55" s="127"/>
    </row>
    <row r="56" spans="1:32" ht="15" customHeight="1" x14ac:dyDescent="0.25">
      <c r="A56" s="9"/>
      <c r="B56" s="3"/>
      <c r="C56" s="3"/>
      <c r="D56" s="3"/>
      <c r="E56" s="3"/>
      <c r="S56" s="127" t="s">
        <v>51</v>
      </c>
      <c r="T56" s="127"/>
      <c r="U56" s="127">
        <v>0</v>
      </c>
      <c r="V56" s="127">
        <v>0</v>
      </c>
      <c r="W56" s="127">
        <v>0</v>
      </c>
      <c r="X56" s="129">
        <v>7</v>
      </c>
      <c r="Y56" s="129">
        <v>10</v>
      </c>
      <c r="Z56" s="127"/>
      <c r="AA56" s="127"/>
      <c r="AB56" s="127"/>
      <c r="AC56" s="127"/>
      <c r="AD56" s="127"/>
      <c r="AE56" s="127"/>
      <c r="AF56" s="127"/>
    </row>
    <row r="57" spans="1:32" ht="15" customHeight="1" x14ac:dyDescent="0.25">
      <c r="A57" s="3"/>
      <c r="B57" s="3"/>
      <c r="C57" s="3"/>
      <c r="D57" s="3"/>
      <c r="E57" s="3"/>
      <c r="S57" s="127" t="s">
        <v>52</v>
      </c>
      <c r="T57" s="127"/>
      <c r="U57" s="127">
        <v>0</v>
      </c>
      <c r="V57" s="127">
        <v>0</v>
      </c>
      <c r="W57" s="127">
        <v>0</v>
      </c>
      <c r="X57" s="129">
        <v>0</v>
      </c>
      <c r="Y57" s="129">
        <v>0</v>
      </c>
      <c r="Z57" s="127"/>
      <c r="AA57" s="127"/>
      <c r="AB57" s="127"/>
      <c r="AC57" s="127"/>
      <c r="AD57" s="127"/>
      <c r="AE57" s="127"/>
      <c r="AF57" s="127"/>
    </row>
    <row r="58" spans="1:32" ht="15" customHeight="1" x14ac:dyDescent="0.25">
      <c r="A58" s="3"/>
      <c r="B58" s="3"/>
      <c r="C58" s="3"/>
      <c r="D58" s="10"/>
      <c r="E58" s="8"/>
      <c r="S58" s="127" t="s">
        <v>53</v>
      </c>
      <c r="T58" s="127"/>
      <c r="U58" s="127">
        <v>0</v>
      </c>
      <c r="V58" s="127">
        <v>0</v>
      </c>
      <c r="W58" s="127">
        <v>0</v>
      </c>
      <c r="X58" s="129">
        <v>0</v>
      </c>
      <c r="Y58" s="129">
        <v>0</v>
      </c>
      <c r="Z58" s="127"/>
      <c r="AA58" s="127"/>
      <c r="AB58" s="127"/>
      <c r="AC58" s="127"/>
      <c r="AD58" s="127"/>
      <c r="AE58" s="127"/>
      <c r="AF58" s="127"/>
    </row>
    <row r="59" spans="1:32" ht="15" customHeight="1" x14ac:dyDescent="0.25">
      <c r="A59" s="3"/>
      <c r="B59" s="3"/>
      <c r="C59" s="3"/>
      <c r="D59" s="10"/>
      <c r="E59" s="8"/>
      <c r="S59" s="127" t="s">
        <v>54</v>
      </c>
      <c r="T59" s="127"/>
      <c r="U59" s="127">
        <v>0</v>
      </c>
      <c r="V59" s="127">
        <v>0</v>
      </c>
      <c r="W59" s="127">
        <v>0</v>
      </c>
      <c r="X59" s="129">
        <v>0</v>
      </c>
      <c r="Y59" s="129">
        <v>0</v>
      </c>
      <c r="Z59" s="127"/>
      <c r="AA59" s="127"/>
      <c r="AB59" s="127"/>
      <c r="AC59" s="127"/>
      <c r="AD59" s="127"/>
      <c r="AE59" s="127"/>
      <c r="AF59" s="127"/>
    </row>
    <row r="60" spans="1:32" ht="15" customHeight="1" x14ac:dyDescent="0.25">
      <c r="A60" s="3"/>
      <c r="B60" s="3"/>
      <c r="C60" s="3"/>
      <c r="D60" s="10"/>
      <c r="E60" s="8"/>
      <c r="S60" s="127" t="s">
        <v>55</v>
      </c>
      <c r="T60" s="127"/>
      <c r="U60" s="127">
        <v>0</v>
      </c>
      <c r="V60" s="127">
        <v>0</v>
      </c>
      <c r="W60" s="127">
        <v>0</v>
      </c>
      <c r="X60" s="129">
        <v>0</v>
      </c>
      <c r="Y60" s="129">
        <v>0</v>
      </c>
      <c r="Z60" s="127"/>
      <c r="AA60" s="127"/>
      <c r="AB60" s="127"/>
      <c r="AC60" s="127"/>
      <c r="AD60" s="127"/>
      <c r="AE60" s="127"/>
      <c r="AF60" s="127"/>
    </row>
    <row r="61" spans="1:32" ht="15" customHeight="1" x14ac:dyDescent="0.25">
      <c r="S61" s="127" t="s">
        <v>56</v>
      </c>
      <c r="T61" s="127"/>
      <c r="U61" s="127">
        <v>0</v>
      </c>
      <c r="V61" s="127">
        <v>0</v>
      </c>
      <c r="W61" s="127">
        <v>0</v>
      </c>
      <c r="X61" s="129">
        <v>472</v>
      </c>
      <c r="Y61" s="129">
        <v>480</v>
      </c>
      <c r="Z61" s="127"/>
      <c r="AA61" s="127"/>
      <c r="AB61" s="127"/>
      <c r="AC61" s="127"/>
      <c r="AD61" s="127"/>
      <c r="AE61" s="127"/>
      <c r="AF61" s="127"/>
    </row>
    <row r="62" spans="1:32" x14ac:dyDescent="0.25">
      <c r="S62" s="127" t="s">
        <v>57</v>
      </c>
      <c r="T62" s="127"/>
      <c r="U62" s="127"/>
      <c r="V62" s="127"/>
      <c r="W62" s="127"/>
      <c r="X62" s="129"/>
      <c r="Y62" s="129"/>
      <c r="Z62" s="127"/>
      <c r="AA62" s="127"/>
      <c r="AB62" s="127"/>
      <c r="AC62" s="127"/>
      <c r="AD62" s="127"/>
      <c r="AE62" s="127"/>
      <c r="AF62" s="127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7" t="s">
        <v>39</v>
      </c>
      <c r="T63" s="127"/>
      <c r="U63" s="127">
        <v>0</v>
      </c>
      <c r="V63" s="127">
        <v>0</v>
      </c>
      <c r="W63" s="127">
        <v>0</v>
      </c>
      <c r="X63" s="129">
        <v>0</v>
      </c>
      <c r="Y63" s="129">
        <v>0</v>
      </c>
      <c r="Z63" s="127"/>
      <c r="AA63" s="127"/>
      <c r="AB63" s="127"/>
      <c r="AC63" s="127"/>
      <c r="AD63" s="127"/>
      <c r="AE63" s="127"/>
      <c r="AF63" s="127"/>
    </row>
    <row r="64" spans="1:32" ht="15.75" customHeight="1" x14ac:dyDescent="0.25">
      <c r="A64" s="90" t="str">
        <f>"Number of employed persons per occupation of main job by sex in "&amp;'Table 13.7'!S1&amp;" ("&amp;'Table 13.7'!Y2&amp;") *"</f>
        <v>Number of employed persons per occupation of main job by sex in East Arnhem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7" t="s">
        <v>40</v>
      </c>
      <c r="T64" s="127"/>
      <c r="U64" s="127">
        <v>0</v>
      </c>
      <c r="V64" s="127">
        <v>0</v>
      </c>
      <c r="W64" s="127">
        <v>0</v>
      </c>
      <c r="X64" s="129">
        <v>0</v>
      </c>
      <c r="Y64" s="129">
        <v>0</v>
      </c>
      <c r="Z64" s="127"/>
      <c r="AA64" s="127"/>
      <c r="AB64" s="127"/>
      <c r="AC64" s="127"/>
      <c r="AD64" s="127"/>
      <c r="AE64" s="127"/>
      <c r="AF64" s="127"/>
    </row>
    <row r="65" spans="19:32" x14ac:dyDescent="0.25">
      <c r="S65" s="127" t="s">
        <v>41</v>
      </c>
      <c r="T65" s="127"/>
      <c r="U65" s="127">
        <v>0</v>
      </c>
      <c r="V65" s="127">
        <v>0</v>
      </c>
      <c r="W65" s="127">
        <v>0</v>
      </c>
      <c r="X65" s="129">
        <v>13</v>
      </c>
      <c r="Y65" s="129">
        <v>14</v>
      </c>
      <c r="Z65" s="127"/>
      <c r="AA65" s="127"/>
      <c r="AB65" s="127"/>
      <c r="AC65" s="127"/>
      <c r="AD65" s="127"/>
      <c r="AE65" s="127"/>
      <c r="AF65" s="127"/>
    </row>
    <row r="66" spans="19:32" x14ac:dyDescent="0.25">
      <c r="S66" s="127" t="s">
        <v>42</v>
      </c>
      <c r="T66" s="127"/>
      <c r="U66" s="127">
        <v>0</v>
      </c>
      <c r="V66" s="127">
        <v>0</v>
      </c>
      <c r="W66" s="127">
        <v>0</v>
      </c>
      <c r="X66" s="129">
        <v>33</v>
      </c>
      <c r="Y66" s="129">
        <v>24</v>
      </c>
      <c r="Z66" s="127"/>
      <c r="AA66" s="127"/>
      <c r="AB66" s="127"/>
      <c r="AC66" s="127"/>
      <c r="AD66" s="127"/>
      <c r="AE66" s="127"/>
      <c r="AF66" s="127"/>
    </row>
    <row r="67" spans="19:32" x14ac:dyDescent="0.25">
      <c r="S67" s="127" t="s">
        <v>43</v>
      </c>
      <c r="T67" s="127"/>
      <c r="U67" s="127">
        <v>0</v>
      </c>
      <c r="V67" s="127">
        <v>0</v>
      </c>
      <c r="W67" s="127">
        <v>0</v>
      </c>
      <c r="X67" s="129">
        <v>45</v>
      </c>
      <c r="Y67" s="129">
        <v>56</v>
      </c>
      <c r="Z67" s="127"/>
      <c r="AA67" s="127"/>
      <c r="AB67" s="127"/>
      <c r="AC67" s="127"/>
      <c r="AD67" s="127"/>
      <c r="AE67" s="127"/>
      <c r="AF67" s="127"/>
    </row>
    <row r="68" spans="19:32" x14ac:dyDescent="0.25">
      <c r="S68" s="127" t="s">
        <v>44</v>
      </c>
      <c r="T68" s="127"/>
      <c r="U68" s="127">
        <v>0</v>
      </c>
      <c r="V68" s="127">
        <v>0</v>
      </c>
      <c r="W68" s="127">
        <v>0</v>
      </c>
      <c r="X68" s="129">
        <v>68</v>
      </c>
      <c r="Y68" s="129">
        <v>79</v>
      </c>
      <c r="Z68" s="127"/>
      <c r="AA68" s="127"/>
      <c r="AB68" s="127"/>
      <c r="AC68" s="127"/>
      <c r="AD68" s="127"/>
      <c r="AE68" s="127"/>
      <c r="AF68" s="127"/>
    </row>
    <row r="69" spans="19:32" x14ac:dyDescent="0.25">
      <c r="S69" s="127" t="s">
        <v>45</v>
      </c>
      <c r="T69" s="127"/>
      <c r="U69" s="127">
        <v>0</v>
      </c>
      <c r="V69" s="127">
        <v>0</v>
      </c>
      <c r="W69" s="127">
        <v>0</v>
      </c>
      <c r="X69" s="129">
        <v>67</v>
      </c>
      <c r="Y69" s="129">
        <v>58</v>
      </c>
      <c r="Z69" s="127"/>
      <c r="AA69" s="127"/>
      <c r="AB69" s="127"/>
      <c r="AC69" s="127"/>
      <c r="AD69" s="127"/>
      <c r="AE69" s="127"/>
      <c r="AF69" s="127"/>
    </row>
    <row r="70" spans="19:32" x14ac:dyDescent="0.25">
      <c r="S70" s="127" t="s">
        <v>46</v>
      </c>
      <c r="T70" s="127"/>
      <c r="U70" s="127">
        <v>0</v>
      </c>
      <c r="V70" s="127">
        <v>0</v>
      </c>
      <c r="W70" s="127">
        <v>0</v>
      </c>
      <c r="X70" s="129">
        <v>48</v>
      </c>
      <c r="Y70" s="129">
        <v>45</v>
      </c>
      <c r="Z70" s="127"/>
      <c r="AA70" s="127"/>
      <c r="AB70" s="127"/>
      <c r="AC70" s="127"/>
      <c r="AD70" s="127"/>
      <c r="AE70" s="127"/>
      <c r="AF70" s="127"/>
    </row>
    <row r="71" spans="19:32" x14ac:dyDescent="0.25">
      <c r="S71" s="127" t="s">
        <v>47</v>
      </c>
      <c r="T71" s="127"/>
      <c r="U71" s="127">
        <v>0</v>
      </c>
      <c r="V71" s="127">
        <v>0</v>
      </c>
      <c r="W71" s="127">
        <v>0</v>
      </c>
      <c r="X71" s="129">
        <v>49</v>
      </c>
      <c r="Y71" s="129">
        <v>33</v>
      </c>
      <c r="Z71" s="127"/>
      <c r="AA71" s="127"/>
      <c r="AB71" s="127"/>
      <c r="AC71" s="127"/>
      <c r="AD71" s="127"/>
      <c r="AE71" s="127"/>
      <c r="AF71" s="127"/>
    </row>
    <row r="72" spans="19:32" x14ac:dyDescent="0.25">
      <c r="S72" s="127" t="s">
        <v>48</v>
      </c>
      <c r="T72" s="127"/>
      <c r="U72" s="127">
        <v>0</v>
      </c>
      <c r="V72" s="127">
        <v>0</v>
      </c>
      <c r="W72" s="127">
        <v>0</v>
      </c>
      <c r="X72" s="129">
        <v>33</v>
      </c>
      <c r="Y72" s="129">
        <v>51</v>
      </c>
      <c r="Z72" s="127"/>
      <c r="AA72" s="127"/>
      <c r="AB72" s="127"/>
      <c r="AC72" s="127"/>
      <c r="AD72" s="127"/>
      <c r="AE72" s="127"/>
      <c r="AF72" s="127"/>
    </row>
    <row r="73" spans="19:32" x14ac:dyDescent="0.25">
      <c r="S73" s="127" t="s">
        <v>49</v>
      </c>
      <c r="T73" s="127"/>
      <c r="U73" s="127">
        <v>0</v>
      </c>
      <c r="V73" s="127">
        <v>0</v>
      </c>
      <c r="W73" s="127">
        <v>0</v>
      </c>
      <c r="X73" s="129">
        <v>38</v>
      </c>
      <c r="Y73" s="129">
        <v>38</v>
      </c>
      <c r="Z73" s="127"/>
      <c r="AA73" s="127"/>
      <c r="AB73" s="127"/>
      <c r="AC73" s="127"/>
      <c r="AD73" s="127"/>
      <c r="AE73" s="127"/>
      <c r="AF73" s="127"/>
    </row>
    <row r="74" spans="19:32" x14ac:dyDescent="0.25">
      <c r="S74" s="127" t="s">
        <v>50</v>
      </c>
      <c r="T74" s="127"/>
      <c r="U74" s="127">
        <v>0</v>
      </c>
      <c r="V74" s="127">
        <v>0</v>
      </c>
      <c r="W74" s="127">
        <v>0</v>
      </c>
      <c r="X74" s="129">
        <v>24</v>
      </c>
      <c r="Y74" s="129">
        <v>18</v>
      </c>
      <c r="Z74" s="127"/>
      <c r="AA74" s="127"/>
      <c r="AB74" s="127"/>
      <c r="AC74" s="127"/>
      <c r="AD74" s="127"/>
      <c r="AE74" s="127"/>
      <c r="AF74" s="127"/>
    </row>
    <row r="75" spans="19:32" x14ac:dyDescent="0.25">
      <c r="S75" s="127" t="s">
        <v>51</v>
      </c>
      <c r="T75" s="127"/>
      <c r="U75" s="127">
        <v>0</v>
      </c>
      <c r="V75" s="127">
        <v>0</v>
      </c>
      <c r="W75" s="127">
        <v>0</v>
      </c>
      <c r="X75" s="129">
        <v>9</v>
      </c>
      <c r="Y75" s="129">
        <v>0</v>
      </c>
      <c r="Z75" s="127"/>
      <c r="AA75" s="127"/>
      <c r="AB75" s="127"/>
      <c r="AC75" s="127"/>
      <c r="AD75" s="127"/>
      <c r="AE75" s="127"/>
      <c r="AF75" s="127"/>
    </row>
    <row r="76" spans="19:32" x14ac:dyDescent="0.25">
      <c r="S76" s="127" t="s">
        <v>52</v>
      </c>
      <c r="T76" s="127"/>
      <c r="U76" s="127">
        <v>0</v>
      </c>
      <c r="V76" s="127">
        <v>0</v>
      </c>
      <c r="W76" s="127">
        <v>0</v>
      </c>
      <c r="X76" s="129">
        <v>6</v>
      </c>
      <c r="Y76" s="129">
        <v>3</v>
      </c>
      <c r="Z76" s="127"/>
      <c r="AA76" s="127"/>
      <c r="AB76" s="127"/>
      <c r="AC76" s="127"/>
      <c r="AD76" s="127"/>
      <c r="AE76" s="127"/>
      <c r="AF76" s="127"/>
    </row>
    <row r="77" spans="19:32" x14ac:dyDescent="0.25">
      <c r="S77" s="127" t="s">
        <v>53</v>
      </c>
      <c r="T77" s="127"/>
      <c r="U77" s="127">
        <v>0</v>
      </c>
      <c r="V77" s="127">
        <v>0</v>
      </c>
      <c r="W77" s="127">
        <v>0</v>
      </c>
      <c r="X77" s="129">
        <v>0</v>
      </c>
      <c r="Y77" s="129">
        <v>0</v>
      </c>
      <c r="Z77" s="127"/>
      <c r="AA77" s="127"/>
      <c r="AB77" s="127"/>
      <c r="AC77" s="127"/>
      <c r="AD77" s="127"/>
      <c r="AE77" s="127"/>
      <c r="AF77" s="127"/>
    </row>
    <row r="78" spans="19:32" x14ac:dyDescent="0.25">
      <c r="S78" s="127" t="s">
        <v>54</v>
      </c>
      <c r="T78" s="127"/>
      <c r="U78" s="127">
        <v>0</v>
      </c>
      <c r="V78" s="127">
        <v>0</v>
      </c>
      <c r="W78" s="127">
        <v>0</v>
      </c>
      <c r="X78" s="129">
        <v>0</v>
      </c>
      <c r="Y78" s="129">
        <v>0</v>
      </c>
      <c r="Z78" s="127"/>
      <c r="AA78" s="127"/>
      <c r="AB78" s="127"/>
      <c r="AC78" s="127"/>
      <c r="AD78" s="127"/>
      <c r="AE78" s="127"/>
      <c r="AF78" s="127"/>
    </row>
    <row r="79" spans="19:32" x14ac:dyDescent="0.25">
      <c r="S79" s="127" t="s">
        <v>55</v>
      </c>
      <c r="T79" s="127"/>
      <c r="U79" s="127">
        <v>0</v>
      </c>
      <c r="V79" s="127">
        <v>0</v>
      </c>
      <c r="W79" s="127">
        <v>0</v>
      </c>
      <c r="X79" s="129">
        <v>0</v>
      </c>
      <c r="Y79" s="129">
        <v>0</v>
      </c>
      <c r="Z79" s="127"/>
      <c r="AA79" s="127"/>
      <c r="AB79" s="127"/>
      <c r="AC79" s="127"/>
      <c r="AD79" s="127"/>
      <c r="AE79" s="127"/>
      <c r="AF79" s="127"/>
    </row>
    <row r="80" spans="19:32" x14ac:dyDescent="0.25">
      <c r="S80" s="127" t="s">
        <v>56</v>
      </c>
      <c r="T80" s="127"/>
      <c r="U80" s="127">
        <v>0</v>
      </c>
      <c r="V80" s="127">
        <v>0</v>
      </c>
      <c r="W80" s="127">
        <v>0</v>
      </c>
      <c r="X80" s="129">
        <v>436</v>
      </c>
      <c r="Y80" s="129">
        <v>425</v>
      </c>
      <c r="Z80" s="127"/>
      <c r="AA80" s="127"/>
      <c r="AB80" s="127"/>
      <c r="AC80" s="127"/>
      <c r="AD80" s="127"/>
      <c r="AE80" s="127"/>
      <c r="AF80" s="127"/>
    </row>
    <row r="81" spans="1:32" x14ac:dyDescent="0.25">
      <c r="S81" s="127" t="s">
        <v>58</v>
      </c>
      <c r="T81" s="127"/>
      <c r="U81" s="127"/>
      <c r="V81" s="127"/>
      <c r="W81" s="127"/>
      <c r="X81" s="129"/>
      <c r="Y81" s="129"/>
      <c r="Z81" s="127"/>
      <c r="AA81" s="127"/>
      <c r="AB81" s="127"/>
      <c r="AC81" s="127"/>
      <c r="AD81" s="127"/>
      <c r="AE81" s="127"/>
      <c r="AF81" s="127"/>
    </row>
    <row r="82" spans="1:32" ht="15.75" customHeight="1" x14ac:dyDescent="0.25">
      <c r="A82" s="93"/>
      <c r="B82" s="93"/>
      <c r="C82" s="120" t="str">
        <f>'Table 13.7'!S1</f>
        <v>East Arnhem</v>
      </c>
      <c r="D82" s="120"/>
      <c r="E82" s="120"/>
      <c r="F82" s="120"/>
      <c r="G82" s="120"/>
      <c r="H82" s="94"/>
      <c r="I82" s="94"/>
      <c r="J82" s="121" t="str">
        <f>'State data for spotlight'!A1</f>
        <v>Northern Territory</v>
      </c>
      <c r="K82" s="121"/>
      <c r="L82" s="121"/>
      <c r="M82" s="121"/>
      <c r="N82" s="121"/>
      <c r="O82" s="121"/>
      <c r="S82" s="127" t="s">
        <v>38</v>
      </c>
      <c r="T82" s="127"/>
      <c r="U82" s="127"/>
      <c r="V82" s="127"/>
      <c r="W82" s="127"/>
      <c r="X82" s="129"/>
      <c r="Y82" s="129"/>
      <c r="Z82" s="127"/>
      <c r="AA82" s="127"/>
      <c r="AB82" s="127"/>
      <c r="AC82" s="127"/>
      <c r="AD82" s="127"/>
      <c r="AE82" s="127"/>
      <c r="AF82" s="127"/>
    </row>
    <row r="83" spans="1:32" ht="15" customHeight="1" x14ac:dyDescent="0.25">
      <c r="A83" s="93"/>
      <c r="B83" s="93"/>
      <c r="C83" s="95"/>
      <c r="D83" s="122" t="s">
        <v>2</v>
      </c>
      <c r="E83" s="122"/>
      <c r="F83" s="122" t="s">
        <v>2</v>
      </c>
      <c r="G83" s="122"/>
      <c r="H83" s="95"/>
      <c r="I83" s="95"/>
      <c r="J83" s="95"/>
      <c r="K83" s="95"/>
      <c r="L83" s="122" t="s">
        <v>2</v>
      </c>
      <c r="M83" s="122"/>
      <c r="N83" s="122" t="s">
        <v>2</v>
      </c>
      <c r="O83" s="122"/>
      <c r="S83" s="127" t="s">
        <v>59</v>
      </c>
      <c r="T83" s="127"/>
      <c r="U83" s="127">
        <v>0</v>
      </c>
      <c r="V83" s="127">
        <v>0</v>
      </c>
      <c r="W83" s="127">
        <v>0</v>
      </c>
      <c r="X83" s="129">
        <v>10</v>
      </c>
      <c r="Y83" s="129">
        <v>18</v>
      </c>
      <c r="Z83" s="127"/>
      <c r="AA83" s="127"/>
      <c r="AB83" s="127"/>
      <c r="AC83" s="127"/>
      <c r="AD83" s="127"/>
      <c r="AE83" s="127"/>
      <c r="AF83" s="127"/>
    </row>
    <row r="84" spans="1:32" ht="15" customHeight="1" x14ac:dyDescent="0.25">
      <c r="A84" s="93"/>
      <c r="B84" s="93"/>
      <c r="C84" s="113" t="s">
        <v>3</v>
      </c>
      <c r="D84" s="122" t="s">
        <v>4</v>
      </c>
      <c r="E84" s="122"/>
      <c r="F84" s="122" t="s">
        <v>114</v>
      </c>
      <c r="G84" s="122"/>
      <c r="H84" s="95"/>
      <c r="I84" s="95"/>
      <c r="J84" s="95"/>
      <c r="K84" s="113" t="s">
        <v>3</v>
      </c>
      <c r="L84" s="122" t="s">
        <v>4</v>
      </c>
      <c r="M84" s="122"/>
      <c r="N84" s="122" t="s">
        <v>114</v>
      </c>
      <c r="O84" s="122"/>
      <c r="S84" s="127" t="s">
        <v>60</v>
      </c>
      <c r="T84" s="127"/>
      <c r="U84" s="127">
        <v>0</v>
      </c>
      <c r="V84" s="127">
        <v>0</v>
      </c>
      <c r="W84" s="127">
        <v>0</v>
      </c>
      <c r="X84" s="129">
        <v>44</v>
      </c>
      <c r="Y84" s="129">
        <v>50</v>
      </c>
      <c r="Z84" s="127"/>
      <c r="AA84" s="127"/>
      <c r="AB84" s="127"/>
      <c r="AC84" s="127"/>
      <c r="AD84" s="127"/>
      <c r="AE84" s="127"/>
      <c r="AF84" s="127"/>
    </row>
    <row r="85" spans="1:32" ht="15" customHeight="1" x14ac:dyDescent="0.25">
      <c r="A85" s="96" t="s">
        <v>5</v>
      </c>
      <c r="B85" s="96"/>
      <c r="C85" s="111" t="str">
        <f>'Table 13.7'!AA4</f>
        <v>905</v>
      </c>
      <c r="D85" s="97">
        <f>'Table 13.7'!AC4</f>
        <v>-8.7623220153341119E-3</v>
      </c>
      <c r="E85" s="98">
        <f>'Table 13.7'!AC4</f>
        <v>-8.7623220153341119E-3</v>
      </c>
      <c r="F85" s="97">
        <f>'Table 13.7'!AE4</f>
        <v>9.4316807738815012E-2</v>
      </c>
      <c r="G85" s="98">
        <f>'Table 13.7'!AE4</f>
        <v>9.4316807738815012E-2</v>
      </c>
      <c r="H85" s="112"/>
      <c r="I85" s="112"/>
      <c r="J85" s="124" t="str">
        <f>'State data for spotlight'!I4</f>
        <v>209,690</v>
      </c>
      <c r="K85" s="124"/>
      <c r="L85" s="97">
        <f>'State data for spotlight'!K4</f>
        <v>1.0515257243094212E-2</v>
      </c>
      <c r="M85" s="98">
        <f>'State data for spotlight'!K4</f>
        <v>1.0515257243094212E-2</v>
      </c>
      <c r="N85" s="97">
        <f>'State data for spotlight'!M4</f>
        <v>3.2350494045362499E-2</v>
      </c>
      <c r="O85" s="98">
        <f>'State data for spotlight'!M4</f>
        <v>3.2350494045362499E-2</v>
      </c>
      <c r="S85" s="127" t="s">
        <v>61</v>
      </c>
      <c r="T85" s="127"/>
      <c r="U85" s="127">
        <v>0</v>
      </c>
      <c r="V85" s="127">
        <v>0</v>
      </c>
      <c r="W85" s="127">
        <v>0</v>
      </c>
      <c r="X85" s="129">
        <v>24</v>
      </c>
      <c r="Y85" s="129">
        <v>32</v>
      </c>
      <c r="Z85" s="127"/>
      <c r="AA85" s="127"/>
      <c r="AB85" s="127"/>
      <c r="AC85" s="127"/>
      <c r="AD85" s="127"/>
      <c r="AE85" s="127"/>
      <c r="AF85" s="127"/>
    </row>
    <row r="86" spans="1:32" ht="15" customHeight="1" x14ac:dyDescent="0.25">
      <c r="A86" s="99" t="s">
        <v>6</v>
      </c>
      <c r="B86" s="96"/>
      <c r="C86" s="111" t="str">
        <f>'Table 13.7'!AA5</f>
        <v>480</v>
      </c>
      <c r="D86" s="97">
        <f>'Table 13.7'!AC5</f>
        <v>2.564102564102555E-2</v>
      </c>
      <c r="E86" s="98">
        <f>'Table 13.7'!AC5</f>
        <v>2.564102564102555E-2</v>
      </c>
      <c r="F86" s="97">
        <f>'Table 13.7'!AE5</f>
        <v>5.9602649006622599E-2</v>
      </c>
      <c r="G86" s="98">
        <f>'Table 13.7'!AE5</f>
        <v>5.9602649006622599E-2</v>
      </c>
      <c r="H86" s="112"/>
      <c r="I86" s="112"/>
      <c r="J86" s="124" t="str">
        <f>'State data for spotlight'!I5</f>
        <v>110,876</v>
      </c>
      <c r="K86" s="124"/>
      <c r="L86" s="97">
        <f>'State data for spotlight'!K5</f>
        <v>3.0577719879136822E-3</v>
      </c>
      <c r="M86" s="98">
        <f>'State data for spotlight'!K5</f>
        <v>3.0577719879136822E-3</v>
      </c>
      <c r="N86" s="97">
        <f>'State data for spotlight'!M5</f>
        <v>3.6795990312415316E-2</v>
      </c>
      <c r="O86" s="98">
        <f>'State data for spotlight'!M5</f>
        <v>3.6795990312415316E-2</v>
      </c>
      <c r="S86" s="127" t="s">
        <v>62</v>
      </c>
      <c r="T86" s="127"/>
      <c r="U86" s="127">
        <v>0</v>
      </c>
      <c r="V86" s="127">
        <v>0</v>
      </c>
      <c r="W86" s="127">
        <v>0</v>
      </c>
      <c r="X86" s="129">
        <v>88</v>
      </c>
      <c r="Y86" s="129">
        <v>91</v>
      </c>
      <c r="Z86" s="127"/>
      <c r="AA86" s="127"/>
      <c r="AB86" s="127"/>
      <c r="AC86" s="127"/>
      <c r="AD86" s="127"/>
      <c r="AE86" s="127"/>
      <c r="AF86" s="127"/>
    </row>
    <row r="87" spans="1:32" ht="15" customHeight="1" x14ac:dyDescent="0.25">
      <c r="A87" s="99" t="s">
        <v>7</v>
      </c>
      <c r="B87" s="96"/>
      <c r="C87" s="111" t="str">
        <f>'Table 13.7'!AA6</f>
        <v>425</v>
      </c>
      <c r="D87" s="97">
        <f>'Table 13.7'!AC6</f>
        <v>-3.8461538461538436E-2</v>
      </c>
      <c r="E87" s="98">
        <f>'Table 13.7'!AC6</f>
        <v>-3.8461538461538436E-2</v>
      </c>
      <c r="F87" s="97">
        <f>'Table 13.7'!AE6</f>
        <v>0.14555256064690036</v>
      </c>
      <c r="G87" s="98">
        <f>'Table 13.7'!AE6</f>
        <v>0.14555256064690036</v>
      </c>
      <c r="H87" s="112"/>
      <c r="I87" s="112"/>
      <c r="J87" s="124" t="str">
        <f>'State data for spotlight'!I6</f>
        <v>98,814</v>
      </c>
      <c r="K87" s="124"/>
      <c r="L87" s="97">
        <f>'State data for spotlight'!K6</f>
        <v>1.9026699254400814E-2</v>
      </c>
      <c r="M87" s="98">
        <f>'State data for spotlight'!K6</f>
        <v>1.9026699254400814E-2</v>
      </c>
      <c r="N87" s="97">
        <f>'State data for spotlight'!M6</f>
        <v>2.7407515232173774E-2</v>
      </c>
      <c r="O87" s="98">
        <f>'State data for spotlight'!M6</f>
        <v>2.7407515232173774E-2</v>
      </c>
      <c r="S87" s="127" t="s">
        <v>63</v>
      </c>
      <c r="T87" s="127"/>
      <c r="U87" s="127">
        <v>0</v>
      </c>
      <c r="V87" s="127">
        <v>0</v>
      </c>
      <c r="W87" s="127">
        <v>0</v>
      </c>
      <c r="X87" s="129">
        <v>8</v>
      </c>
      <c r="Y87" s="129">
        <v>12</v>
      </c>
      <c r="Z87" s="127"/>
      <c r="AA87" s="127"/>
      <c r="AB87" s="127"/>
      <c r="AC87" s="127"/>
      <c r="AD87" s="127"/>
      <c r="AE87" s="127"/>
      <c r="AF87" s="127"/>
    </row>
    <row r="88" spans="1:32" ht="15" customHeight="1" x14ac:dyDescent="0.25">
      <c r="A88" s="96" t="s">
        <v>8</v>
      </c>
      <c r="B88" s="96"/>
      <c r="C88" s="111" t="str">
        <f>'Table 13.7'!AA7</f>
        <v>667</v>
      </c>
      <c r="D88" s="97">
        <f>'Table 13.7'!AC7</f>
        <v>-5.3900709219858123E-2</v>
      </c>
      <c r="E88" s="98">
        <f>'Table 13.7'!AC7</f>
        <v>-5.3900709219858123E-2</v>
      </c>
      <c r="F88" s="97">
        <f>'Table 13.7'!AE7</f>
        <v>0.20397111913357402</v>
      </c>
      <c r="G88" s="98">
        <f>'Table 13.7'!AE7</f>
        <v>0.20397111913357402</v>
      </c>
      <c r="H88" s="112"/>
      <c r="I88" s="112"/>
      <c r="J88" s="124" t="str">
        <f>'State data for spotlight'!I7</f>
        <v>138,628</v>
      </c>
      <c r="K88" s="124"/>
      <c r="L88" s="97">
        <f>'State data for spotlight'!K7</f>
        <v>8.5850648972702892E-3</v>
      </c>
      <c r="M88" s="98">
        <f>'State data for spotlight'!K7</f>
        <v>8.5850648972702892E-3</v>
      </c>
      <c r="N88" s="97">
        <f>'State data for spotlight'!M7</f>
        <v>5.1167728237792032E-2</v>
      </c>
      <c r="O88" s="98">
        <f>'State data for spotlight'!M7</f>
        <v>5.1167728237792032E-2</v>
      </c>
      <c r="S88" s="127" t="s">
        <v>64</v>
      </c>
      <c r="T88" s="127"/>
      <c r="U88" s="127">
        <v>0</v>
      </c>
      <c r="V88" s="127">
        <v>0</v>
      </c>
      <c r="W88" s="127">
        <v>0</v>
      </c>
      <c r="X88" s="129">
        <v>10</v>
      </c>
      <c r="Y88" s="129">
        <v>9</v>
      </c>
      <c r="Z88" s="127"/>
      <c r="AA88" s="127"/>
      <c r="AB88" s="127"/>
      <c r="AC88" s="127"/>
      <c r="AD88" s="127"/>
      <c r="AE88" s="127"/>
      <c r="AF88" s="127"/>
    </row>
    <row r="89" spans="1:32" ht="15" customHeight="1" x14ac:dyDescent="0.25">
      <c r="A89" s="96" t="s">
        <v>12</v>
      </c>
      <c r="B89" s="100"/>
      <c r="C89" s="111" t="str">
        <f>'Table 13.7'!AA37</f>
        <v>567</v>
      </c>
      <c r="D89" s="97">
        <f>'Table 13.7'!AC37</f>
        <v>-5.8139534883720922E-2</v>
      </c>
      <c r="E89" s="98">
        <f>'Table 13.7'!AC37</f>
        <v>-5.8139534883720922E-2</v>
      </c>
      <c r="F89" s="97">
        <f>'Table 13.7'!AE37</f>
        <v>0.34679334916864613</v>
      </c>
      <c r="G89" s="98">
        <f>'Table 13.7'!AE37</f>
        <v>0.34679334916864613</v>
      </c>
      <c r="H89" s="112"/>
      <c r="I89" s="112"/>
      <c r="J89" s="125" t="str">
        <f>'State data for spotlight'!I37</f>
        <v>112,170</v>
      </c>
      <c r="K89" s="125"/>
      <c r="L89" s="97">
        <f>'State data for spotlight'!K37</f>
        <v>-4.1637443514235262E-3</v>
      </c>
      <c r="M89" s="98">
        <f>'State data for spotlight'!K37</f>
        <v>-4.1637443514235262E-3</v>
      </c>
      <c r="N89" s="97">
        <f>'State data for spotlight'!M37</f>
        <v>4.0441517484463452E-2</v>
      </c>
      <c r="O89" s="98">
        <f>'State data for spotlight'!M37</f>
        <v>4.0441517484463452E-2</v>
      </c>
      <c r="S89" s="127" t="s">
        <v>65</v>
      </c>
      <c r="T89" s="127"/>
      <c r="U89" s="127">
        <v>0</v>
      </c>
      <c r="V89" s="127">
        <v>0</v>
      </c>
      <c r="W89" s="127">
        <v>0</v>
      </c>
      <c r="X89" s="129">
        <v>6</v>
      </c>
      <c r="Y89" s="129">
        <v>10</v>
      </c>
      <c r="Z89" s="127"/>
      <c r="AA89" s="127"/>
      <c r="AB89" s="127"/>
      <c r="AC89" s="127"/>
      <c r="AD89" s="127"/>
      <c r="AE89" s="127"/>
      <c r="AF89" s="127"/>
    </row>
    <row r="90" spans="1:32" ht="15" customHeight="1" x14ac:dyDescent="0.25">
      <c r="A90" s="101" t="s">
        <v>13</v>
      </c>
      <c r="B90" s="100"/>
      <c r="C90" s="111" t="str">
        <f>'Table 13.7'!AA38</f>
        <v>100</v>
      </c>
      <c r="D90" s="97">
        <f>'Table 13.7'!AC38</f>
        <v>0</v>
      </c>
      <c r="E90" s="98">
        <f>'Table 13.7'!AC38</f>
        <v>0</v>
      </c>
      <c r="F90" s="97">
        <f>'Table 13.7'!AE38</f>
        <v>-0.24812030075187974</v>
      </c>
      <c r="G90" s="98">
        <f>'Table 13.7'!AE38</f>
        <v>-0.24812030075187974</v>
      </c>
      <c r="H90" s="112"/>
      <c r="I90" s="112"/>
      <c r="J90" s="125" t="str">
        <f>'State data for spotlight'!I38</f>
        <v>26,458</v>
      </c>
      <c r="K90" s="125"/>
      <c r="L90" s="97">
        <f>'State data for spotlight'!K38</f>
        <v>6.6467814099721911E-2</v>
      </c>
      <c r="M90" s="98">
        <f>'State data for spotlight'!K38</f>
        <v>6.6467814099721911E-2</v>
      </c>
      <c r="N90" s="97">
        <f>'State data for spotlight'!M38</f>
        <v>9.9210635646032497E-2</v>
      </c>
      <c r="O90" s="98">
        <f>'State data for spotlight'!M38</f>
        <v>9.9210635646032497E-2</v>
      </c>
      <c r="S90" s="127" t="s">
        <v>66</v>
      </c>
      <c r="T90" s="127"/>
      <c r="U90" s="127">
        <v>0</v>
      </c>
      <c r="V90" s="127">
        <v>0</v>
      </c>
      <c r="W90" s="127">
        <v>0</v>
      </c>
      <c r="X90" s="129">
        <v>44</v>
      </c>
      <c r="Y90" s="129">
        <v>43</v>
      </c>
      <c r="Z90" s="127"/>
      <c r="AA90" s="127"/>
      <c r="AB90" s="127"/>
      <c r="AC90" s="127"/>
      <c r="AD90" s="127"/>
      <c r="AE90" s="127"/>
      <c r="AF90" s="127"/>
    </row>
    <row r="91" spans="1:32" ht="15" customHeight="1" x14ac:dyDescent="0.25">
      <c r="A91" s="99" t="s">
        <v>93</v>
      </c>
      <c r="B91" s="100"/>
      <c r="C91" s="111" t="str">
        <f>'Table 13.7'!AA114</f>
        <v>53</v>
      </c>
      <c r="D91" s="97">
        <f>'Table 13.7'!AC114</f>
        <v>0.15217391304347827</v>
      </c>
      <c r="E91" s="98">
        <f>'Table 13.7'!AC114</f>
        <v>0.15217391304347827</v>
      </c>
      <c r="F91" s="97">
        <f>'Table 13.7'!AE114</f>
        <v>-0.23188405797101452</v>
      </c>
      <c r="G91" s="98">
        <f>'Table 13.7'!AE114</f>
        <v>-0.23188405797101452</v>
      </c>
      <c r="H91" s="112"/>
      <c r="I91" s="112"/>
      <c r="J91" s="123" t="str">
        <f>'State data for spotlight'!I55</f>
        <v>12,910</v>
      </c>
      <c r="K91" s="123"/>
      <c r="L91" s="97">
        <f>'State data for spotlight'!K55</f>
        <v>6.6677683219036554E-2</v>
      </c>
      <c r="M91" s="98">
        <f>'State data for spotlight'!K55</f>
        <v>6.6677683219036554E-2</v>
      </c>
      <c r="N91" s="97">
        <f>'State data for spotlight'!M55</f>
        <v>0.17203812982296873</v>
      </c>
      <c r="O91" s="98">
        <f>'State data for spotlight'!M55</f>
        <v>0.17203812982296873</v>
      </c>
      <c r="S91" s="127" t="s">
        <v>56</v>
      </c>
      <c r="T91" s="127"/>
      <c r="U91" s="127">
        <v>0</v>
      </c>
      <c r="V91" s="127">
        <v>0</v>
      </c>
      <c r="W91" s="127">
        <v>0</v>
      </c>
      <c r="X91" s="129">
        <v>366</v>
      </c>
      <c r="Y91" s="129">
        <v>349</v>
      </c>
      <c r="Z91" s="127"/>
      <c r="AA91" s="127"/>
      <c r="AB91" s="127"/>
      <c r="AC91" s="127"/>
      <c r="AD91" s="127"/>
      <c r="AE91" s="127"/>
      <c r="AF91" s="127"/>
    </row>
    <row r="92" spans="1:32" ht="15" customHeight="1" x14ac:dyDescent="0.25">
      <c r="A92" s="99" t="s">
        <v>94</v>
      </c>
      <c r="B92" s="100"/>
      <c r="C92" s="111" t="str">
        <f>'Table 13.7'!AA115</f>
        <v>47</v>
      </c>
      <c r="D92" s="97">
        <f>'Table 13.7'!AC115</f>
        <v>-6.0000000000000053E-2</v>
      </c>
      <c r="E92" s="98">
        <f>'Table 13.7'!AC115</f>
        <v>-6.0000000000000053E-2</v>
      </c>
      <c r="F92" s="97">
        <f>'Table 13.7'!AE115</f>
        <v>-0.24193548387096775</v>
      </c>
      <c r="G92" s="98">
        <f>'Table 13.7'!AE115</f>
        <v>-0.24193548387096775</v>
      </c>
      <c r="H92" s="112"/>
      <c r="I92" s="112"/>
      <c r="J92" s="123" t="str">
        <f>'State data for spotlight'!I56</f>
        <v>13,548</v>
      </c>
      <c r="K92" s="123"/>
      <c r="L92" s="97">
        <f>'State data for spotlight'!K56</f>
        <v>6.6267904926806231E-2</v>
      </c>
      <c r="M92" s="98">
        <f>'State data for spotlight'!K56</f>
        <v>6.6267904926806231E-2</v>
      </c>
      <c r="N92" s="97">
        <f>'State data for spotlight'!M56</f>
        <v>3.7763309076981999E-2</v>
      </c>
      <c r="O92" s="98">
        <f>'State data for spotlight'!M56</f>
        <v>3.7763309076981999E-2</v>
      </c>
      <c r="S92" s="127" t="s">
        <v>57</v>
      </c>
      <c r="T92" s="127"/>
      <c r="U92" s="127"/>
      <c r="V92" s="127"/>
      <c r="W92" s="127"/>
      <c r="X92" s="129"/>
      <c r="Y92" s="129"/>
      <c r="Z92" s="127"/>
      <c r="AA92" s="127"/>
      <c r="AB92" s="127"/>
      <c r="AC92" s="127"/>
      <c r="AD92" s="127"/>
      <c r="AE92" s="127"/>
      <c r="AF92" s="127"/>
    </row>
    <row r="93" spans="1:32" ht="15" customHeight="1" x14ac:dyDescent="0.25">
      <c r="A93" s="96" t="s">
        <v>117</v>
      </c>
      <c r="B93" s="96"/>
      <c r="C93" s="111" t="str">
        <f>'Table 13.7'!AA8</f>
        <v>$21,894</v>
      </c>
      <c r="D93" s="97">
        <f>'Table 13.7'!AC8</f>
        <v>4.1281388608547243E-2</v>
      </c>
      <c r="E93" s="98">
        <f>'Table 13.7'!AC8</f>
        <v>4.1281388608547243E-2</v>
      </c>
      <c r="F93" s="97">
        <f>'Table 13.7'!AE8</f>
        <v>0.11111663722320309</v>
      </c>
      <c r="G93" s="98">
        <f>'Table 13.7'!AE8</f>
        <v>0.11111663722320309</v>
      </c>
      <c r="H93" s="112"/>
      <c r="I93" s="112"/>
      <c r="J93" s="112"/>
      <c r="K93" s="111" t="str">
        <f>'State data for spotlight'!I8</f>
        <v>$47,367</v>
      </c>
      <c r="L93" s="97">
        <f>'State data for spotlight'!K8</f>
        <v>-1.4136789390726823E-2</v>
      </c>
      <c r="M93" s="98">
        <f>'State data for spotlight'!K8</f>
        <v>-1.4136789390726823E-2</v>
      </c>
      <c r="N93" s="97">
        <f>'State data for spotlight'!M8</f>
        <v>0.12722329311534719</v>
      </c>
      <c r="O93" s="98">
        <f>'State data for spotlight'!M8</f>
        <v>0.12722329311534719</v>
      </c>
      <c r="S93" s="127" t="s">
        <v>59</v>
      </c>
      <c r="T93" s="127"/>
      <c r="U93" s="127">
        <v>0</v>
      </c>
      <c r="V93" s="127">
        <v>0</v>
      </c>
      <c r="W93" s="127">
        <v>0</v>
      </c>
      <c r="X93" s="129">
        <v>7</v>
      </c>
      <c r="Y93" s="129">
        <v>11</v>
      </c>
      <c r="Z93" s="127"/>
      <c r="AA93" s="127"/>
      <c r="AB93" s="127"/>
      <c r="AC93" s="127"/>
      <c r="AD93" s="127"/>
      <c r="AE93" s="127"/>
      <c r="AF93" s="127"/>
    </row>
    <row r="94" spans="1:32" ht="15" customHeight="1" x14ac:dyDescent="0.25">
      <c r="A94" s="96" t="s">
        <v>9</v>
      </c>
      <c r="B94" s="96"/>
      <c r="C94" s="111" t="str">
        <f>'Table 13.7'!AA9</f>
        <v>$21.4 mil</v>
      </c>
      <c r="D94" s="97">
        <f>'Table 13.7'!AC9</f>
        <v>3.0713252089799692E-2</v>
      </c>
      <c r="E94" s="98">
        <f>'Table 13.7'!AC9</f>
        <v>3.0713252089799692E-2</v>
      </c>
      <c r="F94" s="97">
        <f>'Table 13.7'!AE9</f>
        <v>0.25799413178728869</v>
      </c>
      <c r="G94" s="98">
        <f>'Table 13.7'!AE9</f>
        <v>0.25799413178728869</v>
      </c>
      <c r="H94" s="112"/>
      <c r="I94" s="112"/>
      <c r="J94" s="112"/>
      <c r="K94" s="111" t="str">
        <f>'State data for spotlight'!I9</f>
        <v>$8.9 bil</v>
      </c>
      <c r="L94" s="97">
        <f>'State data for spotlight'!K9</f>
        <v>8.9265333025223548E-3</v>
      </c>
      <c r="M94" s="98">
        <f>'State data for spotlight'!K9</f>
        <v>8.9265333025223548E-3</v>
      </c>
      <c r="N94" s="97">
        <f>'State data for spotlight'!M9</f>
        <v>0.24800968989819316</v>
      </c>
      <c r="O94" s="98">
        <f>'State data for spotlight'!M9</f>
        <v>0.24800968989819316</v>
      </c>
      <c r="S94" s="127" t="s">
        <v>60</v>
      </c>
      <c r="T94" s="127"/>
      <c r="U94" s="127">
        <v>0</v>
      </c>
      <c r="V94" s="127">
        <v>0</v>
      </c>
      <c r="W94" s="127">
        <v>0</v>
      </c>
      <c r="X94" s="129">
        <v>42</v>
      </c>
      <c r="Y94" s="129">
        <v>53</v>
      </c>
      <c r="Z94" s="127"/>
      <c r="AA94" s="127"/>
      <c r="AB94" s="127"/>
      <c r="AC94" s="127"/>
      <c r="AD94" s="127"/>
      <c r="AE94" s="127"/>
      <c r="AF94" s="127"/>
    </row>
    <row r="95" spans="1:32" ht="15" customHeight="1" x14ac:dyDescent="0.25">
      <c r="S95" s="127" t="s">
        <v>61</v>
      </c>
      <c r="T95" s="127"/>
      <c r="U95" s="127">
        <v>0</v>
      </c>
      <c r="V95" s="127">
        <v>0</v>
      </c>
      <c r="W95" s="127">
        <v>0</v>
      </c>
      <c r="X95" s="129">
        <v>0</v>
      </c>
      <c r="Y95" s="129">
        <v>0</v>
      </c>
      <c r="Z95" s="127"/>
      <c r="AA95" s="127"/>
      <c r="AB95" s="127"/>
      <c r="AC95" s="127"/>
      <c r="AD95" s="127"/>
      <c r="AE95" s="127"/>
      <c r="AF95" s="127"/>
    </row>
    <row r="96" spans="1:32" ht="15" customHeight="1" x14ac:dyDescent="0.25">
      <c r="A96" s="27" t="s">
        <v>118</v>
      </c>
      <c r="S96" s="127" t="s">
        <v>62</v>
      </c>
      <c r="T96" s="127"/>
      <c r="U96" s="127">
        <v>0</v>
      </c>
      <c r="V96" s="127">
        <v>0</v>
      </c>
      <c r="W96" s="127">
        <v>0</v>
      </c>
      <c r="X96" s="129">
        <v>95</v>
      </c>
      <c r="Y96" s="129">
        <v>104</v>
      </c>
      <c r="Z96" s="127"/>
      <c r="AA96" s="127"/>
      <c r="AB96" s="127"/>
      <c r="AC96" s="127"/>
      <c r="AD96" s="127"/>
      <c r="AE96" s="127"/>
      <c r="AF96" s="127"/>
    </row>
    <row r="97" spans="1:32" ht="15" customHeight="1" x14ac:dyDescent="0.25">
      <c r="A97" s="110" t="s">
        <v>106</v>
      </c>
      <c r="S97" s="127" t="s">
        <v>63</v>
      </c>
      <c r="T97" s="127"/>
      <c r="U97" s="127">
        <v>0</v>
      </c>
      <c r="V97" s="127">
        <v>0</v>
      </c>
      <c r="W97" s="127">
        <v>0</v>
      </c>
      <c r="X97" s="129">
        <v>31</v>
      </c>
      <c r="Y97" s="129">
        <v>34</v>
      </c>
      <c r="Z97" s="127"/>
      <c r="AA97" s="127"/>
      <c r="AB97" s="127"/>
      <c r="AC97" s="127"/>
      <c r="AD97" s="127"/>
      <c r="AE97" s="127"/>
      <c r="AF97" s="127"/>
    </row>
    <row r="98" spans="1:32" ht="15" customHeight="1" x14ac:dyDescent="0.25">
      <c r="S98" s="127" t="s">
        <v>64</v>
      </c>
      <c r="T98" s="127"/>
      <c r="U98" s="127">
        <v>0</v>
      </c>
      <c r="V98" s="127">
        <v>0</v>
      </c>
      <c r="W98" s="127">
        <v>0</v>
      </c>
      <c r="X98" s="129">
        <v>20</v>
      </c>
      <c r="Y98" s="129">
        <v>17</v>
      </c>
      <c r="Z98" s="127"/>
      <c r="AA98" s="127"/>
      <c r="AB98" s="127"/>
      <c r="AC98" s="127"/>
      <c r="AD98" s="127"/>
      <c r="AE98" s="127"/>
      <c r="AF98" s="127"/>
    </row>
    <row r="99" spans="1:32" ht="15" customHeight="1" x14ac:dyDescent="0.25">
      <c r="S99" s="127" t="s">
        <v>65</v>
      </c>
      <c r="T99" s="127"/>
      <c r="U99" s="127">
        <v>0</v>
      </c>
      <c r="V99" s="127">
        <v>0</v>
      </c>
      <c r="W99" s="127">
        <v>0</v>
      </c>
      <c r="X99" s="129">
        <v>0</v>
      </c>
      <c r="Y99" s="129">
        <v>0</v>
      </c>
      <c r="Z99" s="127"/>
      <c r="AA99" s="127"/>
      <c r="AB99" s="127"/>
      <c r="AC99" s="127"/>
      <c r="AD99" s="127"/>
      <c r="AE99" s="127"/>
      <c r="AF99" s="127"/>
    </row>
    <row r="100" spans="1:32" x14ac:dyDescent="0.25">
      <c r="A100" s="28"/>
      <c r="S100" s="127" t="s">
        <v>66</v>
      </c>
      <c r="T100" s="127"/>
      <c r="U100" s="127">
        <v>0</v>
      </c>
      <c r="V100" s="127">
        <v>0</v>
      </c>
      <c r="W100" s="127">
        <v>0</v>
      </c>
      <c r="X100" s="129">
        <v>7</v>
      </c>
      <c r="Y100" s="129">
        <v>13</v>
      </c>
      <c r="Z100" s="127"/>
      <c r="AA100" s="127"/>
      <c r="AB100" s="127"/>
      <c r="AC100" s="127"/>
      <c r="AD100" s="127"/>
      <c r="AE100" s="127"/>
      <c r="AF100" s="127"/>
    </row>
    <row r="101" spans="1:32" x14ac:dyDescent="0.25">
      <c r="S101" s="127" t="s">
        <v>56</v>
      </c>
      <c r="T101" s="127"/>
      <c r="U101" s="127">
        <v>0</v>
      </c>
      <c r="V101" s="127">
        <v>0</v>
      </c>
      <c r="W101" s="127">
        <v>0</v>
      </c>
      <c r="X101" s="129">
        <v>340</v>
      </c>
      <c r="Y101" s="129">
        <v>318</v>
      </c>
      <c r="Z101" s="127"/>
      <c r="AA101" s="127"/>
      <c r="AB101" s="127"/>
      <c r="AC101" s="127"/>
      <c r="AD101" s="127"/>
      <c r="AE101" s="127"/>
      <c r="AF101" s="127"/>
    </row>
    <row r="102" spans="1:32" x14ac:dyDescent="0.25">
      <c r="A102" s="29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</row>
    <row r="103" spans="1:32" x14ac:dyDescent="0.25">
      <c r="A103" s="30"/>
      <c r="S103" s="127" t="s">
        <v>16</v>
      </c>
      <c r="T103" s="127"/>
      <c r="U103" s="127" t="s">
        <v>68</v>
      </c>
      <c r="V103" s="127" t="s">
        <v>69</v>
      </c>
      <c r="W103" s="127" t="s">
        <v>70</v>
      </c>
      <c r="X103" s="127" t="s">
        <v>67</v>
      </c>
      <c r="Y103" s="127" t="s">
        <v>105</v>
      </c>
      <c r="Z103" s="127"/>
      <c r="AA103" s="127" t="s">
        <v>27</v>
      </c>
      <c r="AB103" s="127"/>
      <c r="AC103" s="127" t="s">
        <v>35</v>
      </c>
      <c r="AD103" s="127"/>
      <c r="AE103" s="127" t="s">
        <v>27</v>
      </c>
      <c r="AF103" s="127"/>
    </row>
    <row r="104" spans="1:32" x14ac:dyDescent="0.25">
      <c r="S104" s="127" t="s">
        <v>17</v>
      </c>
      <c r="T104" s="127"/>
      <c r="U104" s="127">
        <v>0</v>
      </c>
      <c r="V104" s="127">
        <v>0</v>
      </c>
      <c r="W104" s="127">
        <v>0</v>
      </c>
      <c r="X104" s="127">
        <v>587</v>
      </c>
      <c r="Y104" s="127">
        <v>534</v>
      </c>
      <c r="Z104" s="127"/>
      <c r="AA104" s="127" t="str">
        <f>TEXT(Y104,"###,###")</f>
        <v>534</v>
      </c>
      <c r="AB104" s="127"/>
      <c r="AC104" s="127">
        <f>Y104/($Y$4)*100</f>
        <v>59.005524861878456</v>
      </c>
      <c r="AD104" s="127"/>
      <c r="AE104" s="127"/>
      <c r="AF104" s="127"/>
    </row>
    <row r="105" spans="1:32" x14ac:dyDescent="0.25">
      <c r="S105" s="127" t="s">
        <v>20</v>
      </c>
      <c r="T105" s="127"/>
      <c r="U105" s="127">
        <v>0</v>
      </c>
      <c r="V105" s="127">
        <v>0</v>
      </c>
      <c r="W105" s="127">
        <v>0</v>
      </c>
      <c r="X105" s="127">
        <v>312</v>
      </c>
      <c r="Y105" s="127">
        <v>317</v>
      </c>
      <c r="Z105" s="127"/>
      <c r="AA105" s="127" t="str">
        <f>TEXT(Y105,"###,###")</f>
        <v>317</v>
      </c>
      <c r="AB105" s="127"/>
      <c r="AC105" s="127">
        <f>Y105/($Y$4)*100</f>
        <v>35.027624309392266</v>
      </c>
      <c r="AD105" s="127"/>
      <c r="AE105" s="127"/>
      <c r="AF105" s="127"/>
    </row>
    <row r="106" spans="1:32" x14ac:dyDescent="0.25">
      <c r="S106" s="127" t="s">
        <v>56</v>
      </c>
      <c r="T106" s="127"/>
      <c r="U106" s="127">
        <v>0</v>
      </c>
      <c r="V106" s="127">
        <v>0</v>
      </c>
      <c r="W106" s="127">
        <v>0</v>
      </c>
      <c r="X106" s="127">
        <v>899</v>
      </c>
      <c r="Y106" s="127">
        <v>851</v>
      </c>
      <c r="Z106" s="127"/>
      <c r="AA106" s="127"/>
      <c r="AB106" s="127"/>
      <c r="AC106" s="127"/>
      <c r="AD106" s="127"/>
      <c r="AE106" s="127"/>
      <c r="AF106" s="127"/>
    </row>
    <row r="107" spans="1:32" x14ac:dyDescent="0.25">
      <c r="S107" s="127" t="s">
        <v>21</v>
      </c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</row>
    <row r="108" spans="1:32" x14ac:dyDescent="0.25">
      <c r="S108" s="127" t="s">
        <v>22</v>
      </c>
      <c r="T108" s="127"/>
      <c r="U108" s="127">
        <v>0</v>
      </c>
      <c r="V108" s="127">
        <v>0</v>
      </c>
      <c r="W108" s="127">
        <v>0</v>
      </c>
      <c r="X108" s="127">
        <v>15</v>
      </c>
      <c r="Y108" s="127">
        <v>41</v>
      </c>
      <c r="Z108" s="127"/>
      <c r="AA108" s="127" t="str">
        <f>TEXT(Y108,"###,###")</f>
        <v>41</v>
      </c>
      <c r="AB108" s="127"/>
      <c r="AC108" s="127">
        <f>Y108/($Y$4)*100</f>
        <v>4.5303867403314912</v>
      </c>
      <c r="AD108" s="127"/>
      <c r="AE108" s="127"/>
      <c r="AF108" s="127"/>
    </row>
    <row r="109" spans="1:32" x14ac:dyDescent="0.25">
      <c r="S109" s="127" t="s">
        <v>23</v>
      </c>
      <c r="T109" s="127"/>
      <c r="U109" s="127">
        <v>0</v>
      </c>
      <c r="V109" s="127">
        <v>0</v>
      </c>
      <c r="W109" s="127">
        <v>0</v>
      </c>
      <c r="X109" s="127">
        <v>72</v>
      </c>
      <c r="Y109" s="127">
        <v>51</v>
      </c>
      <c r="Z109" s="127"/>
      <c r="AA109" s="127" t="str">
        <f>TEXT(Y109,"###,###")</f>
        <v>51</v>
      </c>
      <c r="AB109" s="127"/>
      <c r="AC109" s="127">
        <f t="shared" ref="AC109:AC111" si="3">Y109/($Y$4)*100</f>
        <v>5.6353591160220997</v>
      </c>
      <c r="AD109" s="127"/>
      <c r="AE109" s="127"/>
      <c r="AF109" s="127"/>
    </row>
    <row r="110" spans="1:32" x14ac:dyDescent="0.25">
      <c r="S110" s="127" t="s">
        <v>24</v>
      </c>
      <c r="T110" s="127"/>
      <c r="U110" s="127">
        <v>0</v>
      </c>
      <c r="V110" s="127">
        <v>0</v>
      </c>
      <c r="W110" s="127">
        <v>0</v>
      </c>
      <c r="X110" s="127">
        <v>228</v>
      </c>
      <c r="Y110" s="127">
        <v>274</v>
      </c>
      <c r="Z110" s="127"/>
      <c r="AA110" s="127" t="str">
        <f>TEXT(Y110,"###,###")</f>
        <v>274</v>
      </c>
      <c r="AB110" s="127"/>
      <c r="AC110" s="127">
        <f t="shared" si="3"/>
        <v>30.276243093922652</v>
      </c>
      <c r="AD110" s="127"/>
      <c r="AE110" s="127"/>
      <c r="AF110" s="127"/>
    </row>
    <row r="111" spans="1:32" x14ac:dyDescent="0.25">
      <c r="S111" s="127" t="s">
        <v>25</v>
      </c>
      <c r="T111" s="127"/>
      <c r="U111" s="127">
        <v>0</v>
      </c>
      <c r="V111" s="127">
        <v>0</v>
      </c>
      <c r="W111" s="127">
        <v>0</v>
      </c>
      <c r="X111" s="127">
        <v>580</v>
      </c>
      <c r="Y111" s="127">
        <v>485</v>
      </c>
      <c r="Z111" s="127"/>
      <c r="AA111" s="127" t="str">
        <f>TEXT(Y111,"###,###")</f>
        <v>485</v>
      </c>
      <c r="AB111" s="127"/>
      <c r="AC111" s="127">
        <f t="shared" si="3"/>
        <v>53.591160220994475</v>
      </c>
      <c r="AD111" s="127"/>
      <c r="AE111" s="127"/>
      <c r="AF111" s="127"/>
    </row>
    <row r="112" spans="1:32" x14ac:dyDescent="0.25">
      <c r="S112" s="127" t="s">
        <v>56</v>
      </c>
      <c r="T112" s="127"/>
      <c r="U112" s="127">
        <v>0</v>
      </c>
      <c r="V112" s="127">
        <v>0</v>
      </c>
      <c r="W112" s="127">
        <v>0</v>
      </c>
      <c r="X112" s="127">
        <v>912</v>
      </c>
      <c r="Y112" s="127">
        <v>905</v>
      </c>
      <c r="Z112" s="127"/>
      <c r="AA112" s="127"/>
      <c r="AB112" s="127"/>
      <c r="AC112" s="127"/>
      <c r="AD112" s="127"/>
      <c r="AE112" s="127"/>
      <c r="AF112" s="127"/>
    </row>
    <row r="113" spans="19:32" x14ac:dyDescent="0.25">
      <c r="S113" s="127"/>
      <c r="T113" s="127"/>
      <c r="U113" s="127"/>
      <c r="V113" s="127"/>
      <c r="W113" s="127"/>
      <c r="X113" s="127"/>
      <c r="Y113" s="127"/>
      <c r="Z113" s="127"/>
      <c r="AA113" s="127" t="s">
        <v>27</v>
      </c>
      <c r="AB113" s="127"/>
      <c r="AC113" s="127" t="s">
        <v>28</v>
      </c>
      <c r="AD113" s="127"/>
      <c r="AE113" s="127" t="s">
        <v>29</v>
      </c>
      <c r="AF113" s="127"/>
    </row>
    <row r="114" spans="19:32" x14ac:dyDescent="0.25">
      <c r="S114" s="127" t="s">
        <v>103</v>
      </c>
      <c r="T114" s="127">
        <v>69</v>
      </c>
      <c r="U114" s="127">
        <v>64</v>
      </c>
      <c r="V114" s="127">
        <v>51</v>
      </c>
      <c r="W114" s="127">
        <v>68</v>
      </c>
      <c r="X114" s="127">
        <v>46</v>
      </c>
      <c r="Y114" s="127">
        <v>53</v>
      </c>
      <c r="Z114" s="127"/>
      <c r="AA114" s="127" t="str">
        <f>TEXT(Y114,"###,###")</f>
        <v>53</v>
      </c>
      <c r="AB114" s="127"/>
      <c r="AC114" s="127">
        <f>Y114/X114-1</f>
        <v>0.15217391304347827</v>
      </c>
      <c r="AD114" s="127"/>
      <c r="AE114" s="127">
        <f>Y114/T114-1</f>
        <v>-0.23188405797101452</v>
      </c>
      <c r="AF114" s="127"/>
    </row>
    <row r="115" spans="19:32" x14ac:dyDescent="0.25">
      <c r="S115" s="127" t="s">
        <v>104</v>
      </c>
      <c r="T115" s="127">
        <v>62</v>
      </c>
      <c r="U115" s="127">
        <v>57</v>
      </c>
      <c r="V115" s="127">
        <v>71</v>
      </c>
      <c r="W115" s="127">
        <v>63</v>
      </c>
      <c r="X115" s="127">
        <v>50</v>
      </c>
      <c r="Y115" s="127">
        <v>47</v>
      </c>
      <c r="Z115" s="127"/>
      <c r="AA115" s="127" t="str">
        <f>TEXT(Y115,"###,###")</f>
        <v>47</v>
      </c>
      <c r="AB115" s="127"/>
      <c r="AC115" s="127">
        <f>Y115/X115-1</f>
        <v>-6.0000000000000053E-2</v>
      </c>
      <c r="AD115" s="127"/>
      <c r="AE115" s="127">
        <f>Y115/T115-1</f>
        <v>-0.24193548387096775</v>
      </c>
      <c r="AF115" s="127"/>
    </row>
    <row r="116" spans="19:32" x14ac:dyDescent="0.25">
      <c r="S116" s="127" t="s">
        <v>56</v>
      </c>
      <c r="T116" s="127">
        <v>131</v>
      </c>
      <c r="U116" s="127">
        <v>121</v>
      </c>
      <c r="V116" s="127">
        <v>122</v>
      </c>
      <c r="W116" s="127">
        <v>131</v>
      </c>
      <c r="X116" s="127">
        <v>96</v>
      </c>
      <c r="Y116" s="127">
        <v>100</v>
      </c>
      <c r="Z116" s="127"/>
      <c r="AA116" s="127"/>
      <c r="AB116" s="127"/>
      <c r="AC116" s="127"/>
      <c r="AD116" s="127"/>
      <c r="AE116" s="127"/>
      <c r="AF116" s="127"/>
    </row>
    <row r="117" spans="19:32" x14ac:dyDescent="0.25"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</row>
    <row r="118" spans="19:32" x14ac:dyDescent="0.25">
      <c r="S118" s="127" t="s">
        <v>119</v>
      </c>
      <c r="T118" s="127"/>
      <c r="U118" s="127">
        <v>40.21</v>
      </c>
      <c r="V118" s="127">
        <v>37.99</v>
      </c>
      <c r="W118" s="127">
        <v>36.92</v>
      </c>
      <c r="X118" s="127">
        <v>42.05</v>
      </c>
      <c r="Y118" s="127">
        <v>39.630000000000003</v>
      </c>
      <c r="Z118" s="127"/>
      <c r="AA118" s="127" t="str">
        <f>TEXT(Y118,"##.0")</f>
        <v>39.6</v>
      </c>
      <c r="AB118" s="127"/>
      <c r="AC118" s="127"/>
      <c r="AD118" s="127"/>
      <c r="AE118" s="127"/>
      <c r="AF118" s="127"/>
    </row>
    <row r="119" spans="19:32" x14ac:dyDescent="0.25"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</row>
    <row r="120" spans="19:32" x14ac:dyDescent="0.25">
      <c r="S120" s="127" t="s">
        <v>120</v>
      </c>
      <c r="T120" s="127"/>
      <c r="U120" s="127">
        <v>606</v>
      </c>
      <c r="V120" s="127">
        <v>682</v>
      </c>
      <c r="W120" s="127">
        <v>746</v>
      </c>
      <c r="X120" s="127">
        <v>692</v>
      </c>
      <c r="Y120" s="127">
        <v>651</v>
      </c>
      <c r="Z120" s="127"/>
      <c r="AA120" s="127" t="str">
        <f>TEXT(Y120,"###,###")</f>
        <v>651</v>
      </c>
      <c r="AB120" s="127"/>
      <c r="AC120" s="127"/>
      <c r="AD120" s="127"/>
      <c r="AE120" s="127"/>
      <c r="AF120" s="127"/>
    </row>
    <row r="121" spans="19:32" x14ac:dyDescent="0.25">
      <c r="S121" s="127" t="s">
        <v>121</v>
      </c>
      <c r="T121" s="127"/>
      <c r="U121" s="127">
        <v>1</v>
      </c>
      <c r="V121" s="127">
        <v>0</v>
      </c>
      <c r="W121" s="127">
        <v>0</v>
      </c>
      <c r="X121" s="127">
        <v>0</v>
      </c>
      <c r="Y121" s="127">
        <v>0</v>
      </c>
      <c r="Z121" s="127"/>
      <c r="AA121" s="127" t="str">
        <f t="shared" ref="AA121:AA128" si="4">TEXT(Y121,"###,###")</f>
        <v/>
      </c>
      <c r="AB121" s="127"/>
      <c r="AC121" s="127"/>
      <c r="AD121" s="127"/>
      <c r="AE121" s="127"/>
      <c r="AF121" s="127"/>
    </row>
    <row r="122" spans="19:32" x14ac:dyDescent="0.25">
      <c r="S122" s="127" t="s">
        <v>122</v>
      </c>
      <c r="T122" s="127"/>
      <c r="U122" s="127">
        <v>7</v>
      </c>
      <c r="V122" s="127">
        <v>14</v>
      </c>
      <c r="W122" s="127">
        <v>10</v>
      </c>
      <c r="X122" s="127">
        <v>5</v>
      </c>
      <c r="Y122" s="127">
        <v>15</v>
      </c>
      <c r="Z122" s="127"/>
      <c r="AA122" s="127" t="str">
        <f t="shared" si="4"/>
        <v>15</v>
      </c>
      <c r="AB122" s="127"/>
      <c r="AC122" s="127"/>
      <c r="AD122" s="127"/>
      <c r="AE122" s="127"/>
      <c r="AF122" s="127"/>
    </row>
    <row r="123" spans="19:32" x14ac:dyDescent="0.25">
      <c r="S123" s="127"/>
      <c r="T123" s="127"/>
      <c r="U123" s="127"/>
      <c r="V123" s="127"/>
      <c r="W123" s="127"/>
      <c r="X123" s="127"/>
      <c r="Y123" s="127"/>
      <c r="Z123" s="127"/>
      <c r="AA123" s="127" t="s">
        <v>27</v>
      </c>
      <c r="AB123" s="127"/>
      <c r="AC123" s="127" t="s">
        <v>35</v>
      </c>
      <c r="AD123" s="127"/>
      <c r="AE123" s="127" t="s">
        <v>27</v>
      </c>
      <c r="AF123" s="127"/>
    </row>
    <row r="124" spans="19:32" x14ac:dyDescent="0.25">
      <c r="S124" s="127" t="s">
        <v>123</v>
      </c>
      <c r="T124" s="127"/>
      <c r="U124" s="127">
        <v>613</v>
      </c>
      <c r="V124" s="127">
        <v>696</v>
      </c>
      <c r="W124" s="127">
        <v>756</v>
      </c>
      <c r="X124" s="127">
        <v>697</v>
      </c>
      <c r="Y124" s="127">
        <v>666</v>
      </c>
      <c r="Z124" s="127"/>
      <c r="AA124" s="127" t="str">
        <f t="shared" si="4"/>
        <v>666</v>
      </c>
      <c r="AB124" s="127"/>
      <c r="AC124" s="127">
        <f>Y124/$Y$7*100</f>
        <v>99.850074962518747</v>
      </c>
      <c r="AD124" s="127"/>
      <c r="AE124" s="127"/>
      <c r="AF124" s="127"/>
    </row>
    <row r="125" spans="19:32" x14ac:dyDescent="0.25">
      <c r="S125" s="127" t="s">
        <v>124</v>
      </c>
      <c r="T125" s="127"/>
      <c r="U125" s="127">
        <v>8</v>
      </c>
      <c r="V125" s="127">
        <v>14</v>
      </c>
      <c r="W125" s="127">
        <v>10</v>
      </c>
      <c r="X125" s="127">
        <v>5</v>
      </c>
      <c r="Y125" s="127">
        <v>15</v>
      </c>
      <c r="Z125" s="127"/>
      <c r="AA125" s="127" t="str">
        <f t="shared" si="4"/>
        <v>15</v>
      </c>
      <c r="AB125" s="127"/>
      <c r="AC125" s="127">
        <f>Y125/$Y$7*100</f>
        <v>2.2488755622188905</v>
      </c>
      <c r="AD125" s="127"/>
      <c r="AE125" s="127"/>
      <c r="AF125" s="127"/>
    </row>
    <row r="126" spans="19:32" x14ac:dyDescent="0.25"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</row>
    <row r="127" spans="19:32" x14ac:dyDescent="0.25">
      <c r="S127" s="127" t="s">
        <v>125</v>
      </c>
      <c r="T127" s="127"/>
      <c r="U127" s="127">
        <v>319</v>
      </c>
      <c r="V127" s="127">
        <v>334</v>
      </c>
      <c r="W127" s="127">
        <v>381</v>
      </c>
      <c r="X127" s="127">
        <v>361</v>
      </c>
      <c r="Y127" s="127">
        <v>349</v>
      </c>
      <c r="Z127" s="127"/>
      <c r="AA127" s="127" t="str">
        <f t="shared" si="4"/>
        <v>349</v>
      </c>
      <c r="AB127" s="127"/>
      <c r="AC127" s="127">
        <f>Y127/$Y$7*100</f>
        <v>52.323838080959518</v>
      </c>
      <c r="AD127" s="127"/>
      <c r="AE127" s="127"/>
      <c r="AF127" s="127"/>
    </row>
    <row r="128" spans="19:32" x14ac:dyDescent="0.25">
      <c r="S128" s="127" t="s">
        <v>126</v>
      </c>
      <c r="T128" s="127"/>
      <c r="U128" s="127">
        <v>297</v>
      </c>
      <c r="V128" s="127">
        <v>363</v>
      </c>
      <c r="W128" s="127">
        <v>380</v>
      </c>
      <c r="X128" s="127">
        <v>338</v>
      </c>
      <c r="Y128" s="127">
        <v>318</v>
      </c>
      <c r="Z128" s="127"/>
      <c r="AA128" s="127" t="str">
        <f t="shared" si="4"/>
        <v>318</v>
      </c>
      <c r="AB128" s="127"/>
      <c r="AC128" s="127">
        <f>Y128/$Y$7*100</f>
        <v>47.676161919040474</v>
      </c>
      <c r="AD128" s="127"/>
      <c r="AE128" s="127"/>
      <c r="AF128" s="127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E915729-1602-4164-ABA2-D9538CED432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952CC26C-6364-4D33-82A3-7B44BB7FFF8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C7F12E4E-6D77-4AE8-9FA4-83F5AD9C9FC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9BDA8538-DF56-4E32-AF61-D095FD43D42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9">
    <tabColor rgb="FF0070C0"/>
  </sheetPr>
  <dimension ref="A1:AF128"/>
  <sheetViews>
    <sheetView showGridLines="0" zoomScaleNormal="100" workbookViewId="0"/>
  </sheetViews>
  <sheetFormatPr defaultRowHeight="15" x14ac:dyDescent="0.25"/>
  <cols>
    <col min="1" max="1" width="9" style="114" customWidth="1"/>
    <col min="2" max="2" width="12.42578125" style="114" customWidth="1"/>
    <col min="3" max="3" width="11.7109375" style="114" customWidth="1"/>
    <col min="4" max="4" width="6.7109375" style="114" customWidth="1"/>
    <col min="5" max="5" width="5" style="114" customWidth="1"/>
    <col min="6" max="6" width="6.28515625" style="114" customWidth="1"/>
    <col min="7" max="8" width="4.28515625" style="114" customWidth="1"/>
    <col min="9" max="9" width="2.85546875" style="114" customWidth="1"/>
    <col min="10" max="10" width="5.28515625" style="114" bestFit="1" customWidth="1"/>
    <col min="11" max="11" width="3.7109375" style="114" customWidth="1"/>
    <col min="12" max="12" width="6" style="114" customWidth="1"/>
    <col min="13" max="13" width="3.85546875" style="114" customWidth="1"/>
    <col min="14" max="14" width="6" style="114" customWidth="1"/>
    <col min="15" max="15" width="4.7109375" style="114" customWidth="1"/>
    <col min="16" max="16" width="3.85546875" style="114" customWidth="1"/>
    <col min="17" max="18" width="6.140625" style="114" customWidth="1"/>
    <col min="19" max="19" width="43.140625" style="114" bestFit="1" customWidth="1"/>
    <col min="20" max="22" width="12.7109375" style="114" customWidth="1"/>
    <col min="23" max="25" width="12.7109375" style="114" bestFit="1" customWidth="1"/>
    <col min="26" max="26" width="4" style="114" customWidth="1"/>
    <col min="27" max="27" width="11.5703125" style="114" bestFit="1" customWidth="1"/>
    <col min="28" max="28" width="4.140625" style="114" customWidth="1"/>
    <col min="29" max="29" width="11.5703125" style="114" bestFit="1" customWidth="1"/>
    <col min="30" max="30" width="4.42578125" style="114" customWidth="1"/>
    <col min="31" max="31" width="10.28515625" style="114" bestFit="1" customWidth="1"/>
    <col min="32" max="32" width="4.85546875" style="114" customWidth="1"/>
    <col min="33" max="16384" width="9.140625" style="114"/>
  </cols>
  <sheetData>
    <row r="1" spans="1:32" ht="60" customHeight="1" x14ac:dyDescent="0.25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27" t="str">
        <f>U3</f>
        <v>Katherine</v>
      </c>
      <c r="T1" s="127"/>
      <c r="U1" s="127"/>
      <c r="V1" s="127"/>
      <c r="W1" s="127"/>
      <c r="X1" s="127"/>
      <c r="Y1" s="127" t="str">
        <f>Y3</f>
        <v>13.8</v>
      </c>
      <c r="Z1" s="127"/>
      <c r="AA1" s="127"/>
      <c r="AB1" s="127"/>
      <c r="AC1" s="127"/>
      <c r="AD1" s="127"/>
      <c r="AE1" s="127"/>
      <c r="AF1" s="127"/>
    </row>
    <row r="2" spans="1:32" ht="19.5" customHeight="1" x14ac:dyDescent="0.3">
      <c r="A2" s="31" t="str">
        <f>"6160.0 "&amp;'State data for spotlight'!$C$3&amp;" Jobs in Australia Spotlights by LGA"</f>
        <v>6160.0 Northern Territory Jobs in Australia Spotlights by LGA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S2" s="127"/>
      <c r="T2" s="127" t="s">
        <v>115</v>
      </c>
      <c r="U2" s="127" t="s">
        <v>68</v>
      </c>
      <c r="V2" s="127" t="s">
        <v>69</v>
      </c>
      <c r="W2" s="127" t="s">
        <v>70</v>
      </c>
      <c r="X2" s="127" t="s">
        <v>67</v>
      </c>
      <c r="Y2" s="127" t="s">
        <v>105</v>
      </c>
      <c r="Z2" s="127"/>
      <c r="AA2" s="128" t="s">
        <v>105</v>
      </c>
      <c r="AB2" s="128"/>
      <c r="AC2" s="128"/>
      <c r="AD2" s="128"/>
      <c r="AE2" s="128"/>
      <c r="AF2" s="127"/>
    </row>
    <row r="3" spans="1:32" ht="15" customHeight="1" x14ac:dyDescent="0.25">
      <c r="A3" s="33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S3" s="127"/>
      <c r="T3" s="127"/>
      <c r="U3" s="127" t="s">
        <v>136</v>
      </c>
      <c r="V3" s="127"/>
      <c r="W3" s="127"/>
      <c r="X3" s="127"/>
      <c r="Y3" s="127" t="s">
        <v>155</v>
      </c>
      <c r="Z3" s="127"/>
      <c r="AA3" s="127" t="s">
        <v>27</v>
      </c>
      <c r="AB3" s="127"/>
      <c r="AC3" s="127" t="s">
        <v>28</v>
      </c>
      <c r="AD3" s="127"/>
      <c r="AE3" s="127" t="s">
        <v>112</v>
      </c>
      <c r="AF3" s="127"/>
    </row>
    <row r="4" spans="1:32" ht="15" customHeight="1" x14ac:dyDescent="0.25">
      <c r="A4" s="36" t="str">
        <f>"Table "&amp;'Table 13.8'!$Y$3&amp;" "&amp;'Table 13.8'!$U$3&amp;", "&amp;'State data for spotlight'!$C$3&amp;", "&amp;'Table 13.8'!$Y$2</f>
        <v>Table 13.8 Katherine, Northern Territory, 2016-17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S4" s="127" t="s">
        <v>30</v>
      </c>
      <c r="T4" s="129">
        <v>7587</v>
      </c>
      <c r="U4" s="129">
        <v>7979</v>
      </c>
      <c r="V4" s="129">
        <v>7981</v>
      </c>
      <c r="W4" s="129">
        <v>7976</v>
      </c>
      <c r="X4" s="129">
        <v>8566</v>
      </c>
      <c r="Y4" s="129">
        <v>10165</v>
      </c>
      <c r="Z4" s="127"/>
      <c r="AA4" s="127" t="str">
        <f>TEXT(Y4,"###,###")</f>
        <v>10,165</v>
      </c>
      <c r="AB4" s="127"/>
      <c r="AC4" s="127">
        <f t="shared" ref="AC4:AC9" si="0">Y4/X4-1</f>
        <v>0.18666822320803167</v>
      </c>
      <c r="AD4" s="127"/>
      <c r="AE4" s="127">
        <f>Y4/T4-1</f>
        <v>0.339791749044418</v>
      </c>
      <c r="AF4" s="127"/>
    </row>
    <row r="5" spans="1:32" ht="17.25" customHeight="1" x14ac:dyDescent="0.25">
      <c r="A5" s="41" t="s">
        <v>0</v>
      </c>
      <c r="B5" s="32"/>
      <c r="C5" s="32"/>
      <c r="D5" s="37"/>
      <c r="E5" s="3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S5" s="127" t="s">
        <v>93</v>
      </c>
      <c r="T5" s="129">
        <v>3862</v>
      </c>
      <c r="U5" s="129">
        <v>4123</v>
      </c>
      <c r="V5" s="129">
        <v>4027</v>
      </c>
      <c r="W5" s="129">
        <v>3978</v>
      </c>
      <c r="X5" s="129">
        <v>4473</v>
      </c>
      <c r="Y5" s="129">
        <v>5318</v>
      </c>
      <c r="Z5" s="127"/>
      <c r="AA5" s="127" t="str">
        <f>TEXT(Y5,"###,###")</f>
        <v>5,318</v>
      </c>
      <c r="AB5" s="127"/>
      <c r="AC5" s="127">
        <f t="shared" si="0"/>
        <v>0.18891124524927339</v>
      </c>
      <c r="AD5" s="127"/>
      <c r="AE5" s="127">
        <f t="shared" ref="AE5:AE9" si="1">Y5/T5-1</f>
        <v>0.37700673226307613</v>
      </c>
      <c r="AF5" s="127"/>
    </row>
    <row r="6" spans="1:32" ht="16.5" customHeight="1" x14ac:dyDescent="0.25">
      <c r="A6" s="43" t="s">
        <v>1</v>
      </c>
      <c r="B6" s="32"/>
      <c r="C6" s="32"/>
      <c r="D6" s="37"/>
      <c r="E6" s="3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S6" s="127" t="s">
        <v>94</v>
      </c>
      <c r="T6" s="129">
        <v>3728</v>
      </c>
      <c r="U6" s="129">
        <v>3858</v>
      </c>
      <c r="V6" s="129">
        <v>3962</v>
      </c>
      <c r="W6" s="129">
        <v>4007</v>
      </c>
      <c r="X6" s="129">
        <v>4095</v>
      </c>
      <c r="Y6" s="129">
        <v>4847</v>
      </c>
      <c r="Z6" s="127"/>
      <c r="AA6" s="127" t="str">
        <f>TEXT(Y6,"###,###")</f>
        <v>4,847</v>
      </c>
      <c r="AB6" s="127"/>
      <c r="AC6" s="127">
        <f t="shared" si="0"/>
        <v>0.18363858363858365</v>
      </c>
      <c r="AD6" s="127"/>
      <c r="AE6" s="127">
        <f t="shared" si="1"/>
        <v>0.30016094420600847</v>
      </c>
      <c r="AF6" s="127"/>
    </row>
    <row r="7" spans="1:32" ht="16.5" customHeight="1" thickBot="1" x14ac:dyDescent="0.3">
      <c r="A7" s="44" t="str">
        <f>"QUICK STATS for "&amp;'Table 13.8'!Y2&amp;" *"</f>
        <v>QUICK STATS for 2016-17 *</v>
      </c>
      <c r="B7" s="32"/>
      <c r="C7" s="32"/>
      <c r="D7" s="43"/>
      <c r="E7" s="3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S7" s="127" t="s">
        <v>8</v>
      </c>
      <c r="T7" s="129">
        <v>5027</v>
      </c>
      <c r="U7" s="129">
        <v>5146</v>
      </c>
      <c r="V7" s="129">
        <v>5159</v>
      </c>
      <c r="W7" s="129">
        <v>5135</v>
      </c>
      <c r="X7" s="129">
        <v>5664</v>
      </c>
      <c r="Y7" s="129">
        <v>6691</v>
      </c>
      <c r="Z7" s="127"/>
      <c r="AA7" s="127" t="str">
        <f>TEXT(Y7,"###,###")</f>
        <v>6,691</v>
      </c>
      <c r="AB7" s="127"/>
      <c r="AC7" s="127">
        <f t="shared" si="0"/>
        <v>0.18132062146892647</v>
      </c>
      <c r="AD7" s="127"/>
      <c r="AE7" s="127">
        <f t="shared" si="1"/>
        <v>0.3310125323254427</v>
      </c>
      <c r="AF7" s="127"/>
    </row>
    <row r="8" spans="1:32" ht="17.25" customHeight="1" x14ac:dyDescent="0.25">
      <c r="A8" s="45" t="s">
        <v>15</v>
      </c>
      <c r="B8" s="46"/>
      <c r="C8" s="47"/>
      <c r="D8" s="48" t="str">
        <f>AA4</f>
        <v>10,165</v>
      </c>
      <c r="E8" s="49"/>
      <c r="F8" s="37"/>
      <c r="G8" s="45" t="s">
        <v>95</v>
      </c>
      <c r="H8" s="47"/>
      <c r="I8" s="46"/>
      <c r="J8" s="50"/>
      <c r="K8" s="46"/>
      <c r="L8" s="46"/>
      <c r="M8" s="51"/>
      <c r="N8" s="47"/>
      <c r="O8" s="52" t="str">
        <f>'Table 13.8'!AA7</f>
        <v>6,691</v>
      </c>
      <c r="P8" s="49"/>
      <c r="S8" s="127" t="s">
        <v>96</v>
      </c>
      <c r="T8" s="127">
        <v>39000.35</v>
      </c>
      <c r="U8" s="127">
        <v>40989.65</v>
      </c>
      <c r="V8" s="127">
        <v>41532</v>
      </c>
      <c r="W8" s="127">
        <v>41366</v>
      </c>
      <c r="X8" s="127">
        <v>43470.05</v>
      </c>
      <c r="Y8" s="127">
        <v>38944.39</v>
      </c>
      <c r="Z8" s="127"/>
      <c r="AA8" s="127" t="str">
        <f>TEXT(Y8,"$###,###")</f>
        <v>$38,944</v>
      </c>
      <c r="AB8" s="127"/>
      <c r="AC8" s="127">
        <f t="shared" si="0"/>
        <v>-0.10410984114349997</v>
      </c>
      <c r="AD8" s="127"/>
      <c r="AE8" s="127">
        <f t="shared" si="1"/>
        <v>-1.4348589179327131E-3</v>
      </c>
      <c r="AF8" s="127"/>
    </row>
    <row r="9" spans="1:32" x14ac:dyDescent="0.25">
      <c r="A9" s="53" t="s">
        <v>17</v>
      </c>
      <c r="B9" s="54"/>
      <c r="C9" s="55"/>
      <c r="D9" s="56">
        <f>'Table 13.8'!AC104</f>
        <v>60.934579439252332</v>
      </c>
      <c r="E9" s="57" t="s">
        <v>97</v>
      </c>
      <c r="F9" s="37"/>
      <c r="G9" s="58" t="s">
        <v>93</v>
      </c>
      <c r="H9" s="55"/>
      <c r="I9" s="54"/>
      <c r="J9" s="55"/>
      <c r="K9" s="54"/>
      <c r="L9" s="54"/>
      <c r="M9" s="59"/>
      <c r="N9" s="55"/>
      <c r="O9" s="56">
        <f>AC127</f>
        <v>53.429980570916157</v>
      </c>
      <c r="P9" s="57" t="s">
        <v>97</v>
      </c>
      <c r="S9" s="127" t="s">
        <v>9</v>
      </c>
      <c r="T9" s="127">
        <v>246415356</v>
      </c>
      <c r="U9" s="127">
        <v>259180198</v>
      </c>
      <c r="V9" s="127">
        <v>271047924</v>
      </c>
      <c r="W9" s="127">
        <v>269240673</v>
      </c>
      <c r="X9" s="127">
        <v>314274136</v>
      </c>
      <c r="Y9" s="127">
        <v>340096657</v>
      </c>
      <c r="Z9" s="127"/>
      <c r="AA9" s="127" t="str">
        <f>TEXT(Y9/1000000,"$#,###.0")&amp;" mil"</f>
        <v>$340.1 mil</v>
      </c>
      <c r="AB9" s="127"/>
      <c r="AC9" s="127">
        <f t="shared" si="0"/>
        <v>8.2165593798657399E-2</v>
      </c>
      <c r="AD9" s="127"/>
      <c r="AE9" s="127">
        <f t="shared" si="1"/>
        <v>0.38017639209140852</v>
      </c>
      <c r="AF9" s="127"/>
    </row>
    <row r="10" spans="1:32" x14ac:dyDescent="0.25">
      <c r="A10" s="53" t="s">
        <v>20</v>
      </c>
      <c r="B10" s="54"/>
      <c r="C10" s="55"/>
      <c r="D10" s="56">
        <f>'Table 13.8'!AC105</f>
        <v>31.667486473192323</v>
      </c>
      <c r="E10" s="57" t="s">
        <v>97</v>
      </c>
      <c r="F10" s="37"/>
      <c r="G10" s="58" t="s">
        <v>94</v>
      </c>
      <c r="H10" s="55"/>
      <c r="I10" s="54"/>
      <c r="J10" s="55"/>
      <c r="K10" s="54"/>
      <c r="L10" s="54"/>
      <c r="M10" s="59"/>
      <c r="N10" s="55"/>
      <c r="O10" s="56">
        <f>AC128</f>
        <v>46.570019429083843</v>
      </c>
      <c r="P10" s="57" t="s">
        <v>97</v>
      </c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</row>
    <row r="11" spans="1:32" x14ac:dyDescent="0.25">
      <c r="A11" s="60" t="s">
        <v>21</v>
      </c>
      <c r="B11" s="54"/>
      <c r="C11" s="55"/>
      <c r="D11" s="61"/>
      <c r="E11" s="57"/>
      <c r="F11" s="37"/>
      <c r="G11" s="62" t="s">
        <v>98</v>
      </c>
      <c r="H11" s="63"/>
      <c r="I11" s="64"/>
      <c r="J11" s="64"/>
      <c r="K11" s="64"/>
      <c r="L11" s="64"/>
      <c r="M11" s="65"/>
      <c r="N11" s="55"/>
      <c r="O11" s="56">
        <f>AC124</f>
        <v>96.921237483186374</v>
      </c>
      <c r="P11" s="57" t="s">
        <v>97</v>
      </c>
      <c r="S11" s="127" t="s">
        <v>32</v>
      </c>
      <c r="T11" s="129">
        <v>7182</v>
      </c>
      <c r="U11" s="129">
        <v>7560</v>
      </c>
      <c r="V11" s="129">
        <v>7569</v>
      </c>
      <c r="W11" s="129">
        <v>7562</v>
      </c>
      <c r="X11" s="129">
        <v>8078</v>
      </c>
      <c r="Y11" s="129">
        <v>9648</v>
      </c>
      <c r="Z11" s="127"/>
      <c r="AA11" s="127"/>
      <c r="AB11" s="127"/>
      <c r="AC11" s="127"/>
      <c r="AD11" s="127"/>
      <c r="AE11" s="127"/>
      <c r="AF11" s="127"/>
    </row>
    <row r="12" spans="1:32" ht="28.5" customHeight="1" x14ac:dyDescent="0.25">
      <c r="A12" s="53" t="s">
        <v>22</v>
      </c>
      <c r="B12" s="55"/>
      <c r="C12" s="55"/>
      <c r="D12" s="56">
        <f>'Table 13.8'!AC108</f>
        <v>9.4736842105263168</v>
      </c>
      <c r="E12" s="57" t="s">
        <v>97</v>
      </c>
      <c r="F12" s="37"/>
      <c r="G12" s="118" t="s">
        <v>99</v>
      </c>
      <c r="H12" s="119"/>
      <c r="I12" s="119"/>
      <c r="J12" s="119"/>
      <c r="K12" s="119"/>
      <c r="L12" s="119"/>
      <c r="M12" s="67"/>
      <c r="N12" s="55"/>
      <c r="O12" s="56">
        <f>AC125</f>
        <v>7.7267971902555672</v>
      </c>
      <c r="P12" s="57" t="s">
        <v>97</v>
      </c>
      <c r="S12" s="127" t="s">
        <v>33</v>
      </c>
      <c r="T12" s="129">
        <v>410</v>
      </c>
      <c r="U12" s="129">
        <v>423</v>
      </c>
      <c r="V12" s="129">
        <v>412</v>
      </c>
      <c r="W12" s="129">
        <v>418</v>
      </c>
      <c r="X12" s="129">
        <v>485</v>
      </c>
      <c r="Y12" s="129">
        <v>517</v>
      </c>
      <c r="Z12" s="127"/>
      <c r="AA12" s="127"/>
      <c r="AB12" s="127"/>
      <c r="AC12" s="127"/>
      <c r="AD12" s="127"/>
      <c r="AE12" s="127"/>
      <c r="AF12" s="127"/>
    </row>
    <row r="13" spans="1:32" ht="15" customHeight="1" x14ac:dyDescent="0.25">
      <c r="A13" s="53" t="s">
        <v>23</v>
      </c>
      <c r="B13" s="55"/>
      <c r="C13" s="55"/>
      <c r="D13" s="56">
        <f>'Table 13.8'!AC109</f>
        <v>15.651746187899656</v>
      </c>
      <c r="E13" s="57" t="s">
        <v>97</v>
      </c>
      <c r="F13" s="37"/>
      <c r="G13" s="62" t="s">
        <v>113</v>
      </c>
      <c r="H13" s="54"/>
      <c r="I13" s="65"/>
      <c r="J13" s="65"/>
      <c r="K13" s="68"/>
      <c r="L13" s="55"/>
      <c r="M13" s="65"/>
      <c r="N13" s="55"/>
      <c r="O13" s="61" t="str">
        <f>'Table 13.8'!AA118</f>
        <v>38.2</v>
      </c>
      <c r="P13" s="57" t="s">
        <v>116</v>
      </c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</row>
    <row r="14" spans="1:32" ht="15" customHeight="1" x14ac:dyDescent="0.25">
      <c r="A14" s="53" t="s">
        <v>24</v>
      </c>
      <c r="B14" s="55"/>
      <c r="C14" s="55"/>
      <c r="D14" s="56">
        <f>'Table 13.8'!AC110</f>
        <v>31.559272011805213</v>
      </c>
      <c r="E14" s="57" t="s">
        <v>97</v>
      </c>
      <c r="F14" s="37"/>
      <c r="G14" s="69" t="s">
        <v>100</v>
      </c>
      <c r="H14" s="55"/>
      <c r="I14" s="55"/>
      <c r="J14" s="55"/>
      <c r="K14" s="70"/>
      <c r="L14" s="55"/>
      <c r="M14" s="55"/>
      <c r="N14" s="55"/>
      <c r="O14" s="56">
        <f>AC42</f>
        <v>20.535047078164698</v>
      </c>
      <c r="P14" s="57" t="s">
        <v>97</v>
      </c>
      <c r="S14" s="127" t="s">
        <v>34</v>
      </c>
      <c r="T14" s="127"/>
      <c r="U14" s="127"/>
      <c r="V14" s="127"/>
      <c r="W14" s="127"/>
      <c r="X14" s="127"/>
      <c r="Y14" s="127"/>
      <c r="Z14" s="127"/>
      <c r="AA14" s="127" t="s">
        <v>35</v>
      </c>
      <c r="AB14" s="127"/>
      <c r="AC14" s="127"/>
      <c r="AD14" s="127"/>
      <c r="AE14" s="127"/>
      <c r="AF14" s="127"/>
    </row>
    <row r="15" spans="1:32" ht="15" customHeight="1" thickBot="1" x14ac:dyDescent="0.3">
      <c r="A15" s="73" t="s">
        <v>25</v>
      </c>
      <c r="B15" s="74"/>
      <c r="C15" s="74"/>
      <c r="D15" s="75">
        <f>'Table 13.8'!AC111</f>
        <v>35.917363502213476</v>
      </c>
      <c r="E15" s="76" t="s">
        <v>97</v>
      </c>
      <c r="F15" s="37"/>
      <c r="G15" s="77" t="s">
        <v>101</v>
      </c>
      <c r="H15" s="74"/>
      <c r="I15" s="74"/>
      <c r="J15" s="74"/>
      <c r="K15" s="78"/>
      <c r="L15" s="74"/>
      <c r="M15" s="74"/>
      <c r="N15" s="74"/>
      <c r="O15" s="75">
        <f>AC41</f>
        <v>79.464952921835291</v>
      </c>
      <c r="P15" s="79" t="s">
        <v>97</v>
      </c>
      <c r="S15" s="127" t="s">
        <v>71</v>
      </c>
      <c r="T15" s="127"/>
      <c r="U15" s="127"/>
      <c r="V15" s="127"/>
      <c r="W15" s="127"/>
      <c r="X15" s="127"/>
      <c r="Y15" s="127">
        <v>795</v>
      </c>
      <c r="Z15" s="127"/>
      <c r="AA15" s="130">
        <f t="shared" ref="AA15:AA34" si="2">IF(Y15="np",0,Y15/$Y$34)</f>
        <v>7.8209542547958685E-2</v>
      </c>
      <c r="AB15" s="127"/>
      <c r="AC15" s="127"/>
      <c r="AD15" s="127"/>
      <c r="AE15" s="127"/>
      <c r="AF15" s="127"/>
    </row>
    <row r="16" spans="1:32" x14ac:dyDescent="0.25">
      <c r="A16" s="32"/>
      <c r="B16" s="32"/>
      <c r="C16" s="32"/>
      <c r="D16" s="32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S16" s="127" t="s">
        <v>72</v>
      </c>
      <c r="T16" s="127"/>
      <c r="U16" s="127"/>
      <c r="V16" s="127"/>
      <c r="W16" s="127"/>
      <c r="X16" s="127"/>
      <c r="Y16" s="127">
        <v>95</v>
      </c>
      <c r="Z16" s="127"/>
      <c r="AA16" s="130">
        <f t="shared" si="2"/>
        <v>9.3457943925233638E-3</v>
      </c>
      <c r="AB16" s="127"/>
      <c r="AC16" s="127"/>
      <c r="AD16" s="127"/>
      <c r="AE16" s="127"/>
      <c r="AF16" s="127"/>
    </row>
    <row r="17" spans="1:32" x14ac:dyDescent="0.25">
      <c r="A17" s="83" t="s">
        <v>10</v>
      </c>
      <c r="B17" s="83"/>
      <c r="C17" s="83"/>
      <c r="D17" s="83"/>
      <c r="E17" s="83"/>
      <c r="F17" s="83"/>
      <c r="G17" s="83" t="s">
        <v>11</v>
      </c>
      <c r="H17" s="83"/>
      <c r="I17" s="83"/>
      <c r="J17" s="83"/>
      <c r="K17" s="83"/>
      <c r="L17" s="83"/>
      <c r="M17" s="83"/>
      <c r="N17" s="83"/>
      <c r="O17" s="83"/>
      <c r="P17" s="83"/>
      <c r="S17" s="127" t="s">
        <v>73</v>
      </c>
      <c r="T17" s="127"/>
      <c r="U17" s="127"/>
      <c r="V17" s="127"/>
      <c r="W17" s="127"/>
      <c r="X17" s="127"/>
      <c r="Y17" s="127">
        <v>189</v>
      </c>
      <c r="Z17" s="127"/>
      <c r="AA17" s="130">
        <f t="shared" si="2"/>
        <v>1.8593212001967535E-2</v>
      </c>
      <c r="AB17" s="127"/>
      <c r="AC17" s="127"/>
      <c r="AD17" s="127"/>
      <c r="AE17" s="127"/>
      <c r="AF17" s="127"/>
    </row>
    <row r="18" spans="1:32" x14ac:dyDescent="0.25">
      <c r="A18" s="83" t="str">
        <f>'Table 13.8'!$S$1&amp;" ("&amp;'Table 13.8'!$T$2&amp;" to "&amp;'Table 13.8'!$Y$2&amp;")"</f>
        <v>Katherine (2011-12 to 2016-17)</v>
      </c>
      <c r="B18" s="83"/>
      <c r="C18" s="83"/>
      <c r="D18" s="83"/>
      <c r="E18" s="83"/>
      <c r="F18" s="83"/>
      <c r="G18" s="83" t="str">
        <f>'Table 13.8'!$S$1&amp;" ("&amp;'Table 13.8'!$T$2&amp;" to "&amp;'Table 13.8'!$Y$2&amp;")"</f>
        <v>Katherine (2011-12 to 2016-17)</v>
      </c>
      <c r="H18" s="83"/>
      <c r="I18" s="83"/>
      <c r="J18" s="83"/>
      <c r="K18" s="83"/>
      <c r="L18" s="83"/>
      <c r="M18" s="83"/>
      <c r="N18" s="83"/>
      <c r="O18" s="83"/>
      <c r="P18" s="83"/>
      <c r="S18" s="127" t="s">
        <v>74</v>
      </c>
      <c r="T18" s="127"/>
      <c r="U18" s="127"/>
      <c r="V18" s="127"/>
      <c r="W18" s="127"/>
      <c r="X18" s="127"/>
      <c r="Y18" s="127">
        <v>131</v>
      </c>
      <c r="Z18" s="127"/>
      <c r="AA18" s="130">
        <f t="shared" si="2"/>
        <v>1.2887358583374324E-2</v>
      </c>
      <c r="AB18" s="127"/>
      <c r="AC18" s="127"/>
      <c r="AD18" s="127"/>
      <c r="AE18" s="127"/>
      <c r="AF18" s="127"/>
    </row>
    <row r="19" spans="1:3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75</v>
      </c>
      <c r="T19" s="127"/>
      <c r="U19" s="127"/>
      <c r="V19" s="127"/>
      <c r="W19" s="127"/>
      <c r="X19" s="127"/>
      <c r="Y19" s="127">
        <v>699</v>
      </c>
      <c r="Z19" s="127"/>
      <c r="AA19" s="130">
        <f t="shared" si="2"/>
        <v>6.8765371372356124E-2</v>
      </c>
      <c r="AB19" s="127"/>
      <c r="AC19" s="127"/>
      <c r="AD19" s="127"/>
      <c r="AE19" s="127"/>
      <c r="AF19" s="127"/>
    </row>
    <row r="20" spans="1:3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76</v>
      </c>
      <c r="T20" s="127"/>
      <c r="U20" s="127"/>
      <c r="V20" s="127"/>
      <c r="W20" s="127"/>
      <c r="X20" s="127"/>
      <c r="Y20" s="127">
        <v>216</v>
      </c>
      <c r="Z20" s="127"/>
      <c r="AA20" s="130">
        <f t="shared" si="2"/>
        <v>2.1249385145105756E-2</v>
      </c>
      <c r="AB20" s="127"/>
      <c r="AC20" s="127"/>
      <c r="AD20" s="127"/>
      <c r="AE20" s="127"/>
      <c r="AF20" s="127"/>
    </row>
    <row r="21" spans="1:3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77</v>
      </c>
      <c r="T21" s="127"/>
      <c r="U21" s="127"/>
      <c r="V21" s="127"/>
      <c r="W21" s="127"/>
      <c r="X21" s="127"/>
      <c r="Y21" s="127">
        <v>813</v>
      </c>
      <c r="Z21" s="127"/>
      <c r="AA21" s="130">
        <f t="shared" si="2"/>
        <v>7.9980324643384157E-2</v>
      </c>
      <c r="AB21" s="127"/>
      <c r="AC21" s="127"/>
      <c r="AD21" s="127"/>
      <c r="AE21" s="127"/>
      <c r="AF21" s="127"/>
    </row>
    <row r="22" spans="1:3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78</v>
      </c>
      <c r="T22" s="127"/>
      <c r="U22" s="127"/>
      <c r="V22" s="127"/>
      <c r="W22" s="127"/>
      <c r="X22" s="127"/>
      <c r="Y22" s="127">
        <v>827</v>
      </c>
      <c r="Z22" s="127"/>
      <c r="AA22" s="130">
        <f t="shared" si="2"/>
        <v>8.1357599606492872E-2</v>
      </c>
      <c r="AB22" s="127"/>
      <c r="AC22" s="127"/>
      <c r="AD22" s="127"/>
      <c r="AE22" s="127"/>
      <c r="AF22" s="127"/>
    </row>
    <row r="23" spans="1:3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79</v>
      </c>
      <c r="T23" s="127"/>
      <c r="U23" s="127"/>
      <c r="V23" s="127"/>
      <c r="W23" s="127"/>
      <c r="X23" s="127"/>
      <c r="Y23" s="127">
        <v>235</v>
      </c>
      <c r="Z23" s="127"/>
      <c r="AA23" s="130">
        <f t="shared" si="2"/>
        <v>2.3118544023610427E-2</v>
      </c>
      <c r="AB23" s="127"/>
      <c r="AC23" s="127"/>
      <c r="AD23" s="127"/>
      <c r="AE23" s="127"/>
      <c r="AF23" s="127"/>
    </row>
    <row r="24" spans="1:3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80</v>
      </c>
      <c r="T24" s="127"/>
      <c r="U24" s="127"/>
      <c r="V24" s="127"/>
      <c r="W24" s="127"/>
      <c r="X24" s="127"/>
      <c r="Y24" s="127">
        <v>20</v>
      </c>
      <c r="Z24" s="127"/>
      <c r="AA24" s="130">
        <f t="shared" si="2"/>
        <v>1.9675356615838661E-3</v>
      </c>
      <c r="AB24" s="127"/>
      <c r="AC24" s="127"/>
      <c r="AD24" s="127"/>
      <c r="AE24" s="127"/>
      <c r="AF24" s="127"/>
    </row>
    <row r="25" spans="1:3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81</v>
      </c>
      <c r="T25" s="127"/>
      <c r="U25" s="127"/>
      <c r="V25" s="127"/>
      <c r="W25" s="127"/>
      <c r="X25" s="127"/>
      <c r="Y25" s="127">
        <v>94</v>
      </c>
      <c r="Z25" s="127"/>
      <c r="AA25" s="130">
        <f t="shared" si="2"/>
        <v>9.2474176094441713E-3</v>
      </c>
      <c r="AB25" s="127"/>
      <c r="AC25" s="127"/>
      <c r="AD25" s="127"/>
      <c r="AE25" s="127"/>
      <c r="AF25" s="127"/>
    </row>
    <row r="26" spans="1:3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82</v>
      </c>
      <c r="T26" s="127"/>
      <c r="U26" s="127"/>
      <c r="V26" s="127"/>
      <c r="W26" s="127"/>
      <c r="X26" s="127"/>
      <c r="Y26" s="127">
        <v>110</v>
      </c>
      <c r="Z26" s="127"/>
      <c r="AA26" s="130">
        <f t="shared" si="2"/>
        <v>1.0821446138711265E-2</v>
      </c>
      <c r="AB26" s="127"/>
      <c r="AC26" s="127"/>
      <c r="AD26" s="127"/>
      <c r="AE26" s="127"/>
      <c r="AF26" s="127"/>
    </row>
    <row r="27" spans="1:3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83</v>
      </c>
      <c r="T27" s="127"/>
      <c r="U27" s="127"/>
      <c r="V27" s="127"/>
      <c r="W27" s="127"/>
      <c r="X27" s="127"/>
      <c r="Y27" s="127">
        <v>373</v>
      </c>
      <c r="Z27" s="127"/>
      <c r="AA27" s="130">
        <f t="shared" si="2"/>
        <v>3.6694540088539104E-2</v>
      </c>
      <c r="AB27" s="127"/>
      <c r="AC27" s="127"/>
      <c r="AD27" s="127"/>
      <c r="AE27" s="127"/>
      <c r="AF27" s="127"/>
    </row>
    <row r="28" spans="1:3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84</v>
      </c>
      <c r="T28" s="127"/>
      <c r="U28" s="127"/>
      <c r="V28" s="127"/>
      <c r="W28" s="127"/>
      <c r="X28" s="127"/>
      <c r="Y28" s="127">
        <v>707</v>
      </c>
      <c r="Z28" s="127"/>
      <c r="AA28" s="130">
        <f t="shared" si="2"/>
        <v>6.9552385636989664E-2</v>
      </c>
      <c r="AB28" s="127"/>
      <c r="AC28" s="127"/>
      <c r="AD28" s="127"/>
      <c r="AE28" s="127"/>
      <c r="AF28" s="127"/>
    </row>
    <row r="29" spans="1:3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85</v>
      </c>
      <c r="T29" s="127"/>
      <c r="U29" s="127"/>
      <c r="V29" s="127"/>
      <c r="W29" s="127"/>
      <c r="X29" s="127"/>
      <c r="Y29" s="127">
        <v>1510</v>
      </c>
      <c r="Z29" s="127"/>
      <c r="AA29" s="130">
        <f t="shared" si="2"/>
        <v>0.14854894244958189</v>
      </c>
      <c r="AB29" s="127"/>
      <c r="AC29" s="127"/>
      <c r="AD29" s="127"/>
      <c r="AE29" s="127"/>
      <c r="AF29" s="127"/>
    </row>
    <row r="30" spans="1:3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86</v>
      </c>
      <c r="T30" s="127"/>
      <c r="U30" s="127"/>
      <c r="V30" s="127"/>
      <c r="W30" s="127"/>
      <c r="X30" s="127"/>
      <c r="Y30" s="127">
        <v>958</v>
      </c>
      <c r="Z30" s="127"/>
      <c r="AA30" s="130">
        <f t="shared" si="2"/>
        <v>9.4244958189867195E-2</v>
      </c>
      <c r="AB30" s="127"/>
      <c r="AC30" s="127"/>
      <c r="AD30" s="127"/>
      <c r="AE30" s="127"/>
      <c r="AF30" s="127"/>
    </row>
    <row r="31" spans="1:32" ht="15.75" customHeight="1" x14ac:dyDescent="0.25">
      <c r="A31" s="83" t="str">
        <f>"Distribution of employee jobs per industry "&amp;"("&amp;'Table 13.8'!Y2&amp;") *"</f>
        <v>Distribution of employee jobs per industry (2016-17) *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S31" s="127" t="s">
        <v>87</v>
      </c>
      <c r="T31" s="127"/>
      <c r="U31" s="127"/>
      <c r="V31" s="127"/>
      <c r="W31" s="127"/>
      <c r="X31" s="127"/>
      <c r="Y31" s="127">
        <v>890</v>
      </c>
      <c r="Z31" s="127"/>
      <c r="AA31" s="130">
        <f t="shared" si="2"/>
        <v>8.7555336940482051E-2</v>
      </c>
      <c r="AB31" s="127"/>
      <c r="AC31" s="127"/>
      <c r="AD31" s="127"/>
      <c r="AE31" s="127"/>
      <c r="AF31" s="127"/>
    </row>
    <row r="32" spans="1:3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88</v>
      </c>
      <c r="T32" s="127"/>
      <c r="U32" s="127"/>
      <c r="V32" s="127"/>
      <c r="W32" s="127"/>
      <c r="X32" s="127"/>
      <c r="Y32" s="127">
        <v>136</v>
      </c>
      <c r="Z32" s="127"/>
      <c r="AA32" s="130">
        <f t="shared" si="2"/>
        <v>1.337924249877029E-2</v>
      </c>
      <c r="AB32" s="127"/>
      <c r="AC32" s="127"/>
      <c r="AD32" s="127"/>
      <c r="AE32" s="127"/>
      <c r="AF32" s="127"/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89</v>
      </c>
      <c r="T33" s="127"/>
      <c r="U33" s="127"/>
      <c r="V33" s="127"/>
      <c r="W33" s="127"/>
      <c r="X33" s="127"/>
      <c r="Y33" s="127">
        <v>605</v>
      </c>
      <c r="Z33" s="127"/>
      <c r="AA33" s="130">
        <f t="shared" si="2"/>
        <v>5.9517953762911954E-2</v>
      </c>
      <c r="AB33" s="127"/>
      <c r="AC33" s="127"/>
      <c r="AD33" s="127"/>
      <c r="AE33" s="127"/>
      <c r="AF33" s="127"/>
    </row>
    <row r="34" spans="1:32" ht="15.7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27" t="s">
        <v>90</v>
      </c>
      <c r="T34" s="127"/>
      <c r="U34" s="127"/>
      <c r="V34" s="127"/>
      <c r="W34" s="127"/>
      <c r="X34" s="127"/>
      <c r="Y34" s="127">
        <v>10165</v>
      </c>
      <c r="Z34" s="127"/>
      <c r="AA34" s="131">
        <f t="shared" si="2"/>
        <v>1</v>
      </c>
      <c r="AB34" s="127"/>
      <c r="AC34" s="127"/>
      <c r="AD34" s="127"/>
      <c r="AE34" s="127"/>
      <c r="AF34" s="127"/>
    </row>
    <row r="35" spans="1:32" ht="15.75" thickTop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7" t="s">
        <v>102</v>
      </c>
      <c r="T36" s="127"/>
      <c r="U36" s="127"/>
      <c r="V36" s="127"/>
      <c r="W36" s="127"/>
      <c r="X36" s="127"/>
      <c r="Y36" s="127"/>
      <c r="Z36" s="127"/>
      <c r="AA36" s="127" t="s">
        <v>27</v>
      </c>
      <c r="AB36" s="127"/>
      <c r="AC36" s="127" t="s">
        <v>28</v>
      </c>
      <c r="AD36" s="127"/>
      <c r="AE36" s="127" t="s">
        <v>29</v>
      </c>
      <c r="AF36" s="127"/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7" t="s">
        <v>12</v>
      </c>
      <c r="T37" s="127">
        <v>4074</v>
      </c>
      <c r="U37" s="127">
        <v>4068</v>
      </c>
      <c r="V37" s="127">
        <v>4076</v>
      </c>
      <c r="W37" s="127">
        <v>3991</v>
      </c>
      <c r="X37" s="127">
        <v>4538</v>
      </c>
      <c r="Y37" s="127">
        <v>5317</v>
      </c>
      <c r="Z37" s="127"/>
      <c r="AA37" s="127" t="str">
        <f>TEXT(Y37,"###,###")</f>
        <v>5,317</v>
      </c>
      <c r="AB37" s="127"/>
      <c r="AC37" s="127">
        <f>Y37/X37-1</f>
        <v>0.1716615249008373</v>
      </c>
      <c r="AD37" s="127"/>
      <c r="AE37" s="127">
        <f>Y37/T37-1</f>
        <v>0.30510554737358864</v>
      </c>
      <c r="AF37" s="127"/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7" t="s">
        <v>13</v>
      </c>
      <c r="T38" s="127">
        <v>945</v>
      </c>
      <c r="U38" s="127">
        <v>1071</v>
      </c>
      <c r="V38" s="127">
        <v>1083</v>
      </c>
      <c r="W38" s="127">
        <v>1141</v>
      </c>
      <c r="X38" s="127">
        <v>1126</v>
      </c>
      <c r="Y38" s="127">
        <v>1374</v>
      </c>
      <c r="Z38" s="127"/>
      <c r="AA38" s="127" t="str">
        <f>TEXT(Y38,"###,###")</f>
        <v>1,374</v>
      </c>
      <c r="AB38" s="127"/>
      <c r="AC38" s="127">
        <f>Y38/X38-1</f>
        <v>0.22024866785079933</v>
      </c>
      <c r="AD38" s="127"/>
      <c r="AE38" s="127">
        <f>Y38/T38-1</f>
        <v>0.45396825396825391</v>
      </c>
      <c r="AF38" s="127"/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7" t="s">
        <v>14</v>
      </c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7" t="s">
        <v>36</v>
      </c>
      <c r="T40" s="127">
        <v>5019</v>
      </c>
      <c r="U40" s="127">
        <v>5139</v>
      </c>
      <c r="V40" s="127">
        <v>5159</v>
      </c>
      <c r="W40" s="127">
        <v>5132</v>
      </c>
      <c r="X40" s="127">
        <v>5664</v>
      </c>
      <c r="Y40" s="127">
        <v>6691</v>
      </c>
      <c r="Z40" s="127"/>
      <c r="AA40" s="127"/>
      <c r="AB40" s="127"/>
      <c r="AC40" s="127" t="s">
        <v>35</v>
      </c>
      <c r="AD40" s="127"/>
      <c r="AE40" s="127" t="s">
        <v>27</v>
      </c>
      <c r="AF40" s="127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S41" s="127"/>
      <c r="T41" s="127"/>
      <c r="U41" s="127"/>
      <c r="V41" s="127"/>
      <c r="W41" s="127"/>
      <c r="X41" s="127"/>
      <c r="Y41" s="127"/>
      <c r="Z41" s="127"/>
      <c r="AA41" s="127" t="s">
        <v>127</v>
      </c>
      <c r="AB41" s="127"/>
      <c r="AC41" s="127">
        <f>Y37/($Y$37+$Y$38)*100</f>
        <v>79.464952921835291</v>
      </c>
      <c r="AD41" s="127"/>
      <c r="AE41" s="127"/>
      <c r="AF41" s="127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27" t="s">
        <v>37</v>
      </c>
      <c r="T42" s="127"/>
      <c r="U42" s="127"/>
      <c r="V42" s="127"/>
      <c r="W42" s="127"/>
      <c r="X42" s="127"/>
      <c r="Y42" s="127"/>
      <c r="Z42" s="127"/>
      <c r="AA42" s="127" t="s">
        <v>128</v>
      </c>
      <c r="AB42" s="127"/>
      <c r="AC42" s="127">
        <f>Y38/($Y$37+$Y$38)*100</f>
        <v>20.535047078164698</v>
      </c>
      <c r="AD42" s="127"/>
      <c r="AE42" s="127"/>
      <c r="AF42" s="127"/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27" t="s">
        <v>38</v>
      </c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39</v>
      </c>
      <c r="T44" s="127"/>
      <c r="U44" s="127">
        <v>0</v>
      </c>
      <c r="V44" s="127">
        <v>0</v>
      </c>
      <c r="W44" s="127">
        <v>0</v>
      </c>
      <c r="X44" s="129">
        <v>4</v>
      </c>
      <c r="Y44" s="129">
        <v>7</v>
      </c>
      <c r="Z44" s="127"/>
      <c r="AA44" s="127"/>
      <c r="AB44" s="127"/>
      <c r="AC44" s="127"/>
      <c r="AD44" s="127"/>
      <c r="AE44" s="127"/>
      <c r="AF44" s="127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40</v>
      </c>
      <c r="T45" s="127"/>
      <c r="U45" s="127">
        <v>0</v>
      </c>
      <c r="V45" s="127">
        <v>0</v>
      </c>
      <c r="W45" s="127">
        <v>0</v>
      </c>
      <c r="X45" s="129">
        <v>70</v>
      </c>
      <c r="Y45" s="129">
        <v>94</v>
      </c>
      <c r="Z45" s="127"/>
      <c r="AA45" s="127"/>
      <c r="AB45" s="127"/>
      <c r="AC45" s="127"/>
      <c r="AD45" s="127"/>
      <c r="AE45" s="127"/>
      <c r="AF45" s="127"/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41</v>
      </c>
      <c r="T46" s="127"/>
      <c r="U46" s="127">
        <v>0</v>
      </c>
      <c r="V46" s="127">
        <v>0</v>
      </c>
      <c r="W46" s="127">
        <v>0</v>
      </c>
      <c r="X46" s="129">
        <v>281</v>
      </c>
      <c r="Y46" s="129">
        <v>356</v>
      </c>
      <c r="Z46" s="127"/>
      <c r="AA46" s="127"/>
      <c r="AB46" s="127"/>
      <c r="AC46" s="127"/>
      <c r="AD46" s="127"/>
      <c r="AE46" s="127"/>
      <c r="AF46" s="127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42</v>
      </c>
      <c r="T47" s="127"/>
      <c r="U47" s="127">
        <v>0</v>
      </c>
      <c r="V47" s="127">
        <v>0</v>
      </c>
      <c r="W47" s="127">
        <v>0</v>
      </c>
      <c r="X47" s="129">
        <v>434</v>
      </c>
      <c r="Y47" s="129">
        <v>559</v>
      </c>
      <c r="Z47" s="127"/>
      <c r="AA47" s="127"/>
      <c r="AB47" s="127"/>
      <c r="AC47" s="127"/>
      <c r="AD47" s="127"/>
      <c r="AE47" s="127"/>
      <c r="AF47" s="127"/>
    </row>
    <row r="48" spans="1:32" ht="16.5" customHeight="1" x14ac:dyDescent="0.25"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S48" s="127" t="s">
        <v>43</v>
      </c>
      <c r="T48" s="127"/>
      <c r="U48" s="127">
        <v>0</v>
      </c>
      <c r="V48" s="127">
        <v>0</v>
      </c>
      <c r="W48" s="127">
        <v>0</v>
      </c>
      <c r="X48" s="129">
        <v>820</v>
      </c>
      <c r="Y48" s="129">
        <v>920</v>
      </c>
      <c r="Z48" s="127"/>
      <c r="AA48" s="127"/>
      <c r="AB48" s="127"/>
      <c r="AC48" s="127"/>
      <c r="AD48" s="127"/>
      <c r="AE48" s="127"/>
      <c r="AF48" s="127"/>
    </row>
    <row r="49" spans="1:32" ht="15" customHeight="1" x14ac:dyDescent="0.25">
      <c r="A49" s="90" t="str">
        <f>"Number of jobs by age and sex of job holders in "&amp;'Table 13.8'!S1&amp;" ("&amp;'Table 13.8'!Y2&amp;") *"</f>
        <v>Number of jobs by age and sex of job holders in Katherine (2016-17) *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S49" s="127" t="s">
        <v>44</v>
      </c>
      <c r="T49" s="127"/>
      <c r="U49" s="127">
        <v>0</v>
      </c>
      <c r="V49" s="127">
        <v>0</v>
      </c>
      <c r="W49" s="127">
        <v>0</v>
      </c>
      <c r="X49" s="129">
        <v>581</v>
      </c>
      <c r="Y49" s="129">
        <v>717</v>
      </c>
      <c r="Z49" s="127"/>
      <c r="AA49" s="127"/>
      <c r="AB49" s="127"/>
      <c r="AC49" s="127"/>
      <c r="AD49" s="127"/>
      <c r="AE49" s="127"/>
      <c r="AF49" s="127"/>
    </row>
    <row r="50" spans="1:32" ht="15" customHeight="1" x14ac:dyDescent="0.25">
      <c r="A50" s="5"/>
      <c r="S50" s="127" t="s">
        <v>45</v>
      </c>
      <c r="T50" s="127"/>
      <c r="U50" s="127">
        <v>0</v>
      </c>
      <c r="V50" s="127">
        <v>0</v>
      </c>
      <c r="W50" s="127">
        <v>0</v>
      </c>
      <c r="X50" s="129">
        <v>461</v>
      </c>
      <c r="Y50" s="129">
        <v>563</v>
      </c>
      <c r="Z50" s="127"/>
      <c r="AA50" s="127"/>
      <c r="AB50" s="127"/>
      <c r="AC50" s="127"/>
      <c r="AD50" s="127"/>
      <c r="AE50" s="127"/>
      <c r="AF50" s="127"/>
    </row>
    <row r="51" spans="1:32" ht="15" customHeight="1" x14ac:dyDescent="0.25">
      <c r="S51" s="127" t="s">
        <v>46</v>
      </c>
      <c r="T51" s="127"/>
      <c r="U51" s="127">
        <v>0</v>
      </c>
      <c r="V51" s="127">
        <v>0</v>
      </c>
      <c r="W51" s="127">
        <v>0</v>
      </c>
      <c r="X51" s="129">
        <v>382</v>
      </c>
      <c r="Y51" s="129">
        <v>450</v>
      </c>
      <c r="Z51" s="127"/>
      <c r="AA51" s="127"/>
      <c r="AB51" s="127"/>
      <c r="AC51" s="127"/>
      <c r="AD51" s="127"/>
      <c r="AE51" s="127"/>
      <c r="AF51" s="127"/>
    </row>
    <row r="52" spans="1:32" ht="15" customHeight="1" x14ac:dyDescent="0.25">
      <c r="A52" s="3"/>
      <c r="B52" s="3"/>
      <c r="C52" s="3"/>
      <c r="D52" s="4"/>
      <c r="E52" s="8"/>
      <c r="S52" s="127" t="s">
        <v>47</v>
      </c>
      <c r="T52" s="127"/>
      <c r="U52" s="127">
        <v>0</v>
      </c>
      <c r="V52" s="127">
        <v>0</v>
      </c>
      <c r="W52" s="127">
        <v>0</v>
      </c>
      <c r="X52" s="129">
        <v>411</v>
      </c>
      <c r="Y52" s="129">
        <v>464</v>
      </c>
      <c r="Z52" s="127"/>
      <c r="AA52" s="127"/>
      <c r="AB52" s="127"/>
      <c r="AC52" s="127"/>
      <c r="AD52" s="127"/>
      <c r="AE52" s="127"/>
      <c r="AF52" s="127"/>
    </row>
    <row r="53" spans="1:32" ht="15" customHeight="1" x14ac:dyDescent="0.25">
      <c r="A53" s="3"/>
      <c r="B53" s="3"/>
      <c r="C53" s="3"/>
      <c r="D53" s="4"/>
      <c r="E53" s="8"/>
      <c r="S53" s="127" t="s">
        <v>48</v>
      </c>
      <c r="T53" s="127"/>
      <c r="U53" s="127">
        <v>0</v>
      </c>
      <c r="V53" s="127">
        <v>0</v>
      </c>
      <c r="W53" s="127">
        <v>0</v>
      </c>
      <c r="X53" s="129">
        <v>368</v>
      </c>
      <c r="Y53" s="129">
        <v>410</v>
      </c>
      <c r="Z53" s="127"/>
      <c r="AA53" s="127"/>
      <c r="AB53" s="127"/>
      <c r="AC53" s="127"/>
      <c r="AD53" s="127"/>
      <c r="AE53" s="127"/>
      <c r="AF53" s="127"/>
    </row>
    <row r="54" spans="1:32" ht="15" customHeight="1" x14ac:dyDescent="0.25">
      <c r="A54" s="3"/>
      <c r="B54" s="3"/>
      <c r="C54" s="3"/>
      <c r="D54" s="4"/>
      <c r="E54" s="8"/>
      <c r="S54" s="127" t="s">
        <v>49</v>
      </c>
      <c r="T54" s="127"/>
      <c r="U54" s="127">
        <v>0</v>
      </c>
      <c r="V54" s="127">
        <v>0</v>
      </c>
      <c r="W54" s="127">
        <v>0</v>
      </c>
      <c r="X54" s="129">
        <v>289</v>
      </c>
      <c r="Y54" s="129">
        <v>337</v>
      </c>
      <c r="Z54" s="127"/>
      <c r="AA54" s="127"/>
      <c r="AB54" s="127"/>
      <c r="AC54" s="127"/>
      <c r="AD54" s="127"/>
      <c r="AE54" s="127"/>
      <c r="AF54" s="127"/>
    </row>
    <row r="55" spans="1:32" ht="15" customHeight="1" x14ac:dyDescent="0.25">
      <c r="A55" s="1"/>
      <c r="B55" s="1"/>
      <c r="C55" s="1"/>
      <c r="D55" s="1"/>
      <c r="E55" s="1"/>
      <c r="S55" s="127" t="s">
        <v>50</v>
      </c>
      <c r="T55" s="127"/>
      <c r="U55" s="127">
        <v>0</v>
      </c>
      <c r="V55" s="127">
        <v>0</v>
      </c>
      <c r="W55" s="127">
        <v>0</v>
      </c>
      <c r="X55" s="129">
        <v>188</v>
      </c>
      <c r="Y55" s="129">
        <v>210</v>
      </c>
      <c r="Z55" s="127"/>
      <c r="AA55" s="127"/>
      <c r="AB55" s="127"/>
      <c r="AC55" s="127"/>
      <c r="AD55" s="127"/>
      <c r="AE55" s="127"/>
      <c r="AF55" s="127"/>
    </row>
    <row r="56" spans="1:32" ht="15" customHeight="1" x14ac:dyDescent="0.25">
      <c r="A56" s="9"/>
      <c r="B56" s="3"/>
      <c r="C56" s="3"/>
      <c r="D56" s="3"/>
      <c r="E56" s="3"/>
      <c r="S56" s="127" t="s">
        <v>51</v>
      </c>
      <c r="T56" s="127"/>
      <c r="U56" s="127">
        <v>0</v>
      </c>
      <c r="V56" s="127">
        <v>0</v>
      </c>
      <c r="W56" s="127">
        <v>0</v>
      </c>
      <c r="X56" s="129">
        <v>123</v>
      </c>
      <c r="Y56" s="129">
        <v>147</v>
      </c>
      <c r="Z56" s="127"/>
      <c r="AA56" s="127"/>
      <c r="AB56" s="127"/>
      <c r="AC56" s="127"/>
      <c r="AD56" s="127"/>
      <c r="AE56" s="127"/>
      <c r="AF56" s="127"/>
    </row>
    <row r="57" spans="1:32" ht="15" customHeight="1" x14ac:dyDescent="0.25">
      <c r="A57" s="3"/>
      <c r="B57" s="3"/>
      <c r="C57" s="3"/>
      <c r="D57" s="3"/>
      <c r="E57" s="3"/>
      <c r="S57" s="127" t="s">
        <v>52</v>
      </c>
      <c r="T57" s="127"/>
      <c r="U57" s="127">
        <v>0</v>
      </c>
      <c r="V57" s="127">
        <v>0</v>
      </c>
      <c r="W57" s="127">
        <v>0</v>
      </c>
      <c r="X57" s="129">
        <v>32</v>
      </c>
      <c r="Y57" s="129">
        <v>60</v>
      </c>
      <c r="Z57" s="127"/>
      <c r="AA57" s="127"/>
      <c r="AB57" s="127"/>
      <c r="AC57" s="127"/>
      <c r="AD57" s="127"/>
      <c r="AE57" s="127"/>
      <c r="AF57" s="127"/>
    </row>
    <row r="58" spans="1:32" ht="15" customHeight="1" x14ac:dyDescent="0.25">
      <c r="A58" s="3"/>
      <c r="B58" s="3"/>
      <c r="C58" s="3"/>
      <c r="D58" s="10"/>
      <c r="E58" s="8"/>
      <c r="S58" s="127" t="s">
        <v>53</v>
      </c>
      <c r="T58" s="127"/>
      <c r="U58" s="127">
        <v>0</v>
      </c>
      <c r="V58" s="127">
        <v>0</v>
      </c>
      <c r="W58" s="127">
        <v>0</v>
      </c>
      <c r="X58" s="129">
        <v>5</v>
      </c>
      <c r="Y58" s="129">
        <v>17</v>
      </c>
      <c r="Z58" s="127"/>
      <c r="AA58" s="127"/>
      <c r="AB58" s="127"/>
      <c r="AC58" s="127"/>
      <c r="AD58" s="127"/>
      <c r="AE58" s="127"/>
      <c r="AF58" s="127"/>
    </row>
    <row r="59" spans="1:32" ht="15" customHeight="1" x14ac:dyDescent="0.25">
      <c r="A59" s="3"/>
      <c r="B59" s="3"/>
      <c r="C59" s="3"/>
      <c r="D59" s="10"/>
      <c r="E59" s="8"/>
      <c r="S59" s="127" t="s">
        <v>54</v>
      </c>
      <c r="T59" s="127"/>
      <c r="U59" s="127">
        <v>0</v>
      </c>
      <c r="V59" s="127">
        <v>0</v>
      </c>
      <c r="W59" s="127">
        <v>0</v>
      </c>
      <c r="X59" s="129">
        <v>0</v>
      </c>
      <c r="Y59" s="129">
        <v>0</v>
      </c>
      <c r="Z59" s="127"/>
      <c r="AA59" s="127"/>
      <c r="AB59" s="127"/>
      <c r="AC59" s="127"/>
      <c r="AD59" s="127"/>
      <c r="AE59" s="127"/>
      <c r="AF59" s="127"/>
    </row>
    <row r="60" spans="1:32" ht="15" customHeight="1" x14ac:dyDescent="0.25">
      <c r="A60" s="3"/>
      <c r="B60" s="3"/>
      <c r="C60" s="3"/>
      <c r="D60" s="10"/>
      <c r="E60" s="8"/>
      <c r="S60" s="127" t="s">
        <v>55</v>
      </c>
      <c r="T60" s="127"/>
      <c r="U60" s="127">
        <v>0</v>
      </c>
      <c r="V60" s="127">
        <v>0</v>
      </c>
      <c r="W60" s="127">
        <v>0</v>
      </c>
      <c r="X60" s="129">
        <v>0</v>
      </c>
      <c r="Y60" s="129">
        <v>3</v>
      </c>
      <c r="Z60" s="127"/>
      <c r="AA60" s="127"/>
      <c r="AB60" s="127"/>
      <c r="AC60" s="127"/>
      <c r="AD60" s="127"/>
      <c r="AE60" s="127"/>
      <c r="AF60" s="127"/>
    </row>
    <row r="61" spans="1:32" ht="15" customHeight="1" x14ac:dyDescent="0.25">
      <c r="S61" s="127" t="s">
        <v>56</v>
      </c>
      <c r="T61" s="127"/>
      <c r="U61" s="127">
        <v>0</v>
      </c>
      <c r="V61" s="127">
        <v>0</v>
      </c>
      <c r="W61" s="127">
        <v>0</v>
      </c>
      <c r="X61" s="129">
        <v>4471</v>
      </c>
      <c r="Y61" s="129">
        <v>5318</v>
      </c>
      <c r="Z61" s="127"/>
      <c r="AA61" s="127"/>
      <c r="AB61" s="127"/>
      <c r="AC61" s="127"/>
      <c r="AD61" s="127"/>
      <c r="AE61" s="127"/>
      <c r="AF61" s="127"/>
    </row>
    <row r="62" spans="1:32" x14ac:dyDescent="0.25">
      <c r="S62" s="127" t="s">
        <v>57</v>
      </c>
      <c r="T62" s="127"/>
      <c r="U62" s="127"/>
      <c r="V62" s="127"/>
      <c r="W62" s="127"/>
      <c r="X62" s="129"/>
      <c r="Y62" s="129"/>
      <c r="Z62" s="127"/>
      <c r="AA62" s="127"/>
      <c r="AB62" s="127"/>
      <c r="AC62" s="127"/>
      <c r="AD62" s="127"/>
      <c r="AE62" s="127"/>
      <c r="AF62" s="127"/>
    </row>
    <row r="63" spans="1:32" ht="15.75" customHeight="1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S63" s="127" t="s">
        <v>39</v>
      </c>
      <c r="T63" s="127"/>
      <c r="U63" s="127">
        <v>0</v>
      </c>
      <c r="V63" s="127">
        <v>0</v>
      </c>
      <c r="W63" s="127">
        <v>0</v>
      </c>
      <c r="X63" s="129">
        <v>3</v>
      </c>
      <c r="Y63" s="129">
        <v>19</v>
      </c>
      <c r="Z63" s="127"/>
      <c r="AA63" s="127"/>
      <c r="AB63" s="127"/>
      <c r="AC63" s="127"/>
      <c r="AD63" s="127"/>
      <c r="AE63" s="127"/>
      <c r="AF63" s="127"/>
    </row>
    <row r="64" spans="1:32" ht="15.75" customHeight="1" x14ac:dyDescent="0.25">
      <c r="A64" s="90" t="str">
        <f>"Number of employed persons per occupation of main job by sex in "&amp;'Table 13.8'!S1&amp;" ("&amp;'Table 13.8'!Y2&amp;") *"</f>
        <v>Number of employed persons per occupation of main job by sex in Katherine (2016-17) *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S64" s="127" t="s">
        <v>40</v>
      </c>
      <c r="T64" s="127"/>
      <c r="U64" s="127">
        <v>0</v>
      </c>
      <c r="V64" s="127">
        <v>0</v>
      </c>
      <c r="W64" s="127">
        <v>0</v>
      </c>
      <c r="X64" s="129">
        <v>79</v>
      </c>
      <c r="Y64" s="129">
        <v>103</v>
      </c>
      <c r="Z64" s="127"/>
      <c r="AA64" s="127"/>
      <c r="AB64" s="127"/>
      <c r="AC64" s="127"/>
      <c r="AD64" s="127"/>
      <c r="AE64" s="127"/>
      <c r="AF64" s="127"/>
    </row>
    <row r="65" spans="19:32" x14ac:dyDescent="0.25">
      <c r="S65" s="127" t="s">
        <v>41</v>
      </c>
      <c r="T65" s="127"/>
      <c r="U65" s="127">
        <v>0</v>
      </c>
      <c r="V65" s="127">
        <v>0</v>
      </c>
      <c r="W65" s="127">
        <v>0</v>
      </c>
      <c r="X65" s="129">
        <v>230</v>
      </c>
      <c r="Y65" s="129">
        <v>317</v>
      </c>
      <c r="Z65" s="127"/>
      <c r="AA65" s="127"/>
      <c r="AB65" s="127"/>
      <c r="AC65" s="127"/>
      <c r="AD65" s="127"/>
      <c r="AE65" s="127"/>
      <c r="AF65" s="127"/>
    </row>
    <row r="66" spans="19:32" x14ac:dyDescent="0.25">
      <c r="S66" s="127" t="s">
        <v>42</v>
      </c>
      <c r="T66" s="127"/>
      <c r="U66" s="127">
        <v>0</v>
      </c>
      <c r="V66" s="127">
        <v>0</v>
      </c>
      <c r="W66" s="127">
        <v>0</v>
      </c>
      <c r="X66" s="129">
        <v>467</v>
      </c>
      <c r="Y66" s="129">
        <v>528</v>
      </c>
      <c r="Z66" s="127"/>
      <c r="AA66" s="127"/>
      <c r="AB66" s="127"/>
      <c r="AC66" s="127"/>
      <c r="AD66" s="127"/>
      <c r="AE66" s="127"/>
      <c r="AF66" s="127"/>
    </row>
    <row r="67" spans="19:32" x14ac:dyDescent="0.25">
      <c r="S67" s="127" t="s">
        <v>43</v>
      </c>
      <c r="T67" s="127"/>
      <c r="U67" s="127">
        <v>0</v>
      </c>
      <c r="V67" s="127">
        <v>0</v>
      </c>
      <c r="W67" s="127">
        <v>0</v>
      </c>
      <c r="X67" s="129">
        <v>713</v>
      </c>
      <c r="Y67" s="129">
        <v>847</v>
      </c>
      <c r="Z67" s="127"/>
      <c r="AA67" s="127"/>
      <c r="AB67" s="127"/>
      <c r="AC67" s="127"/>
      <c r="AD67" s="127"/>
      <c r="AE67" s="127"/>
      <c r="AF67" s="127"/>
    </row>
    <row r="68" spans="19:32" x14ac:dyDescent="0.25">
      <c r="S68" s="127" t="s">
        <v>44</v>
      </c>
      <c r="T68" s="127"/>
      <c r="U68" s="127">
        <v>0</v>
      </c>
      <c r="V68" s="127">
        <v>0</v>
      </c>
      <c r="W68" s="127">
        <v>0</v>
      </c>
      <c r="X68" s="129">
        <v>602</v>
      </c>
      <c r="Y68" s="129">
        <v>671</v>
      </c>
      <c r="Z68" s="127"/>
      <c r="AA68" s="127"/>
      <c r="AB68" s="127"/>
      <c r="AC68" s="127"/>
      <c r="AD68" s="127"/>
      <c r="AE68" s="127"/>
      <c r="AF68" s="127"/>
    </row>
    <row r="69" spans="19:32" x14ac:dyDescent="0.25">
      <c r="S69" s="127" t="s">
        <v>45</v>
      </c>
      <c r="T69" s="127"/>
      <c r="U69" s="127">
        <v>0</v>
      </c>
      <c r="V69" s="127">
        <v>0</v>
      </c>
      <c r="W69" s="127">
        <v>0</v>
      </c>
      <c r="X69" s="129">
        <v>373</v>
      </c>
      <c r="Y69" s="129">
        <v>453</v>
      </c>
      <c r="Z69" s="127"/>
      <c r="AA69" s="127"/>
      <c r="AB69" s="127"/>
      <c r="AC69" s="127"/>
      <c r="AD69" s="127"/>
      <c r="AE69" s="127"/>
      <c r="AF69" s="127"/>
    </row>
    <row r="70" spans="19:32" x14ac:dyDescent="0.25">
      <c r="S70" s="127" t="s">
        <v>46</v>
      </c>
      <c r="T70" s="127"/>
      <c r="U70" s="127">
        <v>0</v>
      </c>
      <c r="V70" s="127">
        <v>0</v>
      </c>
      <c r="W70" s="127">
        <v>0</v>
      </c>
      <c r="X70" s="129">
        <v>383</v>
      </c>
      <c r="Y70" s="129">
        <v>430</v>
      </c>
      <c r="Z70" s="127"/>
      <c r="AA70" s="127"/>
      <c r="AB70" s="127"/>
      <c r="AC70" s="127"/>
      <c r="AD70" s="127"/>
      <c r="AE70" s="127"/>
      <c r="AF70" s="127"/>
    </row>
    <row r="71" spans="19:32" x14ac:dyDescent="0.25">
      <c r="S71" s="127" t="s">
        <v>47</v>
      </c>
      <c r="T71" s="127"/>
      <c r="U71" s="127">
        <v>0</v>
      </c>
      <c r="V71" s="127">
        <v>0</v>
      </c>
      <c r="W71" s="127">
        <v>0</v>
      </c>
      <c r="X71" s="129">
        <v>362</v>
      </c>
      <c r="Y71" s="129">
        <v>488</v>
      </c>
      <c r="Z71" s="127"/>
      <c r="AA71" s="127"/>
      <c r="AB71" s="127"/>
      <c r="AC71" s="127"/>
      <c r="AD71" s="127"/>
      <c r="AE71" s="127"/>
      <c r="AF71" s="127"/>
    </row>
    <row r="72" spans="19:32" x14ac:dyDescent="0.25">
      <c r="S72" s="127" t="s">
        <v>48</v>
      </c>
      <c r="T72" s="127"/>
      <c r="U72" s="127">
        <v>0</v>
      </c>
      <c r="V72" s="127">
        <v>0</v>
      </c>
      <c r="W72" s="127">
        <v>0</v>
      </c>
      <c r="X72" s="129">
        <v>339</v>
      </c>
      <c r="Y72" s="129">
        <v>351</v>
      </c>
      <c r="Z72" s="127"/>
      <c r="AA72" s="127"/>
      <c r="AB72" s="127"/>
      <c r="AC72" s="127"/>
      <c r="AD72" s="127"/>
      <c r="AE72" s="127"/>
      <c r="AF72" s="127"/>
    </row>
    <row r="73" spans="19:32" x14ac:dyDescent="0.25">
      <c r="S73" s="127" t="s">
        <v>49</v>
      </c>
      <c r="T73" s="127"/>
      <c r="U73" s="127">
        <v>0</v>
      </c>
      <c r="V73" s="127">
        <v>0</v>
      </c>
      <c r="W73" s="127">
        <v>0</v>
      </c>
      <c r="X73" s="129">
        <v>288</v>
      </c>
      <c r="Y73" s="129">
        <v>327</v>
      </c>
      <c r="Z73" s="127"/>
      <c r="AA73" s="127"/>
      <c r="AB73" s="127"/>
      <c r="AC73" s="127"/>
      <c r="AD73" s="127"/>
      <c r="AE73" s="127"/>
      <c r="AF73" s="127"/>
    </row>
    <row r="74" spans="19:32" x14ac:dyDescent="0.25">
      <c r="S74" s="127" t="s">
        <v>50</v>
      </c>
      <c r="T74" s="127"/>
      <c r="U74" s="127">
        <v>0</v>
      </c>
      <c r="V74" s="127">
        <v>0</v>
      </c>
      <c r="W74" s="127">
        <v>0</v>
      </c>
      <c r="X74" s="129">
        <v>149</v>
      </c>
      <c r="Y74" s="129">
        <v>181</v>
      </c>
      <c r="Z74" s="127"/>
      <c r="AA74" s="127"/>
      <c r="AB74" s="127"/>
      <c r="AC74" s="127"/>
      <c r="AD74" s="127"/>
      <c r="AE74" s="127"/>
      <c r="AF74" s="127"/>
    </row>
    <row r="75" spans="19:32" x14ac:dyDescent="0.25">
      <c r="S75" s="127" t="s">
        <v>51</v>
      </c>
      <c r="T75" s="127"/>
      <c r="U75" s="127">
        <v>0</v>
      </c>
      <c r="V75" s="127">
        <v>0</v>
      </c>
      <c r="W75" s="127">
        <v>0</v>
      </c>
      <c r="X75" s="129">
        <v>67</v>
      </c>
      <c r="Y75" s="129">
        <v>89</v>
      </c>
      <c r="Z75" s="127"/>
      <c r="AA75" s="127"/>
      <c r="AB75" s="127"/>
      <c r="AC75" s="127"/>
      <c r="AD75" s="127"/>
      <c r="AE75" s="127"/>
      <c r="AF75" s="127"/>
    </row>
    <row r="76" spans="19:32" x14ac:dyDescent="0.25">
      <c r="S76" s="127" t="s">
        <v>52</v>
      </c>
      <c r="T76" s="127"/>
      <c r="U76" s="127">
        <v>0</v>
      </c>
      <c r="V76" s="127">
        <v>0</v>
      </c>
      <c r="W76" s="127">
        <v>0</v>
      </c>
      <c r="X76" s="129">
        <v>20</v>
      </c>
      <c r="Y76" s="129">
        <v>25</v>
      </c>
      <c r="Z76" s="127"/>
      <c r="AA76" s="127"/>
      <c r="AB76" s="127"/>
      <c r="AC76" s="127"/>
      <c r="AD76" s="127"/>
      <c r="AE76" s="127"/>
      <c r="AF76" s="127"/>
    </row>
    <row r="77" spans="19:32" x14ac:dyDescent="0.25">
      <c r="S77" s="127" t="s">
        <v>53</v>
      </c>
      <c r="T77" s="127"/>
      <c r="U77" s="127">
        <v>0</v>
      </c>
      <c r="V77" s="127">
        <v>0</v>
      </c>
      <c r="W77" s="127">
        <v>0</v>
      </c>
      <c r="X77" s="129">
        <v>12</v>
      </c>
      <c r="Y77" s="129">
        <v>14</v>
      </c>
      <c r="Z77" s="127"/>
      <c r="AA77" s="127"/>
      <c r="AB77" s="127"/>
      <c r="AC77" s="127"/>
      <c r="AD77" s="127"/>
      <c r="AE77" s="127"/>
      <c r="AF77" s="127"/>
    </row>
    <row r="78" spans="19:32" x14ac:dyDescent="0.25">
      <c r="S78" s="127" t="s">
        <v>54</v>
      </c>
      <c r="T78" s="127"/>
      <c r="U78" s="127">
        <v>0</v>
      </c>
      <c r="V78" s="127">
        <v>0</v>
      </c>
      <c r="W78" s="127">
        <v>0</v>
      </c>
      <c r="X78" s="129">
        <v>0</v>
      </c>
      <c r="Y78" s="129">
        <v>3</v>
      </c>
      <c r="Z78" s="127"/>
      <c r="AA78" s="127"/>
      <c r="AB78" s="127"/>
      <c r="AC78" s="127"/>
      <c r="AD78" s="127"/>
      <c r="AE78" s="127"/>
      <c r="AF78" s="127"/>
    </row>
    <row r="79" spans="19:32" x14ac:dyDescent="0.25">
      <c r="S79" s="127" t="s">
        <v>55</v>
      </c>
      <c r="T79" s="127"/>
      <c r="U79" s="127">
        <v>0</v>
      </c>
      <c r="V79" s="127">
        <v>0</v>
      </c>
      <c r="W79" s="127">
        <v>0</v>
      </c>
      <c r="X79" s="129">
        <v>0</v>
      </c>
      <c r="Y79" s="129">
        <v>3</v>
      </c>
      <c r="Z79" s="127"/>
      <c r="AA79" s="127"/>
      <c r="AB79" s="127"/>
      <c r="AC79" s="127"/>
      <c r="AD79" s="127"/>
      <c r="AE79" s="127"/>
      <c r="AF79" s="127"/>
    </row>
    <row r="80" spans="19:32" x14ac:dyDescent="0.25">
      <c r="S80" s="127" t="s">
        <v>56</v>
      </c>
      <c r="T80" s="127"/>
      <c r="U80" s="127">
        <v>0</v>
      </c>
      <c r="V80" s="127">
        <v>0</v>
      </c>
      <c r="W80" s="127">
        <v>0</v>
      </c>
      <c r="X80" s="129">
        <v>4093</v>
      </c>
      <c r="Y80" s="129">
        <v>4847</v>
      </c>
      <c r="Z80" s="127"/>
      <c r="AA80" s="127"/>
      <c r="AB80" s="127"/>
      <c r="AC80" s="127"/>
      <c r="AD80" s="127"/>
      <c r="AE80" s="127"/>
      <c r="AF80" s="127"/>
    </row>
    <row r="81" spans="1:32" x14ac:dyDescent="0.25">
      <c r="S81" s="127" t="s">
        <v>58</v>
      </c>
      <c r="T81" s="127"/>
      <c r="U81" s="127"/>
      <c r="V81" s="127"/>
      <c r="W81" s="127"/>
      <c r="X81" s="129"/>
      <c r="Y81" s="129"/>
      <c r="Z81" s="127"/>
      <c r="AA81" s="127"/>
      <c r="AB81" s="127"/>
      <c r="AC81" s="127"/>
      <c r="AD81" s="127"/>
      <c r="AE81" s="127"/>
      <c r="AF81" s="127"/>
    </row>
    <row r="82" spans="1:32" ht="15.75" customHeight="1" x14ac:dyDescent="0.25">
      <c r="A82" s="93"/>
      <c r="B82" s="93"/>
      <c r="C82" s="120" t="str">
        <f>'Table 13.8'!S1</f>
        <v>Katherine</v>
      </c>
      <c r="D82" s="120"/>
      <c r="E82" s="120"/>
      <c r="F82" s="120"/>
      <c r="G82" s="120"/>
      <c r="H82" s="94"/>
      <c r="I82" s="94"/>
      <c r="J82" s="121" t="str">
        <f>'State data for spotlight'!A1</f>
        <v>Northern Territory</v>
      </c>
      <c r="K82" s="121"/>
      <c r="L82" s="121"/>
      <c r="M82" s="121"/>
      <c r="N82" s="121"/>
      <c r="O82" s="121"/>
      <c r="S82" s="127" t="s">
        <v>38</v>
      </c>
      <c r="T82" s="127"/>
      <c r="U82" s="127"/>
      <c r="V82" s="127"/>
      <c r="W82" s="127"/>
      <c r="X82" s="129"/>
      <c r="Y82" s="129"/>
      <c r="Z82" s="127"/>
      <c r="AA82" s="127"/>
      <c r="AB82" s="127"/>
      <c r="AC82" s="127"/>
      <c r="AD82" s="127"/>
      <c r="AE82" s="127"/>
      <c r="AF82" s="127"/>
    </row>
    <row r="83" spans="1:32" ht="15" customHeight="1" x14ac:dyDescent="0.25">
      <c r="A83" s="93"/>
      <c r="B83" s="93"/>
      <c r="C83" s="95"/>
      <c r="D83" s="122" t="s">
        <v>2</v>
      </c>
      <c r="E83" s="122"/>
      <c r="F83" s="122" t="s">
        <v>2</v>
      </c>
      <c r="G83" s="122"/>
      <c r="H83" s="95"/>
      <c r="I83" s="95"/>
      <c r="J83" s="95"/>
      <c r="K83" s="95"/>
      <c r="L83" s="122" t="s">
        <v>2</v>
      </c>
      <c r="M83" s="122"/>
      <c r="N83" s="122" t="s">
        <v>2</v>
      </c>
      <c r="O83" s="122"/>
      <c r="S83" s="127" t="s">
        <v>59</v>
      </c>
      <c r="T83" s="127"/>
      <c r="U83" s="127">
        <v>0</v>
      </c>
      <c r="V83" s="127">
        <v>0</v>
      </c>
      <c r="W83" s="127">
        <v>0</v>
      </c>
      <c r="X83" s="129">
        <v>344</v>
      </c>
      <c r="Y83" s="129">
        <v>369</v>
      </c>
      <c r="Z83" s="127"/>
      <c r="AA83" s="127"/>
      <c r="AB83" s="127"/>
      <c r="AC83" s="127"/>
      <c r="AD83" s="127"/>
      <c r="AE83" s="127"/>
      <c r="AF83" s="127"/>
    </row>
    <row r="84" spans="1:32" ht="15" customHeight="1" x14ac:dyDescent="0.25">
      <c r="A84" s="93"/>
      <c r="B84" s="93"/>
      <c r="C84" s="113" t="s">
        <v>3</v>
      </c>
      <c r="D84" s="122" t="s">
        <v>4</v>
      </c>
      <c r="E84" s="122"/>
      <c r="F84" s="122" t="s">
        <v>114</v>
      </c>
      <c r="G84" s="122"/>
      <c r="H84" s="95"/>
      <c r="I84" s="95"/>
      <c r="J84" s="95"/>
      <c r="K84" s="113" t="s">
        <v>3</v>
      </c>
      <c r="L84" s="122" t="s">
        <v>4</v>
      </c>
      <c r="M84" s="122"/>
      <c r="N84" s="122" t="s">
        <v>114</v>
      </c>
      <c r="O84" s="122"/>
      <c r="S84" s="127" t="s">
        <v>60</v>
      </c>
      <c r="T84" s="127"/>
      <c r="U84" s="127">
        <v>0</v>
      </c>
      <c r="V84" s="127">
        <v>0</v>
      </c>
      <c r="W84" s="127">
        <v>0</v>
      </c>
      <c r="X84" s="129">
        <v>280</v>
      </c>
      <c r="Y84" s="129">
        <v>318</v>
      </c>
      <c r="Z84" s="127"/>
      <c r="AA84" s="127"/>
      <c r="AB84" s="127"/>
      <c r="AC84" s="127"/>
      <c r="AD84" s="127"/>
      <c r="AE84" s="127"/>
      <c r="AF84" s="127"/>
    </row>
    <row r="85" spans="1:32" ht="15" customHeight="1" x14ac:dyDescent="0.25">
      <c r="A85" s="96" t="s">
        <v>5</v>
      </c>
      <c r="B85" s="96"/>
      <c r="C85" s="111" t="str">
        <f>'Table 13.8'!AA4</f>
        <v>10,165</v>
      </c>
      <c r="D85" s="97">
        <f>'Table 13.8'!AC4</f>
        <v>0.18666822320803167</v>
      </c>
      <c r="E85" s="98">
        <f>'Table 13.8'!AC4</f>
        <v>0.18666822320803167</v>
      </c>
      <c r="F85" s="97">
        <f>'Table 13.8'!AE4</f>
        <v>0.339791749044418</v>
      </c>
      <c r="G85" s="98">
        <f>'Table 13.8'!AE4</f>
        <v>0.339791749044418</v>
      </c>
      <c r="H85" s="112"/>
      <c r="I85" s="112"/>
      <c r="J85" s="124" t="str">
        <f>'State data for spotlight'!I4</f>
        <v>209,690</v>
      </c>
      <c r="K85" s="124"/>
      <c r="L85" s="97">
        <f>'State data for spotlight'!K4</f>
        <v>1.0515257243094212E-2</v>
      </c>
      <c r="M85" s="98">
        <f>'State data for spotlight'!K4</f>
        <v>1.0515257243094212E-2</v>
      </c>
      <c r="N85" s="97">
        <f>'State data for spotlight'!M4</f>
        <v>3.2350494045362499E-2</v>
      </c>
      <c r="O85" s="98">
        <f>'State data for spotlight'!M4</f>
        <v>3.2350494045362499E-2</v>
      </c>
      <c r="S85" s="127" t="s">
        <v>61</v>
      </c>
      <c r="T85" s="127"/>
      <c r="U85" s="127">
        <v>0</v>
      </c>
      <c r="V85" s="127">
        <v>0</v>
      </c>
      <c r="W85" s="127">
        <v>0</v>
      </c>
      <c r="X85" s="129">
        <v>529</v>
      </c>
      <c r="Y85" s="129">
        <v>558</v>
      </c>
      <c r="Z85" s="127"/>
      <c r="AA85" s="127"/>
      <c r="AB85" s="127"/>
      <c r="AC85" s="127"/>
      <c r="AD85" s="127"/>
      <c r="AE85" s="127"/>
      <c r="AF85" s="127"/>
    </row>
    <row r="86" spans="1:32" ht="15" customHeight="1" x14ac:dyDescent="0.25">
      <c r="A86" s="99" t="s">
        <v>6</v>
      </c>
      <c r="B86" s="96"/>
      <c r="C86" s="111" t="str">
        <f>'Table 13.8'!AA5</f>
        <v>5,318</v>
      </c>
      <c r="D86" s="97">
        <f>'Table 13.8'!AC5</f>
        <v>0.18891124524927339</v>
      </c>
      <c r="E86" s="98">
        <f>'Table 13.8'!AC5</f>
        <v>0.18891124524927339</v>
      </c>
      <c r="F86" s="97">
        <f>'Table 13.8'!AE5</f>
        <v>0.37700673226307613</v>
      </c>
      <c r="G86" s="98">
        <f>'Table 13.8'!AE5</f>
        <v>0.37700673226307613</v>
      </c>
      <c r="H86" s="112"/>
      <c r="I86" s="112"/>
      <c r="J86" s="124" t="str">
        <f>'State data for spotlight'!I5</f>
        <v>110,876</v>
      </c>
      <c r="K86" s="124"/>
      <c r="L86" s="97">
        <f>'State data for spotlight'!K5</f>
        <v>3.0577719879136822E-3</v>
      </c>
      <c r="M86" s="98">
        <f>'State data for spotlight'!K5</f>
        <v>3.0577719879136822E-3</v>
      </c>
      <c r="N86" s="97">
        <f>'State data for spotlight'!M5</f>
        <v>3.6795990312415316E-2</v>
      </c>
      <c r="O86" s="98">
        <f>'State data for spotlight'!M5</f>
        <v>3.6795990312415316E-2</v>
      </c>
      <c r="S86" s="127" t="s">
        <v>62</v>
      </c>
      <c r="T86" s="127"/>
      <c r="U86" s="127">
        <v>0</v>
      </c>
      <c r="V86" s="127">
        <v>0</v>
      </c>
      <c r="W86" s="127">
        <v>0</v>
      </c>
      <c r="X86" s="129">
        <v>534</v>
      </c>
      <c r="Y86" s="129">
        <v>574</v>
      </c>
      <c r="Z86" s="127"/>
      <c r="AA86" s="127"/>
      <c r="AB86" s="127"/>
      <c r="AC86" s="127"/>
      <c r="AD86" s="127"/>
      <c r="AE86" s="127"/>
      <c r="AF86" s="127"/>
    </row>
    <row r="87" spans="1:32" ht="15" customHeight="1" x14ac:dyDescent="0.25">
      <c r="A87" s="99" t="s">
        <v>7</v>
      </c>
      <c r="B87" s="96"/>
      <c r="C87" s="111" t="str">
        <f>'Table 13.8'!AA6</f>
        <v>4,847</v>
      </c>
      <c r="D87" s="97">
        <f>'Table 13.8'!AC6</f>
        <v>0.18363858363858365</v>
      </c>
      <c r="E87" s="98">
        <f>'Table 13.8'!AC6</f>
        <v>0.18363858363858365</v>
      </c>
      <c r="F87" s="97">
        <f>'Table 13.8'!AE6</f>
        <v>0.30016094420600847</v>
      </c>
      <c r="G87" s="98">
        <f>'Table 13.8'!AE6</f>
        <v>0.30016094420600847</v>
      </c>
      <c r="H87" s="112"/>
      <c r="I87" s="112"/>
      <c r="J87" s="124" t="str">
        <f>'State data for spotlight'!I6</f>
        <v>98,814</v>
      </c>
      <c r="K87" s="124"/>
      <c r="L87" s="97">
        <f>'State data for spotlight'!K6</f>
        <v>1.9026699254400814E-2</v>
      </c>
      <c r="M87" s="98">
        <f>'State data for spotlight'!K6</f>
        <v>1.9026699254400814E-2</v>
      </c>
      <c r="N87" s="97">
        <f>'State data for spotlight'!M6</f>
        <v>2.7407515232173774E-2</v>
      </c>
      <c r="O87" s="98">
        <f>'State data for spotlight'!M6</f>
        <v>2.7407515232173774E-2</v>
      </c>
      <c r="S87" s="127" t="s">
        <v>63</v>
      </c>
      <c r="T87" s="127"/>
      <c r="U87" s="127">
        <v>0</v>
      </c>
      <c r="V87" s="127">
        <v>0</v>
      </c>
      <c r="W87" s="127">
        <v>0</v>
      </c>
      <c r="X87" s="129">
        <v>91</v>
      </c>
      <c r="Y87" s="129">
        <v>108</v>
      </c>
      <c r="Z87" s="127"/>
      <c r="AA87" s="127"/>
      <c r="AB87" s="127"/>
      <c r="AC87" s="127"/>
      <c r="AD87" s="127"/>
      <c r="AE87" s="127"/>
      <c r="AF87" s="127"/>
    </row>
    <row r="88" spans="1:32" ht="15" customHeight="1" x14ac:dyDescent="0.25">
      <c r="A88" s="96" t="s">
        <v>8</v>
      </c>
      <c r="B88" s="96"/>
      <c r="C88" s="111" t="str">
        <f>'Table 13.8'!AA7</f>
        <v>6,691</v>
      </c>
      <c r="D88" s="97">
        <f>'Table 13.8'!AC7</f>
        <v>0.18132062146892647</v>
      </c>
      <c r="E88" s="98">
        <f>'Table 13.8'!AC7</f>
        <v>0.18132062146892647</v>
      </c>
      <c r="F88" s="97">
        <f>'Table 13.8'!AE7</f>
        <v>0.3310125323254427</v>
      </c>
      <c r="G88" s="98">
        <f>'Table 13.8'!AE7</f>
        <v>0.3310125323254427</v>
      </c>
      <c r="H88" s="112"/>
      <c r="I88" s="112"/>
      <c r="J88" s="124" t="str">
        <f>'State data for spotlight'!I7</f>
        <v>138,628</v>
      </c>
      <c r="K88" s="124"/>
      <c r="L88" s="97">
        <f>'State data for spotlight'!K7</f>
        <v>8.5850648972702892E-3</v>
      </c>
      <c r="M88" s="98">
        <f>'State data for spotlight'!K7</f>
        <v>8.5850648972702892E-3</v>
      </c>
      <c r="N88" s="97">
        <f>'State data for spotlight'!M7</f>
        <v>5.1167728237792032E-2</v>
      </c>
      <c r="O88" s="98">
        <f>'State data for spotlight'!M7</f>
        <v>5.1167728237792032E-2</v>
      </c>
      <c r="S88" s="127" t="s">
        <v>64</v>
      </c>
      <c r="T88" s="127"/>
      <c r="U88" s="127">
        <v>0</v>
      </c>
      <c r="V88" s="127">
        <v>0</v>
      </c>
      <c r="W88" s="127">
        <v>0</v>
      </c>
      <c r="X88" s="129">
        <v>77</v>
      </c>
      <c r="Y88" s="129">
        <v>94</v>
      </c>
      <c r="Z88" s="127"/>
      <c r="AA88" s="127"/>
      <c r="AB88" s="127"/>
      <c r="AC88" s="127"/>
      <c r="AD88" s="127"/>
      <c r="AE88" s="127"/>
      <c r="AF88" s="127"/>
    </row>
    <row r="89" spans="1:32" ht="15" customHeight="1" x14ac:dyDescent="0.25">
      <c r="A89" s="96" t="s">
        <v>12</v>
      </c>
      <c r="B89" s="100"/>
      <c r="C89" s="111" t="str">
        <f>'Table 13.8'!AA37</f>
        <v>5,317</v>
      </c>
      <c r="D89" s="97">
        <f>'Table 13.8'!AC37</f>
        <v>0.1716615249008373</v>
      </c>
      <c r="E89" s="98">
        <f>'Table 13.8'!AC37</f>
        <v>0.1716615249008373</v>
      </c>
      <c r="F89" s="97">
        <f>'Table 13.8'!AE37</f>
        <v>0.30510554737358864</v>
      </c>
      <c r="G89" s="98">
        <f>'Table 13.8'!AE37</f>
        <v>0.30510554737358864</v>
      </c>
      <c r="H89" s="112"/>
      <c r="I89" s="112"/>
      <c r="J89" s="125" t="str">
        <f>'State data for spotlight'!I37</f>
        <v>112,170</v>
      </c>
      <c r="K89" s="125"/>
      <c r="L89" s="97">
        <f>'State data for spotlight'!K37</f>
        <v>-4.1637443514235262E-3</v>
      </c>
      <c r="M89" s="98">
        <f>'State data for spotlight'!K37</f>
        <v>-4.1637443514235262E-3</v>
      </c>
      <c r="N89" s="97">
        <f>'State data for spotlight'!M37</f>
        <v>4.0441517484463452E-2</v>
      </c>
      <c r="O89" s="98">
        <f>'State data for spotlight'!M37</f>
        <v>4.0441517484463452E-2</v>
      </c>
      <c r="S89" s="127" t="s">
        <v>65</v>
      </c>
      <c r="T89" s="127"/>
      <c r="U89" s="127">
        <v>0</v>
      </c>
      <c r="V89" s="127">
        <v>0</v>
      </c>
      <c r="W89" s="127">
        <v>0</v>
      </c>
      <c r="X89" s="129">
        <v>209</v>
      </c>
      <c r="Y89" s="129">
        <v>232</v>
      </c>
      <c r="Z89" s="127"/>
      <c r="AA89" s="127"/>
      <c r="AB89" s="127"/>
      <c r="AC89" s="127"/>
      <c r="AD89" s="127"/>
      <c r="AE89" s="127"/>
      <c r="AF89" s="127"/>
    </row>
    <row r="90" spans="1:32" ht="15" customHeight="1" x14ac:dyDescent="0.25">
      <c r="A90" s="101" t="s">
        <v>13</v>
      </c>
      <c r="B90" s="100"/>
      <c r="C90" s="111" t="str">
        <f>'Table 13.8'!AA38</f>
        <v>1,374</v>
      </c>
      <c r="D90" s="97">
        <f>'Table 13.8'!AC38</f>
        <v>0.22024866785079933</v>
      </c>
      <c r="E90" s="98">
        <f>'Table 13.8'!AC38</f>
        <v>0.22024866785079933</v>
      </c>
      <c r="F90" s="97">
        <f>'Table 13.8'!AE38</f>
        <v>0.45396825396825391</v>
      </c>
      <c r="G90" s="98">
        <f>'Table 13.8'!AE38</f>
        <v>0.45396825396825391</v>
      </c>
      <c r="H90" s="112"/>
      <c r="I90" s="112"/>
      <c r="J90" s="125" t="str">
        <f>'State data for spotlight'!I38</f>
        <v>26,458</v>
      </c>
      <c r="K90" s="125"/>
      <c r="L90" s="97">
        <f>'State data for spotlight'!K38</f>
        <v>6.6467814099721911E-2</v>
      </c>
      <c r="M90" s="98">
        <f>'State data for spotlight'!K38</f>
        <v>6.6467814099721911E-2</v>
      </c>
      <c r="N90" s="97">
        <f>'State data for spotlight'!M38</f>
        <v>9.9210635646032497E-2</v>
      </c>
      <c r="O90" s="98">
        <f>'State data for spotlight'!M38</f>
        <v>9.9210635646032497E-2</v>
      </c>
      <c r="S90" s="127" t="s">
        <v>66</v>
      </c>
      <c r="T90" s="127"/>
      <c r="U90" s="127">
        <v>0</v>
      </c>
      <c r="V90" s="127">
        <v>0</v>
      </c>
      <c r="W90" s="127">
        <v>0</v>
      </c>
      <c r="X90" s="129">
        <v>434</v>
      </c>
      <c r="Y90" s="129">
        <v>470</v>
      </c>
      <c r="Z90" s="127"/>
      <c r="AA90" s="127"/>
      <c r="AB90" s="127"/>
      <c r="AC90" s="127"/>
      <c r="AD90" s="127"/>
      <c r="AE90" s="127"/>
      <c r="AF90" s="127"/>
    </row>
    <row r="91" spans="1:32" ht="15" customHeight="1" x14ac:dyDescent="0.25">
      <c r="A91" s="99" t="s">
        <v>93</v>
      </c>
      <c r="B91" s="100"/>
      <c r="C91" s="111" t="str">
        <f>'Table 13.8'!AA114</f>
        <v>660</v>
      </c>
      <c r="D91" s="97">
        <f>'Table 13.8'!AC114</f>
        <v>0.30952380952380953</v>
      </c>
      <c r="E91" s="98">
        <f>'Table 13.8'!AC114</f>
        <v>0.30952380952380953</v>
      </c>
      <c r="F91" s="97">
        <f>'Table 13.8'!AE114</f>
        <v>0.71428571428571419</v>
      </c>
      <c r="G91" s="98">
        <f>'Table 13.8'!AE114</f>
        <v>0.71428571428571419</v>
      </c>
      <c r="H91" s="112"/>
      <c r="I91" s="112"/>
      <c r="J91" s="123" t="str">
        <f>'State data for spotlight'!I55</f>
        <v>12,910</v>
      </c>
      <c r="K91" s="123"/>
      <c r="L91" s="97">
        <f>'State data for spotlight'!K55</f>
        <v>6.6677683219036554E-2</v>
      </c>
      <c r="M91" s="98">
        <f>'State data for spotlight'!K55</f>
        <v>6.6677683219036554E-2</v>
      </c>
      <c r="N91" s="97">
        <f>'State data for spotlight'!M55</f>
        <v>0.17203812982296873</v>
      </c>
      <c r="O91" s="98">
        <f>'State data for spotlight'!M55</f>
        <v>0.17203812982296873</v>
      </c>
      <c r="S91" s="127" t="s">
        <v>56</v>
      </c>
      <c r="T91" s="127"/>
      <c r="U91" s="127">
        <v>0</v>
      </c>
      <c r="V91" s="127">
        <v>0</v>
      </c>
      <c r="W91" s="127">
        <v>0</v>
      </c>
      <c r="X91" s="129">
        <v>3046</v>
      </c>
      <c r="Y91" s="129">
        <v>3575</v>
      </c>
      <c r="Z91" s="127"/>
      <c r="AA91" s="127"/>
      <c r="AB91" s="127"/>
      <c r="AC91" s="127"/>
      <c r="AD91" s="127"/>
      <c r="AE91" s="127"/>
      <c r="AF91" s="127"/>
    </row>
    <row r="92" spans="1:32" ht="15" customHeight="1" x14ac:dyDescent="0.25">
      <c r="A92" s="99" t="s">
        <v>94</v>
      </c>
      <c r="B92" s="100"/>
      <c r="C92" s="111" t="str">
        <f>'Table 13.8'!AA115</f>
        <v>714</v>
      </c>
      <c r="D92" s="97">
        <f>'Table 13.8'!AC115</f>
        <v>0.14790996784565924</v>
      </c>
      <c r="E92" s="98">
        <f>'Table 13.8'!AC115</f>
        <v>0.14790996784565924</v>
      </c>
      <c r="F92" s="97">
        <f>'Table 13.8'!AE115</f>
        <v>0.28186714542190305</v>
      </c>
      <c r="G92" s="98">
        <f>'Table 13.8'!AE115</f>
        <v>0.28186714542190305</v>
      </c>
      <c r="H92" s="112"/>
      <c r="I92" s="112"/>
      <c r="J92" s="123" t="str">
        <f>'State data for spotlight'!I56</f>
        <v>13,548</v>
      </c>
      <c r="K92" s="123"/>
      <c r="L92" s="97">
        <f>'State data for spotlight'!K56</f>
        <v>6.6267904926806231E-2</v>
      </c>
      <c r="M92" s="98">
        <f>'State data for spotlight'!K56</f>
        <v>6.6267904926806231E-2</v>
      </c>
      <c r="N92" s="97">
        <f>'State data for spotlight'!M56</f>
        <v>3.7763309076981999E-2</v>
      </c>
      <c r="O92" s="98">
        <f>'State data for spotlight'!M56</f>
        <v>3.7763309076981999E-2</v>
      </c>
      <c r="S92" s="127" t="s">
        <v>57</v>
      </c>
      <c r="T92" s="127"/>
      <c r="U92" s="127"/>
      <c r="V92" s="127"/>
      <c r="W92" s="127"/>
      <c r="X92" s="129"/>
      <c r="Y92" s="129"/>
      <c r="Z92" s="127"/>
      <c r="AA92" s="127"/>
      <c r="AB92" s="127"/>
      <c r="AC92" s="127"/>
      <c r="AD92" s="127"/>
      <c r="AE92" s="127"/>
      <c r="AF92" s="127"/>
    </row>
    <row r="93" spans="1:32" ht="15" customHeight="1" x14ac:dyDescent="0.25">
      <c r="A93" s="96" t="s">
        <v>117</v>
      </c>
      <c r="B93" s="96"/>
      <c r="C93" s="111" t="str">
        <f>'Table 13.8'!AA8</f>
        <v>$38,944</v>
      </c>
      <c r="D93" s="97">
        <f>'Table 13.8'!AC8</f>
        <v>-0.10410984114349997</v>
      </c>
      <c r="E93" s="98">
        <f>'Table 13.8'!AC8</f>
        <v>-0.10410984114349997</v>
      </c>
      <c r="F93" s="97">
        <f>'Table 13.8'!AE8</f>
        <v>-1.4348589179327131E-3</v>
      </c>
      <c r="G93" s="98">
        <f>'Table 13.8'!AE8</f>
        <v>-1.4348589179327131E-3</v>
      </c>
      <c r="H93" s="112"/>
      <c r="I93" s="112"/>
      <c r="J93" s="112"/>
      <c r="K93" s="111" t="str">
        <f>'State data for spotlight'!I8</f>
        <v>$47,367</v>
      </c>
      <c r="L93" s="97">
        <f>'State data for spotlight'!K8</f>
        <v>-1.4136789390726823E-2</v>
      </c>
      <c r="M93" s="98">
        <f>'State data for spotlight'!K8</f>
        <v>-1.4136789390726823E-2</v>
      </c>
      <c r="N93" s="97">
        <f>'State data for spotlight'!M8</f>
        <v>0.12722329311534719</v>
      </c>
      <c r="O93" s="98">
        <f>'State data for spotlight'!M8</f>
        <v>0.12722329311534719</v>
      </c>
      <c r="S93" s="127" t="s">
        <v>59</v>
      </c>
      <c r="T93" s="127"/>
      <c r="U93" s="127">
        <v>0</v>
      </c>
      <c r="V93" s="127">
        <v>0</v>
      </c>
      <c r="W93" s="127">
        <v>0</v>
      </c>
      <c r="X93" s="129">
        <v>245</v>
      </c>
      <c r="Y93" s="129">
        <v>280</v>
      </c>
      <c r="Z93" s="127"/>
      <c r="AA93" s="127"/>
      <c r="AB93" s="127"/>
      <c r="AC93" s="127"/>
      <c r="AD93" s="127"/>
      <c r="AE93" s="127"/>
      <c r="AF93" s="127"/>
    </row>
    <row r="94" spans="1:32" ht="15" customHeight="1" x14ac:dyDescent="0.25">
      <c r="A94" s="96" t="s">
        <v>9</v>
      </c>
      <c r="B94" s="96"/>
      <c r="C94" s="111" t="str">
        <f>'Table 13.8'!AA9</f>
        <v>$340.1 mil</v>
      </c>
      <c r="D94" s="97">
        <f>'Table 13.8'!AC9</f>
        <v>8.2165593798657399E-2</v>
      </c>
      <c r="E94" s="98">
        <f>'Table 13.8'!AC9</f>
        <v>8.2165593798657399E-2</v>
      </c>
      <c r="F94" s="97">
        <f>'Table 13.8'!AE9</f>
        <v>0.38017639209140852</v>
      </c>
      <c r="G94" s="98">
        <f>'Table 13.8'!AE9</f>
        <v>0.38017639209140852</v>
      </c>
      <c r="H94" s="112"/>
      <c r="I94" s="112"/>
      <c r="J94" s="112"/>
      <c r="K94" s="111" t="str">
        <f>'State data for spotlight'!I9</f>
        <v>$8.9 bil</v>
      </c>
      <c r="L94" s="97">
        <f>'State data for spotlight'!K9</f>
        <v>8.9265333025223548E-3</v>
      </c>
      <c r="M94" s="98">
        <f>'State data for spotlight'!K9</f>
        <v>8.9265333025223548E-3</v>
      </c>
      <c r="N94" s="97">
        <f>'State data for spotlight'!M9</f>
        <v>0.24800968989819316</v>
      </c>
      <c r="O94" s="98">
        <f>'State data for spotlight'!M9</f>
        <v>0.24800968989819316</v>
      </c>
      <c r="S94" s="127" t="s">
        <v>60</v>
      </c>
      <c r="T94" s="127"/>
      <c r="U94" s="127">
        <v>0</v>
      </c>
      <c r="V94" s="127">
        <v>0</v>
      </c>
      <c r="W94" s="127">
        <v>0</v>
      </c>
      <c r="X94" s="129">
        <v>474</v>
      </c>
      <c r="Y94" s="129">
        <v>476</v>
      </c>
      <c r="Z94" s="127"/>
      <c r="AA94" s="127"/>
      <c r="AB94" s="127"/>
      <c r="AC94" s="127"/>
      <c r="AD94" s="127"/>
      <c r="AE94" s="127"/>
      <c r="AF94" s="127"/>
    </row>
    <row r="95" spans="1:32" ht="15" customHeight="1" x14ac:dyDescent="0.25">
      <c r="S95" s="127" t="s">
        <v>61</v>
      </c>
      <c r="T95" s="127"/>
      <c r="U95" s="127">
        <v>0</v>
      </c>
      <c r="V95" s="127">
        <v>0</v>
      </c>
      <c r="W95" s="127">
        <v>0</v>
      </c>
      <c r="X95" s="129">
        <v>74</v>
      </c>
      <c r="Y95" s="129">
        <v>80</v>
      </c>
      <c r="Z95" s="127"/>
      <c r="AA95" s="127"/>
      <c r="AB95" s="127"/>
      <c r="AC95" s="127"/>
      <c r="AD95" s="127"/>
      <c r="AE95" s="127"/>
      <c r="AF95" s="127"/>
    </row>
    <row r="96" spans="1:32" ht="15" customHeight="1" x14ac:dyDescent="0.25">
      <c r="A96" s="27" t="s">
        <v>118</v>
      </c>
      <c r="S96" s="127" t="s">
        <v>62</v>
      </c>
      <c r="T96" s="127"/>
      <c r="U96" s="127">
        <v>0</v>
      </c>
      <c r="V96" s="127">
        <v>0</v>
      </c>
      <c r="W96" s="127">
        <v>0</v>
      </c>
      <c r="X96" s="129">
        <v>568</v>
      </c>
      <c r="Y96" s="129">
        <v>685</v>
      </c>
      <c r="Z96" s="127"/>
      <c r="AA96" s="127"/>
      <c r="AB96" s="127"/>
      <c r="AC96" s="127"/>
      <c r="AD96" s="127"/>
      <c r="AE96" s="127"/>
      <c r="AF96" s="127"/>
    </row>
    <row r="97" spans="1:32" ht="15" customHeight="1" x14ac:dyDescent="0.25">
      <c r="A97" s="110" t="s">
        <v>106</v>
      </c>
      <c r="S97" s="127" t="s">
        <v>63</v>
      </c>
      <c r="T97" s="127"/>
      <c r="U97" s="127">
        <v>0</v>
      </c>
      <c r="V97" s="127">
        <v>0</v>
      </c>
      <c r="W97" s="127">
        <v>0</v>
      </c>
      <c r="X97" s="129">
        <v>458</v>
      </c>
      <c r="Y97" s="129">
        <v>523</v>
      </c>
      <c r="Z97" s="127"/>
      <c r="AA97" s="127"/>
      <c r="AB97" s="127"/>
      <c r="AC97" s="127"/>
      <c r="AD97" s="127"/>
      <c r="AE97" s="127"/>
      <c r="AF97" s="127"/>
    </row>
    <row r="98" spans="1:32" ht="15" customHeight="1" x14ac:dyDescent="0.25">
      <c r="S98" s="127" t="s">
        <v>64</v>
      </c>
      <c r="T98" s="127"/>
      <c r="U98" s="127">
        <v>0</v>
      </c>
      <c r="V98" s="127">
        <v>0</v>
      </c>
      <c r="W98" s="127">
        <v>0</v>
      </c>
      <c r="X98" s="129">
        <v>166</v>
      </c>
      <c r="Y98" s="129">
        <v>177</v>
      </c>
      <c r="Z98" s="127"/>
      <c r="AA98" s="127"/>
      <c r="AB98" s="127"/>
      <c r="AC98" s="127"/>
      <c r="AD98" s="127"/>
      <c r="AE98" s="127"/>
      <c r="AF98" s="127"/>
    </row>
    <row r="99" spans="1:32" ht="15" customHeight="1" x14ac:dyDescent="0.25">
      <c r="S99" s="127" t="s">
        <v>65</v>
      </c>
      <c r="T99" s="127"/>
      <c r="U99" s="127">
        <v>0</v>
      </c>
      <c r="V99" s="127">
        <v>0</v>
      </c>
      <c r="W99" s="127">
        <v>0</v>
      </c>
      <c r="X99" s="129">
        <v>17</v>
      </c>
      <c r="Y99" s="129">
        <v>15</v>
      </c>
      <c r="Z99" s="127"/>
      <c r="AA99" s="127"/>
      <c r="AB99" s="127"/>
      <c r="AC99" s="127"/>
      <c r="AD99" s="127"/>
      <c r="AE99" s="127"/>
      <c r="AF99" s="127"/>
    </row>
    <row r="100" spans="1:32" x14ac:dyDescent="0.25">
      <c r="A100" s="28"/>
      <c r="S100" s="127" t="s">
        <v>66</v>
      </c>
      <c r="T100" s="127"/>
      <c r="U100" s="127">
        <v>0</v>
      </c>
      <c r="V100" s="127">
        <v>0</v>
      </c>
      <c r="W100" s="127">
        <v>0</v>
      </c>
      <c r="X100" s="129">
        <v>229</v>
      </c>
      <c r="Y100" s="129">
        <v>241</v>
      </c>
      <c r="Z100" s="127"/>
      <c r="AA100" s="127"/>
      <c r="AB100" s="127"/>
      <c r="AC100" s="127"/>
      <c r="AD100" s="127"/>
      <c r="AE100" s="127"/>
      <c r="AF100" s="127"/>
    </row>
    <row r="101" spans="1:32" x14ac:dyDescent="0.25">
      <c r="S101" s="127" t="s">
        <v>56</v>
      </c>
      <c r="T101" s="127"/>
      <c r="U101" s="127">
        <v>0</v>
      </c>
      <c r="V101" s="127">
        <v>0</v>
      </c>
      <c r="W101" s="127">
        <v>0</v>
      </c>
      <c r="X101" s="129">
        <v>2623</v>
      </c>
      <c r="Y101" s="129">
        <v>3116</v>
      </c>
      <c r="Z101" s="127"/>
      <c r="AA101" s="127"/>
      <c r="AB101" s="127"/>
      <c r="AC101" s="127"/>
      <c r="AD101" s="127"/>
      <c r="AE101" s="127"/>
      <c r="AF101" s="127"/>
    </row>
    <row r="102" spans="1:32" x14ac:dyDescent="0.25">
      <c r="A102" s="29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</row>
    <row r="103" spans="1:32" x14ac:dyDescent="0.25">
      <c r="A103" s="30"/>
      <c r="S103" s="127" t="s">
        <v>16</v>
      </c>
      <c r="T103" s="127"/>
      <c r="U103" s="127" t="s">
        <v>68</v>
      </c>
      <c r="V103" s="127" t="s">
        <v>69</v>
      </c>
      <c r="W103" s="127" t="s">
        <v>70</v>
      </c>
      <c r="X103" s="127" t="s">
        <v>67</v>
      </c>
      <c r="Y103" s="127" t="s">
        <v>105</v>
      </c>
      <c r="Z103" s="127"/>
      <c r="AA103" s="127" t="s">
        <v>27</v>
      </c>
      <c r="AB103" s="127"/>
      <c r="AC103" s="127" t="s">
        <v>35</v>
      </c>
      <c r="AD103" s="127"/>
      <c r="AE103" s="127" t="s">
        <v>27</v>
      </c>
      <c r="AF103" s="127"/>
    </row>
    <row r="104" spans="1:32" x14ac:dyDescent="0.25">
      <c r="S104" s="127" t="s">
        <v>17</v>
      </c>
      <c r="T104" s="127"/>
      <c r="U104" s="127">
        <v>0</v>
      </c>
      <c r="V104" s="127">
        <v>0</v>
      </c>
      <c r="W104" s="127">
        <v>0</v>
      </c>
      <c r="X104" s="127">
        <v>5001</v>
      </c>
      <c r="Y104" s="127">
        <v>6194</v>
      </c>
      <c r="Z104" s="127"/>
      <c r="AA104" s="127" t="str">
        <f>TEXT(Y104,"###,###")</f>
        <v>6,194</v>
      </c>
      <c r="AB104" s="127"/>
      <c r="AC104" s="127">
        <f>Y104/($Y$4)*100</f>
        <v>60.934579439252332</v>
      </c>
      <c r="AD104" s="127"/>
      <c r="AE104" s="127"/>
      <c r="AF104" s="127"/>
    </row>
    <row r="105" spans="1:32" x14ac:dyDescent="0.25">
      <c r="S105" s="127" t="s">
        <v>20</v>
      </c>
      <c r="T105" s="127"/>
      <c r="U105" s="127">
        <v>0</v>
      </c>
      <c r="V105" s="127">
        <v>0</v>
      </c>
      <c r="W105" s="127">
        <v>0</v>
      </c>
      <c r="X105" s="127">
        <v>3058</v>
      </c>
      <c r="Y105" s="127">
        <v>3219</v>
      </c>
      <c r="Z105" s="127"/>
      <c r="AA105" s="127" t="str">
        <f>TEXT(Y105,"###,###")</f>
        <v>3,219</v>
      </c>
      <c r="AB105" s="127"/>
      <c r="AC105" s="127">
        <f>Y105/($Y$4)*100</f>
        <v>31.667486473192323</v>
      </c>
      <c r="AD105" s="127"/>
      <c r="AE105" s="127"/>
      <c r="AF105" s="127"/>
    </row>
    <row r="106" spans="1:32" x14ac:dyDescent="0.25">
      <c r="S106" s="127" t="s">
        <v>56</v>
      </c>
      <c r="T106" s="127"/>
      <c r="U106" s="127">
        <v>0</v>
      </c>
      <c r="V106" s="127">
        <v>0</v>
      </c>
      <c r="W106" s="127">
        <v>0</v>
      </c>
      <c r="X106" s="127">
        <v>8059</v>
      </c>
      <c r="Y106" s="127">
        <v>9413</v>
      </c>
      <c r="Z106" s="127"/>
      <c r="AA106" s="127"/>
      <c r="AB106" s="127"/>
      <c r="AC106" s="127"/>
      <c r="AD106" s="127"/>
      <c r="AE106" s="127"/>
      <c r="AF106" s="127"/>
    </row>
    <row r="107" spans="1:32" x14ac:dyDescent="0.25">
      <c r="S107" s="127" t="s">
        <v>21</v>
      </c>
      <c r="T107" s="127"/>
      <c r="U107" s="127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</row>
    <row r="108" spans="1:32" x14ac:dyDescent="0.25">
      <c r="S108" s="127" t="s">
        <v>22</v>
      </c>
      <c r="T108" s="127"/>
      <c r="U108" s="127">
        <v>0</v>
      </c>
      <c r="V108" s="127">
        <v>0</v>
      </c>
      <c r="W108" s="127">
        <v>0</v>
      </c>
      <c r="X108" s="127">
        <v>894</v>
      </c>
      <c r="Y108" s="127">
        <v>963</v>
      </c>
      <c r="Z108" s="127"/>
      <c r="AA108" s="127" t="str">
        <f>TEXT(Y108,"###,###")</f>
        <v>963</v>
      </c>
      <c r="AB108" s="127"/>
      <c r="AC108" s="127">
        <f>Y108/($Y$4)*100</f>
        <v>9.4736842105263168</v>
      </c>
      <c r="AD108" s="127"/>
      <c r="AE108" s="127"/>
      <c r="AF108" s="127"/>
    </row>
    <row r="109" spans="1:32" x14ac:dyDescent="0.25">
      <c r="S109" s="127" t="s">
        <v>23</v>
      </c>
      <c r="T109" s="127"/>
      <c r="U109" s="127">
        <v>0</v>
      </c>
      <c r="V109" s="127">
        <v>0</v>
      </c>
      <c r="W109" s="127">
        <v>0</v>
      </c>
      <c r="X109" s="127">
        <v>1495</v>
      </c>
      <c r="Y109" s="127">
        <v>1591</v>
      </c>
      <c r="Z109" s="127"/>
      <c r="AA109" s="127" t="str">
        <f>TEXT(Y109,"###,###")</f>
        <v>1,591</v>
      </c>
      <c r="AB109" s="127"/>
      <c r="AC109" s="127">
        <f t="shared" ref="AC109:AC111" si="3">Y109/($Y$4)*100</f>
        <v>15.651746187899656</v>
      </c>
      <c r="AD109" s="127"/>
      <c r="AE109" s="127"/>
      <c r="AF109" s="127"/>
    </row>
    <row r="110" spans="1:32" x14ac:dyDescent="0.25">
      <c r="S110" s="127" t="s">
        <v>24</v>
      </c>
      <c r="T110" s="127"/>
      <c r="U110" s="127">
        <v>0</v>
      </c>
      <c r="V110" s="127">
        <v>0</v>
      </c>
      <c r="W110" s="127">
        <v>0</v>
      </c>
      <c r="X110" s="127">
        <v>2209</v>
      </c>
      <c r="Y110" s="127">
        <v>3208</v>
      </c>
      <c r="Z110" s="127"/>
      <c r="AA110" s="127" t="str">
        <f>TEXT(Y110,"###,###")</f>
        <v>3,208</v>
      </c>
      <c r="AB110" s="127"/>
      <c r="AC110" s="127">
        <f t="shared" si="3"/>
        <v>31.559272011805213</v>
      </c>
      <c r="AD110" s="127"/>
      <c r="AE110" s="127"/>
      <c r="AF110" s="127"/>
    </row>
    <row r="111" spans="1:32" x14ac:dyDescent="0.25">
      <c r="S111" s="127" t="s">
        <v>25</v>
      </c>
      <c r="T111" s="127"/>
      <c r="U111" s="127">
        <v>0</v>
      </c>
      <c r="V111" s="127">
        <v>0</v>
      </c>
      <c r="W111" s="127">
        <v>0</v>
      </c>
      <c r="X111" s="127">
        <v>3465</v>
      </c>
      <c r="Y111" s="127">
        <v>3651</v>
      </c>
      <c r="Z111" s="127"/>
      <c r="AA111" s="127" t="str">
        <f>TEXT(Y111,"###,###")</f>
        <v>3,651</v>
      </c>
      <c r="AB111" s="127"/>
      <c r="AC111" s="127">
        <f t="shared" si="3"/>
        <v>35.917363502213476</v>
      </c>
      <c r="AD111" s="127"/>
      <c r="AE111" s="127"/>
      <c r="AF111" s="127"/>
    </row>
    <row r="112" spans="1:32" x14ac:dyDescent="0.25">
      <c r="S112" s="127" t="s">
        <v>56</v>
      </c>
      <c r="T112" s="127"/>
      <c r="U112" s="127">
        <v>0</v>
      </c>
      <c r="V112" s="127">
        <v>0</v>
      </c>
      <c r="W112" s="127">
        <v>0</v>
      </c>
      <c r="X112" s="127">
        <v>8566</v>
      </c>
      <c r="Y112" s="127">
        <v>10165</v>
      </c>
      <c r="Z112" s="127"/>
      <c r="AA112" s="127"/>
      <c r="AB112" s="127"/>
      <c r="AC112" s="127"/>
      <c r="AD112" s="127"/>
      <c r="AE112" s="127"/>
      <c r="AF112" s="127"/>
    </row>
    <row r="113" spans="19:32" x14ac:dyDescent="0.25">
      <c r="S113" s="127"/>
      <c r="T113" s="127"/>
      <c r="U113" s="127"/>
      <c r="V113" s="127"/>
      <c r="W113" s="127"/>
      <c r="X113" s="127"/>
      <c r="Y113" s="127"/>
      <c r="Z113" s="127"/>
      <c r="AA113" s="127" t="s">
        <v>27</v>
      </c>
      <c r="AB113" s="127"/>
      <c r="AC113" s="127" t="s">
        <v>28</v>
      </c>
      <c r="AD113" s="127"/>
      <c r="AE113" s="127" t="s">
        <v>29</v>
      </c>
      <c r="AF113" s="127"/>
    </row>
    <row r="114" spans="19:32" x14ac:dyDescent="0.25">
      <c r="S114" s="127" t="s">
        <v>103</v>
      </c>
      <c r="T114" s="127">
        <v>385</v>
      </c>
      <c r="U114" s="127">
        <v>507</v>
      </c>
      <c r="V114" s="127">
        <v>480</v>
      </c>
      <c r="W114" s="127">
        <v>497</v>
      </c>
      <c r="X114" s="127">
        <v>504</v>
      </c>
      <c r="Y114" s="127">
        <v>660</v>
      </c>
      <c r="Z114" s="127"/>
      <c r="AA114" s="127" t="str">
        <f>TEXT(Y114,"###,###")</f>
        <v>660</v>
      </c>
      <c r="AB114" s="127"/>
      <c r="AC114" s="127">
        <f>Y114/X114-1</f>
        <v>0.30952380952380953</v>
      </c>
      <c r="AD114" s="127"/>
      <c r="AE114" s="127">
        <f>Y114/T114-1</f>
        <v>0.71428571428571419</v>
      </c>
      <c r="AF114" s="127"/>
    </row>
    <row r="115" spans="19:32" x14ac:dyDescent="0.25">
      <c r="S115" s="127" t="s">
        <v>104</v>
      </c>
      <c r="T115" s="127">
        <v>557</v>
      </c>
      <c r="U115" s="127">
        <v>569</v>
      </c>
      <c r="V115" s="127">
        <v>601</v>
      </c>
      <c r="W115" s="127">
        <v>644</v>
      </c>
      <c r="X115" s="127">
        <v>622</v>
      </c>
      <c r="Y115" s="127">
        <v>714</v>
      </c>
      <c r="Z115" s="127"/>
      <c r="AA115" s="127" t="str">
        <f>TEXT(Y115,"###,###")</f>
        <v>714</v>
      </c>
      <c r="AB115" s="127"/>
      <c r="AC115" s="127">
        <f>Y115/X115-1</f>
        <v>0.14790996784565924</v>
      </c>
      <c r="AD115" s="127"/>
      <c r="AE115" s="127">
        <f>Y115/T115-1</f>
        <v>0.28186714542190305</v>
      </c>
      <c r="AF115" s="127"/>
    </row>
    <row r="116" spans="19:32" x14ac:dyDescent="0.25">
      <c r="S116" s="127" t="s">
        <v>56</v>
      </c>
      <c r="T116" s="127">
        <v>942</v>
      </c>
      <c r="U116" s="127">
        <v>1076</v>
      </c>
      <c r="V116" s="127">
        <v>1081</v>
      </c>
      <c r="W116" s="127">
        <v>1141</v>
      </c>
      <c r="X116" s="127">
        <v>1126</v>
      </c>
      <c r="Y116" s="127">
        <v>1374</v>
      </c>
      <c r="Z116" s="127"/>
      <c r="AA116" s="127"/>
      <c r="AB116" s="127"/>
      <c r="AC116" s="127"/>
      <c r="AD116" s="127"/>
      <c r="AE116" s="127"/>
      <c r="AF116" s="127"/>
    </row>
    <row r="117" spans="19:32" x14ac:dyDescent="0.25"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</row>
    <row r="118" spans="19:32" x14ac:dyDescent="0.25">
      <c r="S118" s="127" t="s">
        <v>119</v>
      </c>
      <c r="T118" s="127"/>
      <c r="U118" s="127">
        <v>39.08</v>
      </c>
      <c r="V118" s="127">
        <v>38.97</v>
      </c>
      <c r="W118" s="127">
        <v>41.15</v>
      </c>
      <c r="X118" s="127">
        <v>35.409999999999997</v>
      </c>
      <c r="Y118" s="127">
        <v>38.18</v>
      </c>
      <c r="Z118" s="127"/>
      <c r="AA118" s="127" t="str">
        <f>TEXT(Y118,"##.0")</f>
        <v>38.2</v>
      </c>
      <c r="AB118" s="127"/>
      <c r="AC118" s="127"/>
      <c r="AD118" s="127"/>
      <c r="AE118" s="127"/>
      <c r="AF118" s="127"/>
    </row>
    <row r="119" spans="19:32" x14ac:dyDescent="0.25"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</row>
    <row r="120" spans="19:32" x14ac:dyDescent="0.25">
      <c r="S120" s="127" t="s">
        <v>120</v>
      </c>
      <c r="T120" s="127"/>
      <c r="U120" s="127">
        <v>4724</v>
      </c>
      <c r="V120" s="127">
        <v>4741</v>
      </c>
      <c r="W120" s="127">
        <v>4721</v>
      </c>
      <c r="X120" s="127">
        <v>5179</v>
      </c>
      <c r="Y120" s="127">
        <v>6174</v>
      </c>
      <c r="Z120" s="127"/>
      <c r="AA120" s="127" t="str">
        <f>TEXT(Y120,"###,###")</f>
        <v>6,174</v>
      </c>
      <c r="AB120" s="127"/>
      <c r="AC120" s="127"/>
      <c r="AD120" s="127"/>
      <c r="AE120" s="127"/>
      <c r="AF120" s="127"/>
    </row>
    <row r="121" spans="19:32" x14ac:dyDescent="0.25">
      <c r="S121" s="127" t="s">
        <v>121</v>
      </c>
      <c r="T121" s="127"/>
      <c r="U121" s="127">
        <v>184</v>
      </c>
      <c r="V121" s="127">
        <v>169</v>
      </c>
      <c r="W121" s="127">
        <v>176</v>
      </c>
      <c r="X121" s="127">
        <v>204</v>
      </c>
      <c r="Y121" s="127">
        <v>206</v>
      </c>
      <c r="Z121" s="127"/>
      <c r="AA121" s="127" t="str">
        <f t="shared" ref="AA121:AA128" si="4">TEXT(Y121,"###,###")</f>
        <v>206</v>
      </c>
      <c r="AB121" s="127"/>
      <c r="AC121" s="127"/>
      <c r="AD121" s="127"/>
      <c r="AE121" s="127"/>
      <c r="AF121" s="127"/>
    </row>
    <row r="122" spans="19:32" x14ac:dyDescent="0.25">
      <c r="S122" s="127" t="s">
        <v>122</v>
      </c>
      <c r="T122" s="127"/>
      <c r="U122" s="127">
        <v>238</v>
      </c>
      <c r="V122" s="127">
        <v>248</v>
      </c>
      <c r="W122" s="127">
        <v>235</v>
      </c>
      <c r="X122" s="127">
        <v>281</v>
      </c>
      <c r="Y122" s="127">
        <v>311</v>
      </c>
      <c r="Z122" s="127"/>
      <c r="AA122" s="127" t="str">
        <f t="shared" si="4"/>
        <v>311</v>
      </c>
      <c r="AB122" s="127"/>
      <c r="AC122" s="127"/>
      <c r="AD122" s="127"/>
      <c r="AE122" s="127"/>
      <c r="AF122" s="127"/>
    </row>
    <row r="123" spans="19:32" x14ac:dyDescent="0.25">
      <c r="S123" s="127"/>
      <c r="T123" s="127"/>
      <c r="U123" s="127"/>
      <c r="V123" s="127"/>
      <c r="W123" s="127"/>
      <c r="X123" s="127"/>
      <c r="Y123" s="127"/>
      <c r="Z123" s="127"/>
      <c r="AA123" s="127" t="s">
        <v>27</v>
      </c>
      <c r="AB123" s="127"/>
      <c r="AC123" s="127" t="s">
        <v>35</v>
      </c>
      <c r="AD123" s="127"/>
      <c r="AE123" s="127" t="s">
        <v>27</v>
      </c>
      <c r="AF123" s="127"/>
    </row>
    <row r="124" spans="19:32" x14ac:dyDescent="0.25">
      <c r="S124" s="127" t="s">
        <v>123</v>
      </c>
      <c r="T124" s="127"/>
      <c r="U124" s="127">
        <v>4962</v>
      </c>
      <c r="V124" s="127">
        <v>4989</v>
      </c>
      <c r="W124" s="127">
        <v>4956</v>
      </c>
      <c r="X124" s="127">
        <v>5460</v>
      </c>
      <c r="Y124" s="127">
        <v>6485</v>
      </c>
      <c r="Z124" s="127"/>
      <c r="AA124" s="127" t="str">
        <f t="shared" si="4"/>
        <v>6,485</v>
      </c>
      <c r="AB124" s="127"/>
      <c r="AC124" s="127">
        <f>Y124/$Y$7*100</f>
        <v>96.921237483186374</v>
      </c>
      <c r="AD124" s="127"/>
      <c r="AE124" s="127"/>
      <c r="AF124" s="127"/>
    </row>
    <row r="125" spans="19:32" x14ac:dyDescent="0.25">
      <c r="S125" s="127" t="s">
        <v>124</v>
      </c>
      <c r="T125" s="127"/>
      <c r="U125" s="127">
        <v>422</v>
      </c>
      <c r="V125" s="127">
        <v>417</v>
      </c>
      <c r="W125" s="127">
        <v>411</v>
      </c>
      <c r="X125" s="127">
        <v>485</v>
      </c>
      <c r="Y125" s="127">
        <v>517</v>
      </c>
      <c r="Z125" s="127"/>
      <c r="AA125" s="127" t="str">
        <f t="shared" si="4"/>
        <v>517</v>
      </c>
      <c r="AB125" s="127"/>
      <c r="AC125" s="127">
        <f>Y125/$Y$7*100</f>
        <v>7.7267971902555672</v>
      </c>
      <c r="AD125" s="127"/>
      <c r="AE125" s="127"/>
      <c r="AF125" s="127"/>
    </row>
    <row r="126" spans="19:32" x14ac:dyDescent="0.25"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</row>
    <row r="127" spans="19:32" x14ac:dyDescent="0.25">
      <c r="S127" s="127" t="s">
        <v>125</v>
      </c>
      <c r="T127" s="127"/>
      <c r="U127" s="127">
        <v>2751</v>
      </c>
      <c r="V127" s="127">
        <v>2722</v>
      </c>
      <c r="W127" s="127">
        <v>2707</v>
      </c>
      <c r="X127" s="127">
        <v>3044</v>
      </c>
      <c r="Y127" s="127">
        <v>3575</v>
      </c>
      <c r="Z127" s="127"/>
      <c r="AA127" s="127" t="str">
        <f t="shared" si="4"/>
        <v>3,575</v>
      </c>
      <c r="AB127" s="127"/>
      <c r="AC127" s="127">
        <f>Y127/$Y$7*100</f>
        <v>53.429980570916157</v>
      </c>
      <c r="AD127" s="127"/>
      <c r="AE127" s="127"/>
      <c r="AF127" s="127"/>
    </row>
    <row r="128" spans="19:32" x14ac:dyDescent="0.25">
      <c r="S128" s="127" t="s">
        <v>126</v>
      </c>
      <c r="T128" s="127"/>
      <c r="U128" s="127">
        <v>2387</v>
      </c>
      <c r="V128" s="127">
        <v>2433</v>
      </c>
      <c r="W128" s="127">
        <v>2428</v>
      </c>
      <c r="X128" s="127">
        <v>2617</v>
      </c>
      <c r="Y128" s="127">
        <v>3116</v>
      </c>
      <c r="Z128" s="127"/>
      <c r="AA128" s="127" t="str">
        <f t="shared" si="4"/>
        <v>3,116</v>
      </c>
      <c r="AB128" s="127"/>
      <c r="AC128" s="127">
        <f>Y128/$Y$7*100</f>
        <v>46.570019429083843</v>
      </c>
      <c r="AD128" s="127"/>
      <c r="AE128" s="127"/>
      <c r="AF128" s="127"/>
    </row>
  </sheetData>
  <sheetProtection selectLockedCells="1"/>
  <mergeCells count="20">
    <mergeCell ref="J92:K92"/>
    <mergeCell ref="D84:E84"/>
    <mergeCell ref="F84:G84"/>
    <mergeCell ref="L84:M84"/>
    <mergeCell ref="N84:O84"/>
    <mergeCell ref="J85:K85"/>
    <mergeCell ref="J86:K86"/>
    <mergeCell ref="J87:K87"/>
    <mergeCell ref="J88:K88"/>
    <mergeCell ref="J89:K89"/>
    <mergeCell ref="J90:K90"/>
    <mergeCell ref="J91:K91"/>
    <mergeCell ref="AA2:AE2"/>
    <mergeCell ref="G12:L12"/>
    <mergeCell ref="C82:G82"/>
    <mergeCell ref="J82:O82"/>
    <mergeCell ref="D83:E83"/>
    <mergeCell ref="F83:G83"/>
    <mergeCell ref="L83:M83"/>
    <mergeCell ref="N83:O83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B412B50-DB55-4427-9682-141C3FFC167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E85:E94</xm:sqref>
        </x14:conditionalFormatting>
        <x14:conditionalFormatting xmlns:xm="http://schemas.microsoft.com/office/excel/2006/main">
          <x14:cfRule type="iconSet" priority="3" id="{978AE4F3-D31C-406A-9FCF-23F143D6C81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G85:G94</xm:sqref>
        </x14:conditionalFormatting>
        <x14:conditionalFormatting xmlns:xm="http://schemas.microsoft.com/office/excel/2006/main">
          <x14:cfRule type="iconSet" priority="2" id="{1397ED49-2A48-4CB6-86CB-C3FCF735A07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M85:M94</xm:sqref>
        </x14:conditionalFormatting>
        <x14:conditionalFormatting xmlns:xm="http://schemas.microsoft.com/office/excel/2006/main">
          <x14:cfRule type="iconSet" priority="1" id="{2001623A-2E13-4A38-96EC-6228AFD9289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17</vt:i4>
      </vt:variant>
    </vt:vector>
  </HeadingPairs>
  <TitlesOfParts>
    <vt:vector size="36" baseType="lpstr">
      <vt:lpstr>Contents</vt:lpstr>
      <vt:lpstr>Table 13.1</vt:lpstr>
      <vt:lpstr>Table 13.2</vt:lpstr>
      <vt:lpstr>Table 13.3</vt:lpstr>
      <vt:lpstr>Table 13.4</vt:lpstr>
      <vt:lpstr>Table 13.5</vt:lpstr>
      <vt:lpstr>Table 13.6</vt:lpstr>
      <vt:lpstr>Table 13.7</vt:lpstr>
      <vt:lpstr>Table 13.8</vt:lpstr>
      <vt:lpstr>Table 13.9</vt:lpstr>
      <vt:lpstr>Table 13.10</vt:lpstr>
      <vt:lpstr>Table 13.11</vt:lpstr>
      <vt:lpstr>Table 13.12</vt:lpstr>
      <vt:lpstr>Table 13.13</vt:lpstr>
      <vt:lpstr>Table 13.14</vt:lpstr>
      <vt:lpstr>Table 13.15</vt:lpstr>
      <vt:lpstr>Table 13.16</vt:lpstr>
      <vt:lpstr>Table 13.17</vt:lpstr>
      <vt:lpstr>State data for spotlight</vt:lpstr>
      <vt:lpstr>'Table 13.1'!Print_Area</vt:lpstr>
      <vt:lpstr>'Table 13.10'!Print_Area</vt:lpstr>
      <vt:lpstr>'Table 13.11'!Print_Area</vt:lpstr>
      <vt:lpstr>'Table 13.12'!Print_Area</vt:lpstr>
      <vt:lpstr>'Table 13.13'!Print_Area</vt:lpstr>
      <vt:lpstr>'Table 13.14'!Print_Area</vt:lpstr>
      <vt:lpstr>'Table 13.15'!Print_Area</vt:lpstr>
      <vt:lpstr>'Table 13.16'!Print_Area</vt:lpstr>
      <vt:lpstr>'Table 13.17'!Print_Area</vt:lpstr>
      <vt:lpstr>'Table 13.2'!Print_Area</vt:lpstr>
      <vt:lpstr>'Table 13.3'!Print_Area</vt:lpstr>
      <vt:lpstr>'Table 13.4'!Print_Area</vt:lpstr>
      <vt:lpstr>'Table 13.5'!Print_Area</vt:lpstr>
      <vt:lpstr>'Table 13.6'!Print_Area</vt:lpstr>
      <vt:lpstr>'Table 13.7'!Print_Area</vt:lpstr>
      <vt:lpstr>'Table 13.8'!Print_Area</vt:lpstr>
      <vt:lpstr>'Table 13.9'!Print_Area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Wade1</dc:creator>
  <cp:lastModifiedBy>sequencer</cp:lastModifiedBy>
  <cp:lastPrinted>2019-07-12T00:48:45Z</cp:lastPrinted>
  <dcterms:created xsi:type="dcterms:W3CDTF">2019-07-02T01:38:47Z</dcterms:created>
  <dcterms:modified xsi:type="dcterms:W3CDTF">2019-07-29T23:14:46Z</dcterms:modified>
</cp:coreProperties>
</file>